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chartsheets/sheet9.xml" ContentType="application/vnd.openxmlformats-officedocument.spreadsheetml.chartsheet+xml"/>
  <Override PartName="/xl/drawings/drawing14.xml" ContentType="application/vnd.openxmlformats-officedocument.drawing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chartsheets/sheet11.xml" ContentType="application/vnd.openxmlformats-officedocument.spreadsheetml.chartsheet+xml"/>
  <Override PartName="/xl/drawings/drawing16.xml" ContentType="application/vnd.openxmlformats-officedocument.drawing+xml"/>
  <Override PartName="/xl/chartsheets/sheet12.xml" ContentType="application/vnd.openxmlformats-officedocument.spreadsheetml.chartsheet+xml"/>
  <Override PartName="/xl/drawings/drawing17.xml" ContentType="application/vnd.openxmlformats-officedocument.drawing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chartsheets/sheet14.xml" ContentType="application/vnd.openxmlformats-officedocument.spreadsheetml.chartsheet+xml"/>
  <Override PartName="/xl/drawings/drawing19.xml" ContentType="application/vnd.openxmlformats-officedocument.drawing+xml"/>
  <Override PartName="/xl/chartsheets/sheet15.xml" ContentType="application/vnd.openxmlformats-officedocument.spreadsheetml.chartsheet+xml"/>
  <Override PartName="/xl/drawings/drawing20.xml" ContentType="application/vnd.openxmlformats-officedocument.drawing+xml"/>
  <Override PartName="/xl/chartsheets/sheet16.xml" ContentType="application/vnd.openxmlformats-officedocument.spreadsheetml.chartsheet+xml"/>
  <Override PartName="/xl/drawings/drawing21.xml" ContentType="application/vnd.openxmlformats-officedocument.drawing+xml"/>
  <Override PartName="/xl/chartsheets/sheet17.xml" ContentType="application/vnd.openxmlformats-officedocument.spreadsheetml.chartsheet+xml"/>
  <Override PartName="/xl/drawings/drawing22.xml" ContentType="application/vnd.openxmlformats-officedocument.drawing+xml"/>
  <Override PartName="/xl/chartsheets/sheet18.xml" ContentType="application/vnd.openxmlformats-officedocument.spreadsheetml.chartsheet+xml"/>
  <Override PartName="/xl/drawings/drawing23.xml" ContentType="application/vnd.openxmlformats-officedocument.drawing+xml"/>
  <Override PartName="/xl/chartsheets/sheet19.xml" ContentType="application/vnd.openxmlformats-officedocument.spreadsheetml.chartsheet+xml"/>
  <Override PartName="/xl/drawings/drawing24.xml" ContentType="application/vnd.openxmlformats-officedocument.drawing+xml"/>
  <Override PartName="/xl/chartsheets/sheet20.xml" ContentType="application/vnd.openxmlformats-officedocument.spreadsheetml.chartsheet+xml"/>
  <Override PartName="/xl/drawings/drawing25.xml" ContentType="application/vnd.openxmlformats-officedocument.drawing+xml"/>
  <Override PartName="/xl/chartsheets/sheet21.xml" ContentType="application/vnd.openxmlformats-officedocument.spreadsheetml.chartsheet+xml"/>
  <Override PartName="/xl/drawings/drawing26.xml" ContentType="application/vnd.openxmlformats-officedocument.drawing+xml"/>
  <Override PartName="/xl/chartsheets/sheet22.xml" ContentType="application/vnd.openxmlformats-officedocument.spreadsheetml.chartsheet+xml"/>
  <Override PartName="/xl/drawings/drawing27.xml" ContentType="application/vnd.openxmlformats-officedocument.drawing+xml"/>
  <Override PartName="/xl/chartsheets/sheet23.xml" ContentType="application/vnd.openxmlformats-officedocument.spreadsheetml.chartsheet+xml"/>
  <Override PartName="/xl/drawings/drawing28.xml" ContentType="application/vnd.openxmlformats-officedocument.drawing+xml"/>
  <Override PartName="/xl/chartsheets/sheet24.xml" ContentType="application/vnd.openxmlformats-officedocument.spreadsheetml.chartsheet+xml"/>
  <Override PartName="/xl/drawings/drawing29.xml" ContentType="application/vnd.openxmlformats-officedocument.drawing+xml"/>
  <Override PartName="/xl/chartsheets/sheet25.xml" ContentType="application/vnd.openxmlformats-officedocument.spreadsheetml.chartsheet+xml"/>
  <Override PartName="/xl/drawings/drawing30.xml" ContentType="application/vnd.openxmlformats-officedocument.drawing+xml"/>
  <Override PartName="/xl/chartsheets/sheet26.xml" ContentType="application/vnd.openxmlformats-officedocument.spreadsheetml.chartsheet+xml"/>
  <Override PartName="/xl/drawings/drawing31.xml" ContentType="application/vnd.openxmlformats-officedocument.drawing+xml"/>
  <Override PartName="/xl/chartsheets/sheet27.xml" ContentType="application/vnd.openxmlformats-officedocument.spreadsheetml.chartsheet+xml"/>
  <Override PartName="/xl/drawings/drawing32.xml" ContentType="application/vnd.openxmlformats-officedocument.drawing+xml"/>
  <Override PartName="/xl/chartsheets/sheet28.xml" ContentType="application/vnd.openxmlformats-officedocument.spreadsheetml.chartsheet+xml"/>
  <Override PartName="/xl/drawings/drawing33.xml" ContentType="application/vnd.openxmlformats-officedocument.drawing+xml"/>
  <Override PartName="/xl/chartsheets/sheet29.xml" ContentType="application/vnd.openxmlformats-officedocument.spreadsheetml.chartsheet+xml"/>
  <Override PartName="/xl/drawings/drawing34.xml" ContentType="application/vnd.openxmlformats-officedocument.drawing+xml"/>
  <Override PartName="/xl/chartsheets/sheet30.xml" ContentType="application/vnd.openxmlformats-officedocument.spreadsheetml.chartsheet+xml"/>
  <Override PartName="/xl/drawings/drawing3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8" yWindow="156" windowWidth="24120" windowHeight="8700" activeTab="0"/>
  </bookViews>
  <sheets>
    <sheet name="RESUMEN" sheetId="1" r:id="rId1"/>
    <sheet name="DATOS COMPLETOS" sheetId="2" r:id="rId2"/>
    <sheet name="TODO 1" sheetId="3" r:id="rId3"/>
    <sheet name="Bib DIG" sheetId="4" r:id="rId4"/>
    <sheet name="TODO 8 " sheetId="5" r:id="rId5"/>
    <sheet name="CODIGOS DE CENTRO" sheetId="6" r:id="rId6"/>
    <sheet name="USUARIOS POTENCIALES" sheetId="7" r:id="rId7"/>
    <sheet name="SUPERFICIES" sheetId="8" r:id="rId8"/>
    <sheet name="ESTANTERIAS" sheetId="9" r:id="rId9"/>
    <sheet name="PUESTOS DE LECTURA" sheetId="10" r:id="rId10"/>
    <sheet name="ORDENADORES" sheetId="11" r:id="rId11"/>
    <sheet name="PRESP M Y PP" sheetId="12" r:id="rId12"/>
    <sheet name="PRESP PROC" sheetId="13" r:id="rId13"/>
    <sheet name="PRESP PROC (2)" sheetId="14" r:id="rId14"/>
    <sheet name="PERS PLANT Y OTROS" sheetId="15" r:id="rId15"/>
    <sheet name="FONDOS" sheetId="16" r:id="rId16"/>
    <sheet name="FOND TOTAL (2)" sheetId="17" r:id="rId17"/>
    <sheet name="FOND TOTAL" sheetId="18" r:id="rId18"/>
    <sheet name="CAT LIB" sheetId="19" r:id="rId19"/>
    <sheet name="CAT NO LIB" sheetId="20" r:id="rId20"/>
    <sheet name="CAT AÑO" sheetId="21" r:id="rId21"/>
    <sheet name="CAT TOT" sheetId="22" r:id="rId22"/>
    <sheet name="HEMEROTECA" sheetId="23" r:id="rId23"/>
    <sheet name="HEM MARC" sheetId="24" r:id="rId24"/>
    <sheet name="S S LIBRE A" sheetId="25" r:id="rId25"/>
    <sheet name="PREST ALU" sheetId="26" r:id="rId26"/>
    <sheet name="PREST PROF" sheetId="27" r:id="rId27"/>
    <sheet name="PRESTMO OTROS USUARIOS" sheetId="28" r:id="rId28"/>
    <sheet name="PRESTAMO TOTAL" sheetId="29" r:id="rId29"/>
    <sheet name="PI SOLI" sheetId="30" r:id="rId30"/>
    <sheet name="PIG SUMI" sheetId="31" r:id="rId31"/>
    <sheet name="PI ENTR SAL" sheetId="32" r:id="rId32"/>
    <sheet name="PIG (5)" sheetId="33" r:id="rId33"/>
    <sheet name="PIG (6)" sheetId="34" r:id="rId34"/>
    <sheet name="CURSOS DE FORMACION" sheetId="35" r:id="rId35"/>
    <sheet name="CURSOS ALUM" sheetId="36" r:id="rId36"/>
    <sheet name="Hoja1" sheetId="37" r:id="rId37"/>
  </sheets>
  <definedNames>
    <definedName name="_xlnm.Print_Area" localSheetId="3">'Bib DIG'!$E$3:$R$43</definedName>
    <definedName name="_xlnm.Print_Area" localSheetId="5">'CODIGOS DE CENTRO'!$A$1:$N$50</definedName>
    <definedName name="_xlnm.Print_Area" localSheetId="1">'DATOS COMPLETOS'!$B$1:$L$320</definedName>
    <definedName name="_xlnm.Print_Area" localSheetId="0">'RESUMEN'!$A$1:$G$171</definedName>
    <definedName name="_xlnm.Print_Area" localSheetId="2">'TODO 1'!$E$3:$FL$43</definedName>
    <definedName name="_xlnm.Print_Area" localSheetId="4">'TODO 8 '!$E$3:$ET$44</definedName>
    <definedName name="_xlnm.Print_Titles" localSheetId="3">'Bib DIG'!$E:$E</definedName>
    <definedName name="_xlnm.Print_Titles" localSheetId="1">'DATOS COMPLETOS'!$1:$3</definedName>
    <definedName name="_xlnm.Print_Titles" localSheetId="0">'RESUMEN'!$1:$3</definedName>
    <definedName name="_xlnm.Print_Titles" localSheetId="2">'TODO 1'!$E:$E</definedName>
    <definedName name="_xlnm.Print_Titles" localSheetId="4">'TODO 8 '!$E:$E</definedName>
  </definedNames>
  <calcPr fullCalcOnLoad="1"/>
</workbook>
</file>

<file path=xl/comments2.xml><?xml version="1.0" encoding="utf-8"?>
<comments xmlns="http://schemas.openxmlformats.org/spreadsheetml/2006/main">
  <authors>
    <author>YO</author>
    <author>cdsec</author>
  </authors>
  <commentList>
    <comment ref="D32" authorId="0">
      <text>
        <r>
          <rPr>
            <b/>
            <sz val="12"/>
            <rFont val="Tahoma"/>
            <family val="2"/>
          </rPr>
          <t>Puntos en los que es imprescincible la permanencia al menos de un miembro del personal mientras la biblioteca está abierta</t>
        </r>
      </text>
    </comment>
    <comment ref="I32" authorId="1">
      <text>
        <r>
          <rPr>
            <sz val="18"/>
            <rFont val="Tahoma"/>
            <family val="2"/>
          </rPr>
          <t>Puntos en los que es imprescincible la permanencia al menos de un miembro del personal mientras la biblioteca está abierta</t>
        </r>
      </text>
    </comment>
    <comment ref="I132" authorId="0">
      <text>
        <r>
          <rPr>
            <sz val="12"/>
            <rFont val="Tahoma"/>
            <family val="2"/>
          </rPr>
          <t>Número de jornadas completas de ausencia o baja del personal de la Biblioteca durante los cuales el trabajador ausente no haya sido sustituido por personal interino ( excluyendo el uso de vacaciones, días de libre disposición, día del patrón, puentes legalmente reconocidos en el calendario laboral y días de cursos de formación con horario no recuperable). Solicitar el dato al servicio de personal del centro.</t>
        </r>
      </text>
    </comment>
  </commentList>
</comments>
</file>

<file path=xl/comments3.xml><?xml version="1.0" encoding="utf-8"?>
<comments xmlns="http://schemas.openxmlformats.org/spreadsheetml/2006/main">
  <authors>
    <author>YO</author>
  </authors>
  <commentList>
    <comment ref="ED7" authorId="0">
      <text>
        <r>
          <rPr>
            <sz val="12"/>
            <rFont val="Tahoma"/>
            <family val="2"/>
          </rPr>
          <t>Número de jornadas completas de ausencia o baja del personal de la Biblioteca durante los cuales el trabajador ausente no haya sido sustituido por personal interino ( excluyendo el uso de vacaciones, días de libre disposición, día del patrón, puentes legalmente reconocidos en el calendario laboral y días de cursos de formación con horario no recuperable). Solicitar el dato al servicio de personal del centro.</t>
        </r>
      </text>
    </comment>
  </commentList>
</comments>
</file>

<file path=xl/sharedStrings.xml><?xml version="1.0" encoding="utf-8"?>
<sst xmlns="http://schemas.openxmlformats.org/spreadsheetml/2006/main" count="1675" uniqueCount="697">
  <si>
    <t>1.2. USUARIOS  = Nº DE ENTRADAS / 2</t>
  </si>
  <si>
    <t>BASES DE  DATOS EN LÍNEA</t>
  </si>
  <si>
    <t>REPARTO DEL PRESUPUESTO TOTAL SEGÚN CONCEPTO</t>
  </si>
  <si>
    <t>CONSULTAS A BD DESDE LA UCM</t>
  </si>
  <si>
    <t>GESTIONADO POR DEPARTAMENTOS</t>
  </si>
  <si>
    <t>GESTIONADO POR LA BIBLIOTECA</t>
  </si>
  <si>
    <t>PRESUPUESTO BIBLIOTECA</t>
  </si>
  <si>
    <t>PRESUPUESTO DEPARTAMENTOS</t>
  </si>
  <si>
    <t>ACUMULATIVO</t>
  </si>
  <si>
    <t>12.2. PRÉSTAMO MANUAL DE DISPOSITIVOS</t>
  </si>
  <si>
    <t>12.3. CARNÉS</t>
  </si>
  <si>
    <t xml:space="preserve">12.3.1. </t>
  </si>
  <si>
    <t>12.4. PRÉSTAMO AUTOMATIZADO</t>
  </si>
  <si>
    <t xml:space="preserve">12.4.1. </t>
  </si>
  <si>
    <t>12.4.2</t>
  </si>
  <si>
    <t xml:space="preserve">13.1. </t>
  </si>
  <si>
    <t xml:space="preserve">13.2. </t>
  </si>
  <si>
    <t xml:space="preserve">Nº DE BOLETINES DE SUMARIOS </t>
  </si>
  <si>
    <t>GUÍAS</t>
  </si>
  <si>
    <t>CATÁLOGOS ESPECIALES</t>
  </si>
  <si>
    <t>Nº DE EXPOSICIONES REALIZADAS</t>
  </si>
  <si>
    <t>Nº DE DOCUMENTOS DE TRABAJO O MANUALES PUBLICADOS</t>
  </si>
  <si>
    <t>Nº DE CURSOS DE INTRODUCCIÓN O BÁSICOS</t>
  </si>
  <si>
    <t>Nº DE CURSOS ESPECIALIZADOS</t>
  </si>
  <si>
    <t>Nº DE HORAS</t>
  </si>
  <si>
    <t>Nº TOTAL DE ALUMNOS</t>
  </si>
  <si>
    <t>INFORMACIÓN BIBLIOGRÁFICA Y FORMACIÓN DE USUARIOS</t>
  </si>
  <si>
    <t>16.1.2. CONSULTAS A BD DESDE LA UCM</t>
  </si>
  <si>
    <t>DESDE LA UCM</t>
  </si>
  <si>
    <t>Servicios Centrales</t>
  </si>
  <si>
    <t>Unidad de Tesis Doctorales</t>
  </si>
  <si>
    <t>8.1.1</t>
  </si>
  <si>
    <t>OBRAS CATALOGADAS</t>
  </si>
  <si>
    <t>5.2.</t>
  </si>
  <si>
    <t>5.3.</t>
  </si>
  <si>
    <t>5.4.</t>
  </si>
  <si>
    <t>5.5.</t>
  </si>
  <si>
    <t>5.6.</t>
  </si>
  <si>
    <t>5.7.</t>
  </si>
  <si>
    <t>5.8 COMPRA O ACCESO A INFORMACIÓN ELECTRÓNICA</t>
  </si>
  <si>
    <t>5.9.</t>
  </si>
  <si>
    <t>SOLICITUDES</t>
  </si>
  <si>
    <t>BBA</t>
  </si>
  <si>
    <t>BIO</t>
  </si>
  <si>
    <t>CEE</t>
  </si>
  <si>
    <t>FIS</t>
  </si>
  <si>
    <t>GEO</t>
  </si>
  <si>
    <t>INF</t>
  </si>
  <si>
    <t>MAT</t>
  </si>
  <si>
    <t>CPS</t>
  </si>
  <si>
    <t>ACCESOS A LAS PÁGINAS WEB DE LOS CENTROS</t>
  </si>
  <si>
    <t>QUI</t>
  </si>
  <si>
    <t>DER</t>
  </si>
  <si>
    <t>EDU</t>
  </si>
  <si>
    <t>FAR</t>
  </si>
  <si>
    <t>FLL</t>
  </si>
  <si>
    <t>FLS</t>
  </si>
  <si>
    <t>GHI</t>
  </si>
  <si>
    <t>MED</t>
  </si>
  <si>
    <t>ODO</t>
  </si>
  <si>
    <t>PSI</t>
  </si>
  <si>
    <t>VET</t>
  </si>
  <si>
    <t>BYD</t>
  </si>
  <si>
    <t>ENF</t>
  </si>
  <si>
    <t>EST</t>
  </si>
  <si>
    <t>EMP</t>
  </si>
  <si>
    <t>OPT</t>
  </si>
  <si>
    <t>TRS</t>
  </si>
  <si>
    <t>RLS</t>
  </si>
  <si>
    <t>ICR</t>
  </si>
  <si>
    <t>BHI</t>
  </si>
  <si>
    <t>TES</t>
  </si>
  <si>
    <t>5.8.</t>
  </si>
  <si>
    <t xml:space="preserve">5.8.1 </t>
  </si>
  <si>
    <t>BASES DE  DATOS EN INSTALACIÓN LOCAL</t>
  </si>
  <si>
    <t>COMPRA O ACCESO A INFORMACIÓN ELECTRÓNICA</t>
  </si>
  <si>
    <t xml:space="preserve"> BASES DE  DATOS EN LÍNEA</t>
  </si>
  <si>
    <t>5.8.2</t>
  </si>
  <si>
    <t>5.8.3</t>
  </si>
  <si>
    <t>5.8.4</t>
  </si>
  <si>
    <t>REVISTAS ELECTRÓNICAS</t>
  </si>
  <si>
    <t>6.2.</t>
  </si>
  <si>
    <t>6.1.</t>
  </si>
  <si>
    <t>8.2.</t>
  </si>
  <si>
    <t xml:space="preserve"> MATERIAL NO LIBRARIO</t>
  </si>
  <si>
    <t>8.1.</t>
  </si>
  <si>
    <t>USUARIOS  = Nº DE ENTRADAS / 2</t>
  </si>
  <si>
    <t>TOTAL OTROS</t>
  </si>
  <si>
    <t>8.3.</t>
  </si>
  <si>
    <t>% de préstamos realizados por usuarios propios</t>
  </si>
  <si>
    <t>% de préstamos realizados por usuarios de otras escuelas o facultades</t>
  </si>
  <si>
    <t>SERVICIOS</t>
  </si>
  <si>
    <t>10.2.</t>
  </si>
  <si>
    <t>11.3.</t>
  </si>
  <si>
    <t xml:space="preserve">12.2. </t>
  </si>
  <si>
    <t>SC con beu</t>
  </si>
  <si>
    <t>PRÉSTAMO MANUAL DE DISPOSITIVOS</t>
  </si>
  <si>
    <t>12.3.</t>
  </si>
  <si>
    <t>12.4.</t>
  </si>
  <si>
    <t xml:space="preserve"> PRÉSTAMO AUTOMATIZADO</t>
  </si>
  <si>
    <t>EXTRANJERO</t>
  </si>
  <si>
    <t>ARTÍCULOS SOLICITADOS</t>
  </si>
  <si>
    <t>LIBROS SOLICITADOS</t>
  </si>
  <si>
    <t>ARTÍCULOS SUMINISTRADOS</t>
  </si>
  <si>
    <t>LIBROS SUMINISTRADOS</t>
  </si>
  <si>
    <t>13.1.1</t>
  </si>
  <si>
    <t>13.1.2</t>
  </si>
  <si>
    <t>13.1.3</t>
  </si>
  <si>
    <t>13.1.4</t>
  </si>
  <si>
    <t>13.1.</t>
  </si>
  <si>
    <t xml:space="preserve"> TÍTULOS SOLICITADOS A OTRAS BIBLIOTECAS</t>
  </si>
  <si>
    <t>13.2.</t>
  </si>
  <si>
    <t xml:space="preserve"> TÍTULOS SUMINISTRADOS A OTRAS BIBLIOTECAS</t>
  </si>
  <si>
    <t>Nº DE BOLETINES DE ADQUISICIONES</t>
  </si>
  <si>
    <t>14.1.</t>
  </si>
  <si>
    <t>14.2.</t>
  </si>
  <si>
    <t>14.3.</t>
  </si>
  <si>
    <t>14.4.</t>
  </si>
  <si>
    <t>14.5.</t>
  </si>
  <si>
    <t>14.6.</t>
  </si>
  <si>
    <t>15.1</t>
  </si>
  <si>
    <t>15.2</t>
  </si>
  <si>
    <t>15.1.2.</t>
  </si>
  <si>
    <t>15.1.1.</t>
  </si>
  <si>
    <t>15.2.1.</t>
  </si>
  <si>
    <t>15.2.2.</t>
  </si>
  <si>
    <t>15.2.3.</t>
  </si>
  <si>
    <t>15.2.4.</t>
  </si>
  <si>
    <t>16.2.1.</t>
  </si>
  <si>
    <t>16.3.1.</t>
  </si>
  <si>
    <t>EJEMPLARES. INCREMENTO ANUAL</t>
  </si>
  <si>
    <t>TOTAL EJEMPLARES</t>
  </si>
  <si>
    <t>TÍTULOS. INCREMENTO ANUAL</t>
  </si>
  <si>
    <t>TOTAL TÍTULOS</t>
  </si>
  <si>
    <t>USUARIOS</t>
  </si>
  <si>
    <t>HORARIO</t>
  </si>
  <si>
    <t>EQUIPAMIENTO</t>
  </si>
  <si>
    <t>PRESUPUESTO</t>
  </si>
  <si>
    <t>HEMEROTECA</t>
  </si>
  <si>
    <t>SERVICIO DE PRÉSTAMO</t>
  </si>
  <si>
    <t>PRÉSTAMO INTERBIBLIOTECARIO</t>
  </si>
  <si>
    <t>DIFUSIÓN DE LA INFORMACIÓN</t>
  </si>
  <si>
    <t>INFORMACIÓN Y FORMACIÓN DE USUARIOS</t>
  </si>
  <si>
    <t>USO DE RECURSOS ELECTRÓNICOS</t>
  </si>
  <si>
    <t>Gasto RREE</t>
  </si>
  <si>
    <t>Gasto en Información</t>
  </si>
  <si>
    <t>F. Veterinaria</t>
  </si>
  <si>
    <t>F. CC. Biológicas</t>
  </si>
  <si>
    <t>F. CC. Físicas</t>
  </si>
  <si>
    <t>F. CC. Geológicas</t>
  </si>
  <si>
    <t>F. CC. Información</t>
  </si>
  <si>
    <t>F. Filología</t>
  </si>
  <si>
    <t>F. Psicología</t>
  </si>
  <si>
    <t>BIBLIOTECA COMPLUTENSE</t>
  </si>
  <si>
    <t>SERVICIO DE SALA</t>
  </si>
  <si>
    <t>TOTAL IMPRESORAS</t>
  </si>
  <si>
    <t>INFORMACIÓN</t>
  </si>
  <si>
    <t>HORARIOS</t>
  </si>
  <si>
    <t>INSTALACIONES</t>
  </si>
  <si>
    <t>FONDOS Y ADQUISICIONES</t>
  </si>
  <si>
    <t>METROS LINEALES DE ESTANTERÍAS</t>
  </si>
  <si>
    <t>PRESUPUESTO TOTAL SEGÚN PROCEDENCIA</t>
  </si>
  <si>
    <t>PERSONAL DE PLANTILLA</t>
  </si>
  <si>
    <t>PERSONAL DE PLANTILLA Y OTRO TIPO DE COLABORADORES</t>
  </si>
  <si>
    <t>TOTAL DE LIBROS A 31 DE DICIEMBRE (INCLUYE FONDO ANTIGUO)</t>
  </si>
  <si>
    <t>TOTAL MATERIAL NO LIBRARIO A 31 DE DICIEMBRE</t>
  </si>
  <si>
    <t>CATALOGACIÓN DE MATERIAL NO LIBRARIO</t>
  </si>
  <si>
    <t>CATALOGACIÓN EN EL AÑO DE EJEMPLARES Y TÍTULOS (INCLUYE FONDO ANTIGUO)</t>
  </si>
  <si>
    <t>TOTAL A 31 DE DICIEMBRE DE EJEMPLARES CATALOGADOS Y TÍTULOS (INCLUYE FONDO ANTIGUO)</t>
  </si>
  <si>
    <t>REVISTAS VIVAS Y COLECCIONES MUERTAS</t>
  </si>
  <si>
    <t>TÍTULOS CATALOGADOS DE PUBLICACIONES PERIÓDICAS</t>
  </si>
  <si>
    <t>VOLÚMENES EN LIBRE ACCESO</t>
  </si>
  <si>
    <t>PRÉSTAMO A ALUMNOS</t>
  </si>
  <si>
    <t>PRÉSTAMO A PROFESORES E INVESTIGADORES</t>
  </si>
  <si>
    <t>PRÉSTAMO INTERBIBLIOTECARIO: DOCUMENTOS SOLICITADOS POR LA BUC</t>
  </si>
  <si>
    <t>PRÉSTAMO INTERBIBLIOTECARIO: DOCUMENTOS SUMINISTRADOS POR LA BUC</t>
  </si>
  <si>
    <t>PRÉSTAMO INTERBIBLIOTECARIO: PORCENTAJE DE DOCUMENTOS DE ENTRADA Y SALIDA</t>
  </si>
  <si>
    <t>PRÉSTAMO INTERBIBLIOTECARIO: PORCENTAJE DE ÉXITO EN SOLICITUDES REALIZADAS A OTRAS BIBLIOTECAS</t>
  </si>
  <si>
    <t>PRÉSTAMO INTERBIBLIOTECARIO: PORCENTAJE DE ÉXITO EN SOLICITUDES SERVIDAS A OTRAS BIBLIOTECAS</t>
  </si>
  <si>
    <t>CURSOS DE FORMACIÓN: NÚMERO DE ALUMNOS</t>
  </si>
  <si>
    <t>ÍNDICE DE GRÁFICOS</t>
  </si>
  <si>
    <t>CURSOS DE FORMACIÓN DE USUARIOS</t>
  </si>
  <si>
    <t>CÓDIGOS DE CENTRO</t>
  </si>
  <si>
    <t>DESCARGAS DE TEXTO COMPLETO DE REVISTAS ELECTRÓNICAS COMPRADAS</t>
  </si>
  <si>
    <t>F. Bellas Artes</t>
  </si>
  <si>
    <t>F. CC. Económicas y Empresariales</t>
  </si>
  <si>
    <t>F. CC. Matemáticas</t>
  </si>
  <si>
    <t>F. CC. Políticas y Sociología</t>
  </si>
  <si>
    <t>F. CC. Químicas</t>
  </si>
  <si>
    <t>F. Derecho</t>
  </si>
  <si>
    <t>F. Educación</t>
  </si>
  <si>
    <t>F. Farmacia</t>
  </si>
  <si>
    <t>F. Filosofía</t>
  </si>
  <si>
    <t>F. Geografía e Historia</t>
  </si>
  <si>
    <t>F. Medicina</t>
  </si>
  <si>
    <t>F. Odontología</t>
  </si>
  <si>
    <t>USUARIOS POTENCIALES</t>
  </si>
  <si>
    <t>TOTAL USUARIOS POTENCIALES (1.1.1 + 1.1.2 + 1.1.3)</t>
  </si>
  <si>
    <t>F. Informática</t>
  </si>
  <si>
    <t>I. U. Criminología</t>
  </si>
  <si>
    <t>Biblioteca Histórica</t>
  </si>
  <si>
    <t>SEC</t>
  </si>
  <si>
    <t>INTERCENTROS UCM</t>
  </si>
  <si>
    <t>DEDICACIÓN COMPLETA</t>
  </si>
  <si>
    <t>Ver gráfico 9</t>
  </si>
  <si>
    <t>DEDICACIÓN PARCIAL</t>
  </si>
  <si>
    <t>1er Y 2º CICLO</t>
  </si>
  <si>
    <t>3er CICLO</t>
  </si>
  <si>
    <t>PAS</t>
  </si>
  <si>
    <t>TOTAL</t>
  </si>
  <si>
    <t>PROFESORES</t>
  </si>
  <si>
    <t>ALUMNOS MATRICULADOS</t>
  </si>
  <si>
    <t>1.1.1.</t>
  </si>
  <si>
    <t>1.1.2.</t>
  </si>
  <si>
    <t>1.1.3.</t>
  </si>
  <si>
    <t>1.1.4</t>
  </si>
  <si>
    <t>1.1.5.</t>
  </si>
  <si>
    <t>1.2.</t>
  </si>
  <si>
    <t>1.1.</t>
  </si>
  <si>
    <t>TOTAL ALUMNOS</t>
  </si>
  <si>
    <t>2.1.</t>
  </si>
  <si>
    <t>2.2.</t>
  </si>
  <si>
    <t>Nº DE HORAS ABIERTO SEMANALMENTE</t>
  </si>
  <si>
    <t>3.1.</t>
  </si>
  <si>
    <t>3.2.</t>
  </si>
  <si>
    <t>3.3.</t>
  </si>
  <si>
    <t>PUESTOS DE LECTURA</t>
  </si>
  <si>
    <t>TOTAL SUPERFICIE</t>
  </si>
  <si>
    <t>TOTAL PUESTOS DE LECTURA</t>
  </si>
  <si>
    <t>SALAS DE REVISTAS</t>
  </si>
  <si>
    <t>DEPÓSITO</t>
  </si>
  <si>
    <t>DESPACHOS</t>
  </si>
  <si>
    <t>OTROS</t>
  </si>
  <si>
    <t>ESTANTERÍAS EN DEPÓSITO</t>
  </si>
  <si>
    <t>ESTANTERÍAS EN LIBRE ACCESO</t>
  </si>
  <si>
    <t>SUPERFICIES  ÚTILES EN m2</t>
  </si>
  <si>
    <t>ESTANTERÍAS (m. lineales)</t>
  </si>
  <si>
    <t>MATERIAL NO LIBRARIO: VÍDEOS, MICROFORMAS, DVD, CDROM, MAT FONOGRÁFICO, MAPAS, BD, OTROS</t>
  </si>
  <si>
    <t>OBRAS REPRODUCIDAS</t>
  </si>
  <si>
    <t>OBRAS CONSULTADAS</t>
  </si>
  <si>
    <t>OBRAS RESTAURADAS</t>
  </si>
  <si>
    <t>OBRAS ENCUADERNADAS</t>
  </si>
  <si>
    <t xml:space="preserve"> POR TIPO DE PRÉSTAMO (INCLUYE TODOS LOS TIPOS DE USUARIOS)</t>
  </si>
  <si>
    <t>* Total PAS UCM</t>
  </si>
  <si>
    <t>LIBROS (SIGLOS XIX, XX Y XXI)</t>
  </si>
  <si>
    <t>LIBROS (S.XIX,XX Y XXI)</t>
  </si>
  <si>
    <t>Ver gráfico 14</t>
  </si>
  <si>
    <t>LIBROS CATALOGADOS (SIGLOS XIX, XX Y XXI)</t>
  </si>
  <si>
    <t>* Total BUC</t>
  </si>
  <si>
    <t>METROS CUADADOS DE SUPERFICIE</t>
  </si>
  <si>
    <t>SALAS GENERAL</t>
  </si>
  <si>
    <t>REVISTAS E INVESTIGACIÓN</t>
  </si>
  <si>
    <t>DEPARTAMENTOS GESTIONADO POR LA BIBLIOTECA</t>
  </si>
  <si>
    <t>DEPARTAMENTOS GESTIONADO POR DEPARTAMENTOS</t>
  </si>
  <si>
    <t>LECTOR MICROFORMAS</t>
  </si>
  <si>
    <t>CONTROL ANTIRROBO</t>
  </si>
  <si>
    <t>FAXES</t>
  </si>
  <si>
    <t>FOTOCOPIADORAS</t>
  </si>
  <si>
    <t>PROYECTORES</t>
  </si>
  <si>
    <t>DVD</t>
  </si>
  <si>
    <t>TV</t>
  </si>
  <si>
    <t/>
  </si>
  <si>
    <t>4.2.3.</t>
  </si>
  <si>
    <t>4.2.4</t>
  </si>
  <si>
    <t>4.2.5.</t>
  </si>
  <si>
    <t>4.2.8.</t>
  </si>
  <si>
    <t>ORDENADORES</t>
  </si>
  <si>
    <t>IMPRESORAS</t>
  </si>
  <si>
    <t>LECTORES ÓPTICOS C. BARRAS</t>
  </si>
  <si>
    <t>TOTAL ORDENADORES</t>
  </si>
  <si>
    <t>GESTIÓN INTERNA</t>
  </si>
  <si>
    <t>PRÉSTAMO</t>
  </si>
  <si>
    <t>GESTIÓN</t>
  </si>
  <si>
    <t xml:space="preserve">PÚBLICO </t>
  </si>
  <si>
    <t>USO PÚBLICO</t>
  </si>
  <si>
    <t>LÁPIZ ÓPTICO</t>
  </si>
  <si>
    <t>PISTOLA ÓPTICA</t>
  </si>
  <si>
    <t>GESTIÓN INTERNA OTROS</t>
  </si>
  <si>
    <t>USO PÚBLICO OTROS</t>
  </si>
  <si>
    <t>COMPRA MONOGRAFÍAS</t>
  </si>
  <si>
    <t>MATERIAL NO LIBRARIO</t>
  </si>
  <si>
    <t>ENCUADERNACIÓN RESTAURACIÓN</t>
  </si>
  <si>
    <t>MATERIAL INFORMÁTICO</t>
  </si>
  <si>
    <t>MATERIAL OFICINA</t>
  </si>
  <si>
    <t>MOBILIARIO</t>
  </si>
  <si>
    <t>CURSOS DE FORMACIÓN</t>
  </si>
  <si>
    <t>DONATIVO</t>
  </si>
  <si>
    <t>CANJE</t>
  </si>
  <si>
    <t>MICROFORMAS</t>
  </si>
  <si>
    <t>CD ROM</t>
  </si>
  <si>
    <t>MATERIAL FONOGRÁFICO</t>
  </si>
  <si>
    <t>MAPAS</t>
  </si>
  <si>
    <t>F. CC. Documentación</t>
  </si>
  <si>
    <t>LIBROS INGRESADOS EN EL AÑO</t>
  </si>
  <si>
    <t>LIBROS INGRESADOS</t>
  </si>
  <si>
    <t>FONDOS</t>
  </si>
  <si>
    <t>VÍDEOS</t>
  </si>
  <si>
    <t>R. MARC</t>
  </si>
  <si>
    <t>OBRAS RECATALOGADAS</t>
  </si>
  <si>
    <t>VÍDEO</t>
  </si>
  <si>
    <t>FOTOGRAFÍAS</t>
  </si>
  <si>
    <t>MÚSICA</t>
  </si>
  <si>
    <t>OBRAS CATALOGADAS: REGISTROS MARC</t>
  </si>
  <si>
    <t>VOLÙMENES (EJEMPLARES)</t>
  </si>
  <si>
    <t>TÍTULOS (REG. MARC)</t>
  </si>
  <si>
    <t>8.3.1.1.</t>
  </si>
  <si>
    <t>Codigo</t>
  </si>
  <si>
    <t>Biblioteca</t>
  </si>
  <si>
    <t>8.3.1.2.</t>
  </si>
  <si>
    <t>8.3.2.1.</t>
  </si>
  <si>
    <t>8.3.2.2.</t>
  </si>
  <si>
    <t>8.3.1.</t>
  </si>
  <si>
    <t>8.3.2.</t>
  </si>
  <si>
    <t>8.2.1.</t>
  </si>
  <si>
    <t>8.1.2.</t>
  </si>
  <si>
    <t>9.1.2.</t>
  </si>
  <si>
    <t>9.1.3.</t>
  </si>
  <si>
    <t xml:space="preserve">COMPRA </t>
  </si>
  <si>
    <t>9.3.1.</t>
  </si>
  <si>
    <t>TÍTULOS CATALOGADOS EN EL AÑO</t>
  </si>
  <si>
    <t>PROCESO TÉCNICO</t>
  </si>
  <si>
    <t xml:space="preserve">9.3. </t>
  </si>
  <si>
    <t>10.2.1</t>
  </si>
  <si>
    <t>10.2.2</t>
  </si>
  <si>
    <t>10.2.3.</t>
  </si>
  <si>
    <t>10.2.4</t>
  </si>
  <si>
    <t>10.2.5</t>
  </si>
  <si>
    <t>EXPOSICIONES</t>
  </si>
  <si>
    <t>CURSOS</t>
  </si>
  <si>
    <t xml:space="preserve"> OB. CONSUL.</t>
  </si>
  <si>
    <t>OB. REPROD.</t>
  </si>
  <si>
    <t>OB. RESTAU.</t>
  </si>
  <si>
    <t>OB. ENCUAD.</t>
  </si>
  <si>
    <t>10.2. SERVICIOS</t>
  </si>
  <si>
    <t>MEMORIAS</t>
  </si>
  <si>
    <t xml:space="preserve"> 11.3.</t>
  </si>
  <si>
    <t>VOLUMENES L.A.</t>
  </si>
  <si>
    <t>ALUMNOS</t>
  </si>
  <si>
    <t xml:space="preserve">INVEST. </t>
  </si>
  <si>
    <t>POR TIPO DE USUARIO</t>
  </si>
  <si>
    <t xml:space="preserve"> POR TIPO DE PRÉSTAMO</t>
  </si>
  <si>
    <t>ESPAÑA</t>
  </si>
  <si>
    <t>OTRAS</t>
  </si>
  <si>
    <t>CONSEGUIDOS</t>
  </si>
  <si>
    <t>NO CONSEGUIDOS</t>
  </si>
  <si>
    <t>SERVIDOS</t>
  </si>
  <si>
    <t>NO SERVIDOS</t>
  </si>
  <si>
    <t>16.2.</t>
  </si>
  <si>
    <t xml:space="preserve">16.1.2.  </t>
  </si>
  <si>
    <t>TOTAL LECTORES OPT. COD. BARRAS</t>
  </si>
  <si>
    <t>VIDEOS ADQUIRIDOS</t>
  </si>
  <si>
    <t>MICROFORMAS ADQUIRIDAS</t>
  </si>
  <si>
    <t>DVD ADQUIRIDOS</t>
  </si>
  <si>
    <t>CD-ROM ADQUIRIDOS</t>
  </si>
  <si>
    <t>MAT. FONOGRÁFICO ADQUIRIDO</t>
  </si>
  <si>
    <t>MAPAS ADQUIRIDOS</t>
  </si>
  <si>
    <t>OTRO MAT. NO LIBRARIO ADQUIRIDO</t>
  </si>
  <si>
    <t>TOTAL ARTÍCULOS SOLICITADOS</t>
  </si>
  <si>
    <t>LIBROS SOLICITADOS. ESPAÑA</t>
  </si>
  <si>
    <t>LIBROS SOLICITADOS. EXTRANJERO</t>
  </si>
  <si>
    <t>TOTAL LIBROS SOLICITADOS</t>
  </si>
  <si>
    <t>LIBROS SUMINISTRADOS. ESPAÑA</t>
  </si>
  <si>
    <t>LIBROS SUMINISTRADOS. EXTRANJERO</t>
  </si>
  <si>
    <t>TOTAL LIBROS SUMINISTRADOS</t>
  </si>
  <si>
    <t>8.2. MATERIAL NO LIBRARIO</t>
  </si>
  <si>
    <t>13.1.1. ARTÍCULOS SOLICITADOS</t>
  </si>
  <si>
    <t>13.1. TÍTULOS SOLICITADOS A OTRAS BIBLIOTECAS</t>
  </si>
  <si>
    <t>13.1.2.  LIBROS SOLICITADOS</t>
  </si>
  <si>
    <t>13.2.1. ARTÍCULOS SUMINISTRADOS</t>
  </si>
  <si>
    <t>13.2. TÍTULOS SUMINISTRADOS A OTRAS BIBLIOTECAS</t>
  </si>
  <si>
    <t>13.2.2.LIBROS SUMINISTRADOS</t>
  </si>
  <si>
    <t>ALUMNOS DE CENTROS ADSCRITOS, TÍTULOS PROPIOS, ETC</t>
  </si>
  <si>
    <t>USUARIOS EXTERNOS</t>
  </si>
  <si>
    <t>Nº DE DÍAS ABIERTO ANUALMENTE</t>
  </si>
  <si>
    <t>COMPRA</t>
  </si>
  <si>
    <t>SALAS DE LECTURA</t>
  </si>
  <si>
    <t>ARTÍCULOS SOLICITADOS. ESPAÑA</t>
  </si>
  <si>
    <t>ARTÍCULOS SOLICITADOS. EXTRANJERO</t>
  </si>
  <si>
    <t>ARTÍCULOS SUMINISTRADOS. ESPAÑA</t>
  </si>
  <si>
    <t>ARTÍCULOS SUMINISTRADOS. EXTRANJERO</t>
  </si>
  <si>
    <t xml:space="preserve">TOTAL EJEMPLARES </t>
  </si>
  <si>
    <t>TOTAL ARTÍCULOS SUMINISTRADOS</t>
  </si>
  <si>
    <t>VISITANTES HABITUALES</t>
  </si>
  <si>
    <t>PROY. AYUDA INVESTIGACIÓN</t>
  </si>
  <si>
    <t>VISITANTES EVENTUALES</t>
  </si>
  <si>
    <t xml:space="preserve">10.4. </t>
  </si>
  <si>
    <t>INVESTIGADORES</t>
  </si>
  <si>
    <t>TOTAL ESTANTERÍAS</t>
  </si>
  <si>
    <t>TOTAL ESCÁNERES</t>
  </si>
  <si>
    <t>ESCÁNERES</t>
  </si>
  <si>
    <t>DEPARTAMENTOS</t>
  </si>
  <si>
    <t>VíDEO o DVD</t>
  </si>
  <si>
    <t>EQUIPOS DE MÚSICA</t>
  </si>
  <si>
    <t>AUTOPRÉSTAMOS</t>
  </si>
  <si>
    <t>INFORMACION</t>
  </si>
  <si>
    <t>WEB OPAC</t>
  </si>
  <si>
    <t>CONSULTA PÚBLICA, CD-ROM, INTERNET</t>
  </si>
  <si>
    <t>ARCHIVOS DE ORDENADOR</t>
  </si>
  <si>
    <t>GRABACIONES SONORAS</t>
  </si>
  <si>
    <t>INCREMENTO ANUAL</t>
  </si>
  <si>
    <t>PERSONAL</t>
  </si>
  <si>
    <t>TOTAL PERSONAL DE PLANTILLA</t>
  </si>
  <si>
    <t>LIBROS ELECTRÓNICOS</t>
  </si>
  <si>
    <t>SUBVENCIONES EXTERNAS A LA UCM</t>
  </si>
  <si>
    <t>TOTAL PRESUPUESTO</t>
  </si>
  <si>
    <t>SALAS, MESAS DE TRABAJO</t>
  </si>
  <si>
    <t>INFORMACIÓN BIBLIOGRÁFICA</t>
  </si>
  <si>
    <t>CONSULTA A REVISTAS ELECTRÓNICAS</t>
  </si>
  <si>
    <t>16.3.</t>
  </si>
  <si>
    <t>CONSULTA A LIBROS ELECTRÓNICOS Y OTROS DOCUMENTOS</t>
  </si>
  <si>
    <t>FDI</t>
  </si>
  <si>
    <t xml:space="preserve">ACCESOS A LA PÁGINA WEB </t>
  </si>
  <si>
    <t>ACCESOS A LA PÁGINA WEB</t>
  </si>
  <si>
    <t>16.4.</t>
  </si>
  <si>
    <t>Ver gráfico 7 Y 8</t>
  </si>
  <si>
    <t>Ver gráficos 16, 17 y 18</t>
  </si>
  <si>
    <t>Ver gráficos 16 y 17</t>
  </si>
  <si>
    <t>Ver gráficos 24 y 25</t>
  </si>
  <si>
    <t>Ver gráficos 26, 27, 28 y 29</t>
  </si>
  <si>
    <t>Ver gráficos 30, 32 y 33</t>
  </si>
  <si>
    <t>Ver gráficos 31, 32 y 34</t>
  </si>
  <si>
    <t>Ver gráfico 35 y 36</t>
  </si>
  <si>
    <t>Gráfico 2</t>
  </si>
  <si>
    <t>Gráfico 3</t>
  </si>
  <si>
    <t>Gráfico 4</t>
  </si>
  <si>
    <t>Gráfico 6</t>
  </si>
  <si>
    <t>Gráficos 7 y 8</t>
  </si>
  <si>
    <t>Gráfico 9</t>
  </si>
  <si>
    <t>Gráfico 12</t>
  </si>
  <si>
    <t>Gráfico 14</t>
  </si>
  <si>
    <t>Gráfico 15</t>
  </si>
  <si>
    <t>Gráfico 21</t>
  </si>
  <si>
    <t>Gráfico 23</t>
  </si>
  <si>
    <t>Gráfico 30</t>
  </si>
  <si>
    <t>Gráfico 31</t>
  </si>
  <si>
    <t>Gráficos 32, 33 y 34</t>
  </si>
  <si>
    <t>Gráfico 35</t>
  </si>
  <si>
    <t>Gráfico 36</t>
  </si>
  <si>
    <t>PATRIMONIO BIBLIOGRÁFICO</t>
  </si>
  <si>
    <t>Ver gráfico 2, 3 y 4</t>
  </si>
  <si>
    <t>Ver gráfico 6</t>
  </si>
  <si>
    <t>5.1.</t>
  </si>
  <si>
    <t>TOTAL GASTO EN INFORMACIÓN ELECTRÓNICA</t>
  </si>
  <si>
    <t>Tabla 1</t>
  </si>
  <si>
    <t>Tabla 3</t>
  </si>
  <si>
    <t>Tabla 6</t>
  </si>
  <si>
    <t>Tabla 7</t>
  </si>
  <si>
    <t>Tabla 8</t>
  </si>
  <si>
    <t>Tabla 9</t>
  </si>
  <si>
    <t>Tabla 11</t>
  </si>
  <si>
    <t>Tabla 12</t>
  </si>
  <si>
    <t>Tabla 15</t>
  </si>
  <si>
    <t>Tabla 16</t>
  </si>
  <si>
    <t>Tabla 21</t>
  </si>
  <si>
    <t>Tabla 23</t>
  </si>
  <si>
    <t>Tabla 26</t>
  </si>
  <si>
    <t>Tabla 27</t>
  </si>
  <si>
    <t>Tabla 28</t>
  </si>
  <si>
    <t>Tabla 29</t>
  </si>
  <si>
    <t>Ver gráfico 22</t>
  </si>
  <si>
    <t>Ver gráfico 37</t>
  </si>
  <si>
    <t>E.Relaciones Laborales</t>
  </si>
  <si>
    <t>TOTAL FUNCIONARIOS/LABORALES MAÑANA O J.P. (MAÑANA)</t>
  </si>
  <si>
    <t xml:space="preserve">6.1 PERSONAL TURNO MAÑANA O JORNADA PARTIDA DE MAÑANA </t>
  </si>
  <si>
    <t>TOTAL FUNCIONARIOS/LABORALES TARDE O J.P. (TARDE)</t>
  </si>
  <si>
    <t>IRC</t>
  </si>
  <si>
    <t xml:space="preserve">CONSEGUIDOS POR LA BIBLIOTECA </t>
  </si>
  <si>
    <t xml:space="preserve">TOTAL SOLICITADOS POR LA BIBLIOTECA </t>
  </si>
  <si>
    <t>SERVIDOS POR LA BIBLIOTECA</t>
  </si>
  <si>
    <t>TOTAL SOLICITUDES A LA BIBLIOTECA</t>
  </si>
  <si>
    <t>TOTAL TRANSACCIONES PI</t>
  </si>
  <si>
    <t>Total presupuesto en recursos electronicos</t>
  </si>
  <si>
    <t>CONSORCIO MADROÑO</t>
  </si>
  <si>
    <t>PRÉSTAMO NORMAL (FRECUENTES)</t>
  </si>
  <si>
    <t>PRÉSTAMO NORMAL</t>
  </si>
  <si>
    <t>PRÉSTAMO ESPECIAL</t>
  </si>
  <si>
    <t>PRÉSTAMO FIN DE SEMANA</t>
  </si>
  <si>
    <t>FONDO DE AYUDA A LA INVESTIGACIÓN</t>
  </si>
  <si>
    <t>PRÉSTAMO ESPECIAL LARGO</t>
  </si>
  <si>
    <t>PRÉSTAMO PARA SALA</t>
  </si>
  <si>
    <t>PRÉSTAMO PROTEGIDO</t>
  </si>
  <si>
    <t>PRÉSTAMO PROTEGIDO ESPECIAL</t>
  </si>
  <si>
    <t>PRÉSTAMO PARA SALA (TESIS)</t>
  </si>
  <si>
    <t>SOLO CONSULTA EN SALA</t>
  </si>
  <si>
    <t>CDE DER</t>
  </si>
  <si>
    <t>Centro de Documentación Europea (DER)</t>
  </si>
  <si>
    <t>CDE CEE</t>
  </si>
  <si>
    <t>Centro de Documentación Europea (CEE)</t>
  </si>
  <si>
    <t>ID</t>
  </si>
  <si>
    <t>ORDEN</t>
  </si>
  <si>
    <t>D</t>
  </si>
  <si>
    <t>E</t>
  </si>
  <si>
    <t>F</t>
  </si>
  <si>
    <t>G</t>
  </si>
  <si>
    <t>A</t>
  </si>
  <si>
    <t>I. U. "Ramón Castroviejo"</t>
  </si>
  <si>
    <t>BUC</t>
  </si>
  <si>
    <t>FUNCIONARIOS/LABORALES MAÑANA O J.P. (MAÑANA)</t>
  </si>
  <si>
    <t>FUNCIONARIOS/LABORALES TARDE O J.P. (TARDE)</t>
  </si>
  <si>
    <t>NUMERO</t>
  </si>
  <si>
    <t>TOTAL OBRAS CATALOGADAS (LIBROS)</t>
  </si>
  <si>
    <t>CATALOGADAS (MATERIAL NO LIBRARIO)</t>
  </si>
  <si>
    <t>PENDIENTES DE CATALOGAR EN BIBLIOTECA</t>
  </si>
  <si>
    <t>PENDIENTES DE CATALOGAR EN DTOS</t>
  </si>
  <si>
    <t>TOTAL PENDIENTES CATALOGAR</t>
  </si>
  <si>
    <t>TÍTULOS DE PP CATALOGADAS</t>
  </si>
  <si>
    <t>VOLUMENES EN LIBRE ACCESO</t>
  </si>
  <si>
    <t>PRESTAMOS</t>
  </si>
  <si>
    <t>PRESUPUESTO MONOGRAFÍAS Y PUBLICACIONES PERIÓDICAS (PAPEL)</t>
  </si>
  <si>
    <t>MONOGRAFÍAS (SIGLOS XX Y XXI) INGRESADOS EN EL AÑO</t>
  </si>
  <si>
    <t>DOCUMENTOS CATALOGADOS EN BASES DE DATOS(COMPLUDOC, ENFISPO, PSIKE)</t>
  </si>
  <si>
    <t>PRÉSTAMOS A OTROS USUARIOS</t>
  </si>
  <si>
    <t>PRÉSTAMOS SEGÚN CONDICIÓN DE EJEMPLAR</t>
  </si>
  <si>
    <t>Ver gráfico 1 y 24</t>
  </si>
  <si>
    <t>Gráficos 1 y 24</t>
  </si>
  <si>
    <t>Gráficos 16 y 17</t>
  </si>
  <si>
    <t>Gráfico 22</t>
  </si>
  <si>
    <t>Gráficos 25, 26, 27, 28 y 29</t>
  </si>
  <si>
    <t>6.2  PERSONAL TURNO TARDE O JORNADA PARTIDA DE TARDE</t>
  </si>
  <si>
    <t>incluye renovaciones pero no incluye al tipo de "usuario biblioteca" 200 -249</t>
  </si>
  <si>
    <t>PUESTOS DE TRABAJO EN GRUPO</t>
  </si>
  <si>
    <t>PUESTOS SALAS DE FORMACIÓN</t>
  </si>
  <si>
    <t>TURNO DE MAÑANA</t>
  </si>
  <si>
    <t>TURNO DE TARDE</t>
  </si>
  <si>
    <t>PUNTOS DE ATENCIÓN PERMANENTE</t>
  </si>
  <si>
    <t>3.4</t>
  </si>
  <si>
    <t>ORDENADORES PORTÁTILES</t>
  </si>
  <si>
    <t>DÍAS DE AUSENCIA O BAJA NO SUSTITUÍDOS (DE PLANTILLA)</t>
  </si>
  <si>
    <t>NÚMERO DE DÍAS</t>
  </si>
  <si>
    <t>VIDEOS</t>
  </si>
  <si>
    <t>MAT. FONO</t>
  </si>
  <si>
    <t>COLECCIONES EN CURSO EN EL AÑO (SEGÚN TIPO DE ADQUISICIÓN)</t>
  </si>
  <si>
    <t>SIN ESPECIFICAR</t>
  </si>
  <si>
    <t>REVISTAS VIVAS (COMP + DON + CANJ)</t>
  </si>
  <si>
    <t>'REVISTAS VIVAS (COMP + DON + CANJ)</t>
  </si>
  <si>
    <t>COLECCIONES CERRADAS</t>
  </si>
  <si>
    <t>COLECCIONES EN CURSO</t>
  </si>
  <si>
    <t>COLECCIONES CON SUSCR. DESC.</t>
  </si>
  <si>
    <t>TOTAL COLECCIONES</t>
  </si>
  <si>
    <t>COLECCIONES SEGÚN ESTADO DE SUSCRIPCIÓN</t>
  </si>
  <si>
    <t>ALUMNOS DOBLE MATRÍCULA</t>
  </si>
  <si>
    <t>PASAPORTE MADROÑO</t>
  </si>
  <si>
    <t xml:space="preserve">CARNÉS </t>
  </si>
  <si>
    <t>CARNÉS VIGENTES (CURSO ACADÉMICO)</t>
  </si>
  <si>
    <t>MATERIAL NO DOCUMENTAL</t>
  </si>
  <si>
    <t>PRÉSTAMO COLECCIÓN OCIO</t>
  </si>
  <si>
    <t>CURSOS CON RECONOCIMIENTO DE CRÉDITOS</t>
  </si>
  <si>
    <t>Nº DE CURSOS</t>
  </si>
  <si>
    <t>CON RECON. DE CRÉDITOS</t>
  </si>
  <si>
    <t>MATERIAL INVENTARIABLE</t>
  </si>
  <si>
    <t>Tabla 4</t>
  </si>
  <si>
    <t>5.9. OTROS GASTOS</t>
  </si>
  <si>
    <t>13+ y 8+</t>
  </si>
  <si>
    <t>8+ y 12</t>
  </si>
  <si>
    <t>318+</t>
  </si>
  <si>
    <t>46+</t>
  </si>
  <si>
    <t>CARNÉS</t>
  </si>
  <si>
    <t>95+</t>
  </si>
  <si>
    <t>470+</t>
  </si>
  <si>
    <t>7.1.2.  LIBROS CATALOGADOS (SIGLOS XX Y XXI)</t>
  </si>
  <si>
    <t>FONDO BIBLIOGRÁFICO</t>
  </si>
  <si>
    <t>TOAL LIBROS CATALOGADOS Y PENDIENTES DE CATLOGAR</t>
  </si>
  <si>
    <t>MASTER</t>
  </si>
  <si>
    <t>TOTAL LIBROS IMPRESOS Y MANUSCRITOS CATALOGADOS</t>
  </si>
  <si>
    <t>SUSCRIPCIONES A PUBLICACIONES PERIÓDICAS EN PAPEL</t>
  </si>
  <si>
    <t>USUARIOS EXTERNOS POTENCIALES</t>
  </si>
  <si>
    <t>COLECCIONES DE REVISTAS IMPRESAS EN CURSO EN EL AÑO (SEGÚN TIPO DE ADQUISICIÓN)</t>
  </si>
  <si>
    <t>COLECCIONES DE REVISTAS IMPRESAS SEGÚN ESTADO DE SUSCRIPCIÓN</t>
  </si>
  <si>
    <t>TÍTULOS DE REV. IMPRESAS Y ELECTRÓNICAS CATALOGADOS EN EL AÑO</t>
  </si>
  <si>
    <t>PROCESO TÉCNICO REVISTAS IMPRESAS Y ELECTRÓNICAS</t>
  </si>
  <si>
    <t>REVISATAS IMPRESAS</t>
  </si>
  <si>
    <t>PROCESO TÉCNICO REV. IMPRESAS Y ELECTR.</t>
  </si>
  <si>
    <t xml:space="preserve"> CONSULTAS A LA PLATAFORMA E-LIBRO (decargas de sección)</t>
  </si>
  <si>
    <t>TOTAL USUARIOS POTENCIALES</t>
  </si>
  <si>
    <t>TÍTULOS DE PP CATALOGADOS EN EL AÑO</t>
  </si>
  <si>
    <t>TOTAL POR TIPO DE PRÉSTAMO (INCLUYE TODOS LOS TIPOS DE USUARIOS)</t>
  </si>
  <si>
    <t>PRESTAMOS POR TIPO DE USUARIO</t>
  </si>
  <si>
    <t>PRÉSTAMOS POR TIPO DE USUARIO</t>
  </si>
  <si>
    <t xml:space="preserve"> PRÉSTAMOS POR TIPO DE PRÉSTAMO (INCLUYE TODOS LOS TIPOS DE USUARIOS)</t>
  </si>
  <si>
    <t>USUARIOS POTENCIALES VINCULADOS CON LA UCM</t>
  </si>
  <si>
    <t>OTROS GASTOS</t>
  </si>
  <si>
    <t>GASTO EN MATERIAL BIBLIOGRÁFICO TANGIBLE</t>
  </si>
  <si>
    <t>GASTO EN INFORMACIÓN ELECTRÓNICA</t>
  </si>
  <si>
    <t>INFORM.</t>
  </si>
  <si>
    <t>MATERIAL LIBRARIO</t>
  </si>
  <si>
    <t>TOTAL LIBROS (incluidos los pendientes de catalogar)</t>
  </si>
  <si>
    <t>COLECCIÓN</t>
  </si>
  <si>
    <t>TÍTULOS DE PP CATALOGADAS HASTA EL 31 DE DIC.</t>
  </si>
  <si>
    <t>REGISTROS BIBLIOGRÁFICOS (INCLUÍDOS ANTERIORES A 1800)</t>
  </si>
  <si>
    <t>USO DE LOS RECURSOS ELECTRÓNICOS</t>
  </si>
  <si>
    <t>FORMACIÓN DE USUARIOS</t>
  </si>
  <si>
    <t xml:space="preserve"> CONSULTAS A LIBROS ELECTRÓNICOS (decargas de sección)</t>
  </si>
  <si>
    <t>Tabla 5</t>
  </si>
  <si>
    <t>Tabla 17</t>
  </si>
  <si>
    <t>Tabla 18</t>
  </si>
  <si>
    <t>Tabla 19</t>
  </si>
  <si>
    <t>Tabla 24</t>
  </si>
  <si>
    <t>Tabla 25</t>
  </si>
  <si>
    <t>BIBLIOTECA DIGITAL</t>
  </si>
  <si>
    <t>TOTAL PRÉSTAMO INTERBIBLIOTECARIO NO INTERCENTROS</t>
  </si>
  <si>
    <t>TOTAL PRÉSTAMO INTERBIBLIOTECARIO (INCLUYE INTERCENTROS)</t>
  </si>
  <si>
    <t>PRÉSTAMO INTERBIBLIOTECARIO (NO INTERCENTROS)</t>
  </si>
  <si>
    <t>TOTAL PRÉSTAMO INTERBIBLIOTECARIO INCLUYE INTERCENTROS</t>
  </si>
  <si>
    <t>TOTAL PRÉSTAMO INTERBIBLIOTECARIO (NO INTERCENTROS)</t>
  </si>
  <si>
    <t>TOTAL MATERIAL NO LIBRARIO TANGIBLE</t>
  </si>
  <si>
    <t>Sin cuantificar</t>
  </si>
  <si>
    <t>FONDOS PROPIOS</t>
  </si>
  <si>
    <t>XV</t>
  </si>
  <si>
    <t>XVI</t>
  </si>
  <si>
    <t>XVII</t>
  </si>
  <si>
    <t>XVIII</t>
  </si>
  <si>
    <t>XIX</t>
  </si>
  <si>
    <t>XX</t>
  </si>
  <si>
    <t>XXI</t>
  </si>
  <si>
    <t>LIBROS POR SIGLO DE EDICIÓN</t>
  </si>
  <si>
    <t>Total libros</t>
  </si>
  <si>
    <t>MANUSCRITOS (HASTA 1830)</t>
  </si>
  <si>
    <t>MANUSCRITOS (DESDE 1830)</t>
  </si>
  <si>
    <t>Total libros impresos catalogados</t>
  </si>
  <si>
    <t>Manuscritos(hasta 1830)</t>
  </si>
  <si>
    <t>Manuscritos(desde 1830)</t>
  </si>
  <si>
    <t>Total libros catalogados</t>
  </si>
  <si>
    <t>Libros pendientes de catalogar</t>
  </si>
  <si>
    <t>Libros catalogados por siglo de publicacion</t>
  </si>
  <si>
    <t>Munuscritos</t>
  </si>
  <si>
    <t>Pendientes de catalogar</t>
  </si>
  <si>
    <t>Llibros ubicados en otras localizaciones dentro de la Universidad</t>
  </si>
  <si>
    <t>GASTO SEGÚN CONCEPTO</t>
  </si>
  <si>
    <t>SEGÚN ORIGEN</t>
  </si>
  <si>
    <t>TOTAL GASTO</t>
  </si>
  <si>
    <t>LIBROS</t>
  </si>
  <si>
    <t>EN OTRAS UBICACIONES</t>
  </si>
  <si>
    <t>7.1.</t>
  </si>
  <si>
    <t>7.2.</t>
  </si>
  <si>
    <t>7.3.</t>
  </si>
  <si>
    <t>7.4</t>
  </si>
  <si>
    <t>9.1.</t>
  </si>
  <si>
    <t xml:space="preserve">9.2. </t>
  </si>
  <si>
    <t>EXTENSIÓN</t>
  </si>
  <si>
    <t xml:space="preserve"> REGISTROS BIBLIOGRÁFICOS INFORMATIZADOS</t>
  </si>
  <si>
    <t>8.3. REGISTROS BIBLIOGRÁFICOS INFORMATIZADOS (incluye fondo antiguo)</t>
  </si>
  <si>
    <t>TOTAL LIBROS IMPRESOS (incluidos en catálogo)</t>
  </si>
  <si>
    <t>TOTAL LIBROSIMPRESOS Y MANUSCRITOS (catalogados y pendientes de catalogar)</t>
  </si>
  <si>
    <t>TOTAL LIBROS IMPRESOS Y MANUSCRITOS (incluidos en el catálogo)</t>
  </si>
  <si>
    <t>CONSULTAS A LIBROS ELECTRÓNICOS (decargas de sección)</t>
  </si>
  <si>
    <t>LIBROS POR FECHA (SIGLO) DE EDICIÓN</t>
  </si>
  <si>
    <t>LIBROS INGRESADOS (compra + donativo + canje)</t>
  </si>
  <si>
    <t>Total bases de datos accesibles desde UCM</t>
  </si>
  <si>
    <t>F. Enfermería, Fisiot. Y Podol.</t>
  </si>
  <si>
    <t>F. Estudios Estadísticos</t>
  </si>
  <si>
    <t>F. Comercio y Turismo</t>
  </si>
  <si>
    <t>F. Optica y Optometría</t>
  </si>
  <si>
    <t>F. Trabajo Social</t>
  </si>
  <si>
    <t>ACTIVIDADES</t>
  </si>
  <si>
    <t>Fecha desconocida</t>
  </si>
  <si>
    <t>TOTAL PDI</t>
  </si>
  <si>
    <t>DOCENTES E INVESTIGADORES</t>
  </si>
  <si>
    <t>GASTO DE LA BIBLIOTECA GESTIONADO POR SERVICIOS CENTRALES</t>
  </si>
  <si>
    <t>Área Directiva (A/B)</t>
  </si>
  <si>
    <t>Área técnica (B/C)</t>
  </si>
  <si>
    <t>Área auxiliar (C/D)</t>
  </si>
  <si>
    <t>GRUPO A o B (Dir, Subdir o J. Serv.)</t>
  </si>
  <si>
    <t xml:space="preserve">Área Directiva </t>
  </si>
  <si>
    <t>GRUPO B o C orgánicos (JPIE)</t>
  </si>
  <si>
    <t>Área técnica</t>
  </si>
  <si>
    <t>GRUPO C1, C2 o JSP</t>
  </si>
  <si>
    <t>Área auxiliar</t>
  </si>
  <si>
    <t>Mañana</t>
  </si>
  <si>
    <t>Tarde</t>
  </si>
  <si>
    <t>Registros analíticos (NB a o b)</t>
  </si>
  <si>
    <t>REGISTROS ANALÍTICOS (NIVBIB "a" o "b")</t>
  </si>
  <si>
    <t>PETICIÓN ANTICIPADA DE LIBROS DE DEPÓSITOS</t>
  </si>
  <si>
    <t>REGISTRO DE INFORMACIÓN (Nº de Registros)</t>
  </si>
  <si>
    <t>REGISTRO DE INFORMACIÓN (Nº de Consultas)</t>
  </si>
  <si>
    <t>CONSULTAS AL CHAT</t>
  </si>
  <si>
    <t>MANUSCRITOS CATALOGADOS</t>
  </si>
  <si>
    <t>Grado</t>
  </si>
  <si>
    <t>Becarios</t>
  </si>
  <si>
    <t>Becarios mañana</t>
  </si>
  <si>
    <t>Bacarios tarde</t>
  </si>
  <si>
    <t>6.3.</t>
  </si>
  <si>
    <t>ESTADÍSTICA: 2014</t>
  </si>
  <si>
    <t>Nª DE REGISTROS CATALOGADOS EN DIALNET</t>
  </si>
  <si>
    <t>USUARIOS QUE ACCEDEN A LAS PÁGINAS WEB</t>
  </si>
  <si>
    <t>Nº de bases de datos</t>
  </si>
  <si>
    <t>Libros electrónicos</t>
  </si>
  <si>
    <t>Revistas electrónicas</t>
  </si>
  <si>
    <t>Tesis digitalizadas en línea</t>
  </si>
  <si>
    <t>Tesis digitalizadas en disco (sin acceso en línea)</t>
  </si>
  <si>
    <t>Portal de Revistas Científicas UCM</t>
  </si>
  <si>
    <t>Artículos depositados en E-Prints UCM</t>
  </si>
  <si>
    <t>Documento de trabajo o informe técnico</t>
  </si>
  <si>
    <t>Periódicos digitalizados</t>
  </si>
  <si>
    <t>Libros Dioscórides</t>
  </si>
  <si>
    <t>Libros UCM Google</t>
  </si>
  <si>
    <t>Archivo Rubén Darío</t>
  </si>
  <si>
    <t>Dibujos y fotografías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</si>
</sst>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%"/>
    <numFmt numFmtId="174" formatCode="#,##0\ [$pta-40A]"/>
    <numFmt numFmtId="175" formatCode="0.0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##,###,###,###"/>
    <numFmt numFmtId="193" formatCode="###,###,###,###.00"/>
    <numFmt numFmtId="194" formatCode="\(##\)"/>
    <numFmt numFmtId="195" formatCode="#,###,#\'##\ &quot;Pts&quot;"/>
    <numFmt numFmtId="196" formatCode="##,###,###,###,#\'00"/>
    <numFmt numFmtId="197" formatCode="#,###,###,###,#\'00"/>
    <numFmt numFmtId="198" formatCode="#,###,#\'00"/>
    <numFmt numFmtId="199" formatCode="##,###,#\'00"/>
    <numFmt numFmtId="200" formatCode="\(000\)"/>
    <numFmt numFmtId="201" formatCode="0.0000%"/>
    <numFmt numFmtId="202" formatCode="0.000"/>
    <numFmt numFmtId="203" formatCode="0.0000000"/>
    <numFmt numFmtId="204" formatCode="0.000000"/>
    <numFmt numFmtId="205" formatCode="0.00000"/>
    <numFmt numFmtId="206" formatCode="0.0000"/>
    <numFmt numFmtId="207" formatCode="#,##0.0"/>
    <numFmt numFmtId="208" formatCode="#,##0\ &quot;€&quot;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0.00000000"/>
    <numFmt numFmtId="213" formatCode="0.000000000"/>
    <numFmt numFmtId="214" formatCode="0.0000000000"/>
    <numFmt numFmtId="215" formatCode="0.00000000000"/>
    <numFmt numFmtId="216" formatCode="#,##0.00\ &quot;€&quot;"/>
    <numFmt numFmtId="217" formatCode="[$€-2]\ #,##0.00_);[Red]\([$€-2]\ #,##0.00\)"/>
  </numFmts>
  <fonts count="149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57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6"/>
      <name val="Arial"/>
      <family val="2"/>
    </font>
    <font>
      <b/>
      <sz val="11"/>
      <name val="Arial"/>
      <family val="2"/>
    </font>
    <font>
      <sz val="8"/>
      <color indexed="8"/>
      <name val="Verdana"/>
      <family val="2"/>
    </font>
    <font>
      <b/>
      <sz val="10"/>
      <name val="Univers (W1)"/>
      <family val="0"/>
    </font>
    <font>
      <b/>
      <sz val="16"/>
      <color indexed="8"/>
      <name val="Arial"/>
      <family val="2"/>
    </font>
    <font>
      <b/>
      <sz val="8"/>
      <color indexed="8"/>
      <name val="Verdana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9"/>
      <color indexed="8"/>
      <name val="Verdana"/>
      <family val="2"/>
    </font>
    <font>
      <b/>
      <sz val="20"/>
      <color indexed="8"/>
      <name val="Arial"/>
      <family val="2"/>
    </font>
    <font>
      <sz val="2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2"/>
      <name val="Univers (W1)"/>
      <family val="0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56"/>
      <name val="Arial"/>
      <family val="2"/>
    </font>
    <font>
      <sz val="10"/>
      <color indexed="9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4"/>
      <color indexed="9"/>
      <name val="Arial"/>
      <family val="2"/>
    </font>
    <font>
      <b/>
      <sz val="26"/>
      <color indexed="56"/>
      <name val="Arial"/>
      <family val="2"/>
    </font>
    <font>
      <b/>
      <sz val="24"/>
      <color indexed="56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Century Gothic"/>
      <family val="2"/>
    </font>
    <font>
      <sz val="1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b/>
      <sz val="22"/>
      <name val="Arial"/>
      <family val="2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17"/>
      <name val="Corbel"/>
      <family val="2"/>
    </font>
    <font>
      <b/>
      <sz val="11"/>
      <color indexed="10"/>
      <name val="Corbel"/>
      <family val="2"/>
    </font>
    <font>
      <b/>
      <sz val="11"/>
      <color indexed="9"/>
      <name val="Corbel"/>
      <family val="2"/>
    </font>
    <font>
      <sz val="11"/>
      <color indexed="10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20"/>
      <name val="Corbel"/>
      <family val="2"/>
    </font>
    <font>
      <sz val="11"/>
      <color indexed="19"/>
      <name val="Corbel"/>
      <family val="2"/>
    </font>
    <font>
      <b/>
      <sz val="11"/>
      <color indexed="63"/>
      <name val="Corbel"/>
      <family val="2"/>
    </font>
    <font>
      <i/>
      <sz val="11"/>
      <color indexed="23"/>
      <name val="Corbel"/>
      <family val="2"/>
    </font>
    <font>
      <b/>
      <sz val="18"/>
      <color indexed="62"/>
      <name val="Consolas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8"/>
      <name val="Corbel"/>
      <family val="2"/>
    </font>
    <font>
      <b/>
      <sz val="14"/>
      <color indexed="60"/>
      <name val="Arial"/>
      <family val="2"/>
    </font>
    <font>
      <b/>
      <sz val="12"/>
      <color indexed="57"/>
      <name val="Arial"/>
      <family val="2"/>
    </font>
    <font>
      <b/>
      <sz val="8"/>
      <color indexed="57"/>
      <name val="Arial"/>
      <family val="2"/>
    </font>
    <font>
      <b/>
      <sz val="20"/>
      <color indexed="57"/>
      <name val="Arial"/>
      <family val="2"/>
    </font>
    <font>
      <b/>
      <sz val="16"/>
      <color indexed="57"/>
      <name val="Arial"/>
      <family val="2"/>
    </font>
    <font>
      <b/>
      <sz val="18"/>
      <color indexed="57"/>
      <name val="Arial"/>
      <family val="2"/>
    </font>
    <font>
      <b/>
      <sz val="24"/>
      <color indexed="57"/>
      <name val="Arial"/>
      <family val="2"/>
    </font>
    <font>
      <b/>
      <sz val="26"/>
      <color indexed="57"/>
      <name val="Arial"/>
      <family val="2"/>
    </font>
    <font>
      <sz val="12"/>
      <color indexed="57"/>
      <name val="Arial"/>
      <family val="2"/>
    </font>
    <font>
      <sz val="14"/>
      <color indexed="57"/>
      <name val="Arial"/>
      <family val="2"/>
    </font>
    <font>
      <b/>
      <sz val="14"/>
      <color indexed="57"/>
      <name val="Arial"/>
      <family val="2"/>
    </font>
    <font>
      <b/>
      <sz val="12"/>
      <color indexed="57"/>
      <name val="Univers (W1)"/>
      <family val="0"/>
    </font>
    <font>
      <sz val="8"/>
      <name val="Tahoma"/>
      <family val="2"/>
    </font>
    <font>
      <sz val="12"/>
      <color indexed="60"/>
      <name val="Corbel"/>
      <family val="0"/>
    </font>
    <font>
      <sz val="24"/>
      <color indexed="10"/>
      <name val="Corbel"/>
      <family val="0"/>
    </font>
    <font>
      <sz val="10"/>
      <color indexed="8"/>
      <name val="Corbel"/>
      <family val="0"/>
    </font>
    <font>
      <b/>
      <sz val="18"/>
      <color indexed="8"/>
      <name val="Corbel"/>
      <family val="0"/>
    </font>
    <font>
      <sz val="7.1"/>
      <color indexed="8"/>
      <name val="Corbel"/>
      <family val="0"/>
    </font>
    <font>
      <sz val="6.5"/>
      <color indexed="8"/>
      <name val="Arial"/>
      <family val="0"/>
    </font>
    <font>
      <sz val="9.25"/>
      <color indexed="8"/>
      <name val="Arial"/>
      <family val="0"/>
    </font>
    <font>
      <sz val="10.85"/>
      <color indexed="8"/>
      <name val="Arial"/>
      <family val="0"/>
    </font>
    <font>
      <sz val="7.8"/>
      <color indexed="8"/>
      <name val="Arial"/>
      <family val="0"/>
    </font>
    <font>
      <b/>
      <sz val="10"/>
      <color indexed="61"/>
      <name val="Arial"/>
      <family val="0"/>
    </font>
    <font>
      <sz val="6.75"/>
      <color indexed="8"/>
      <name val="Corbel"/>
      <family val="0"/>
    </font>
    <font>
      <sz val="6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orbel"/>
      <family val="2"/>
    </font>
    <font>
      <sz val="11"/>
      <color theme="0"/>
      <name val="Corbel"/>
      <family val="2"/>
    </font>
    <font>
      <sz val="11"/>
      <color rgb="FF006100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sz val="11"/>
      <color rgb="FFFA7D00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9C0006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1"/>
      <color rgb="FFFF0000"/>
      <name val="Corbel"/>
      <family val="2"/>
    </font>
    <font>
      <i/>
      <sz val="11"/>
      <color rgb="FF7F7F7F"/>
      <name val="Corbel"/>
      <family val="2"/>
    </font>
    <font>
      <b/>
      <sz val="18"/>
      <color theme="3"/>
      <name val="Consolas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1"/>
      <name val="Corbe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 tint="0.04998999834060669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b/>
      <sz val="14"/>
      <color theme="9" tint="-0.4999699890613556"/>
      <name val="Arial"/>
      <family val="2"/>
    </font>
    <font>
      <b/>
      <sz val="10"/>
      <color rgb="FFFF0000"/>
      <name val="Arial"/>
      <family val="2"/>
    </font>
    <font>
      <b/>
      <sz val="12"/>
      <color theme="8" tint="-0.4999699890613556"/>
      <name val="Arial"/>
      <family val="2"/>
    </font>
    <font>
      <b/>
      <sz val="8"/>
      <color theme="8" tint="-0.4999699890613556"/>
      <name val="Arial"/>
      <family val="2"/>
    </font>
    <font>
      <b/>
      <sz val="10"/>
      <color theme="8" tint="-0.4999699890613556"/>
      <name val="Arial"/>
      <family val="2"/>
    </font>
    <font>
      <b/>
      <sz val="12"/>
      <color theme="0"/>
      <name val="Arial"/>
      <family val="2"/>
    </font>
    <font>
      <b/>
      <sz val="18"/>
      <color theme="8" tint="-0.4999699890613556"/>
      <name val="Arial"/>
      <family val="2"/>
    </font>
    <font>
      <b/>
      <sz val="11"/>
      <color theme="0"/>
      <name val="Arial"/>
      <family val="2"/>
    </font>
    <font>
      <b/>
      <sz val="12"/>
      <color theme="8" tint="-0.4999699890613556"/>
      <name val="Univers (W1)"/>
      <family val="0"/>
    </font>
    <font>
      <b/>
      <sz val="14"/>
      <color theme="8" tint="-0.4999699890613556"/>
      <name val="Arial"/>
      <family val="2"/>
    </font>
    <font>
      <sz val="10"/>
      <color theme="8" tint="-0.4999699890613556"/>
      <name val="Arial"/>
      <family val="2"/>
    </font>
    <font>
      <b/>
      <sz val="16"/>
      <color theme="8" tint="-0.4999699890613556"/>
      <name val="Arial"/>
      <family val="2"/>
    </font>
    <font>
      <sz val="12"/>
      <color theme="8" tint="-0.4999699890613556"/>
      <name val="Arial"/>
      <family val="2"/>
    </font>
    <font>
      <sz val="14"/>
      <color theme="8" tint="-0.4999699890613556"/>
      <name val="Arial"/>
      <family val="2"/>
    </font>
    <font>
      <b/>
      <sz val="20"/>
      <color theme="8" tint="-0.4999699890613556"/>
      <name val="Arial"/>
      <family val="2"/>
    </font>
    <font>
      <b/>
      <sz val="24"/>
      <color theme="8" tint="-0.4999699890613556"/>
      <name val="Arial"/>
      <family val="2"/>
    </font>
    <font>
      <b/>
      <sz val="26"/>
      <color theme="8" tint="-0.4999699890613556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FF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>
        <color indexed="8"/>
      </left>
      <right style="medium"/>
      <top style="hair"/>
      <bottom style="hair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10" fillId="20" borderId="0" applyNumberFormat="0" applyBorder="0" applyAlignment="0" applyProtection="0"/>
    <xf numFmtId="0" fontId="111" fillId="21" borderId="1" applyNumberFormat="0" applyAlignment="0" applyProtection="0"/>
    <xf numFmtId="0" fontId="112" fillId="22" borderId="2" applyNumberFormat="0" applyAlignment="0" applyProtection="0"/>
    <xf numFmtId="0" fontId="113" fillId="0" borderId="3" applyNumberFormat="0" applyFill="0" applyAlignment="0" applyProtection="0"/>
    <xf numFmtId="0" fontId="114" fillId="0" borderId="0" applyNumberFormat="0" applyFill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115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7" fillId="31" borderId="0" applyNumberFormat="0" applyBorder="0" applyAlignment="0" applyProtection="0"/>
    <xf numFmtId="0" fontId="0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8" fillId="21" borderId="5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6" applyNumberFormat="0" applyFill="0" applyAlignment="0" applyProtection="0"/>
    <xf numFmtId="0" fontId="123" fillId="0" borderId="7" applyNumberFormat="0" applyFill="0" applyAlignment="0" applyProtection="0"/>
    <xf numFmtId="0" fontId="114" fillId="0" borderId="8" applyNumberFormat="0" applyFill="0" applyAlignment="0" applyProtection="0"/>
    <xf numFmtId="0" fontId="124" fillId="0" borderId="9" applyNumberFormat="0" applyFill="0" applyAlignment="0" applyProtection="0"/>
  </cellStyleXfs>
  <cellXfs count="16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0" fontId="0" fillId="0" borderId="0" xfId="55">
      <alignment/>
      <protection/>
    </xf>
    <xf numFmtId="0" fontId="1" fillId="0" borderId="0" xfId="55" applyFont="1">
      <alignment/>
      <protection/>
    </xf>
    <xf numFmtId="0" fontId="30" fillId="0" borderId="0" xfId="55" applyFont="1">
      <alignment/>
      <protection/>
    </xf>
    <xf numFmtId="0" fontId="4" fillId="0" borderId="0" xfId="55" applyFont="1">
      <alignment/>
      <protection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1" xfId="0" applyNumberFormat="1" applyFont="1" applyFill="1" applyBorder="1" applyAlignment="1" applyProtection="1">
      <alignment horizontal="right" wrapText="1"/>
      <protection locked="0"/>
    </xf>
    <xf numFmtId="3" fontId="0" fillId="0" borderId="12" xfId="0" applyNumberFormat="1" applyFont="1" applyFill="1" applyBorder="1" applyAlignment="1" applyProtection="1">
      <alignment horizontal="right" wrapText="1"/>
      <protection locked="0"/>
    </xf>
    <xf numFmtId="3" fontId="0" fillId="0" borderId="13" xfId="0" applyNumberFormat="1" applyFont="1" applyFill="1" applyBorder="1" applyAlignment="1" applyProtection="1">
      <alignment horizontal="right" wrapText="1"/>
      <protection locked="0"/>
    </xf>
    <xf numFmtId="3" fontId="0" fillId="0" borderId="14" xfId="0" applyNumberFormat="1" applyFont="1" applyFill="1" applyBorder="1" applyAlignment="1" applyProtection="1">
      <alignment horizontal="right" wrapText="1"/>
      <protection locked="0"/>
    </xf>
    <xf numFmtId="3" fontId="0" fillId="0" borderId="15" xfId="0" applyNumberFormat="1" applyFont="1" applyFill="1" applyBorder="1" applyAlignment="1" applyProtection="1">
      <alignment horizontal="right" wrapText="1"/>
      <protection locked="0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0" borderId="16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3" xfId="0" applyNumberFormat="1" applyFont="1" applyFill="1" applyBorder="1" applyAlignment="1" applyProtection="1">
      <alignment horizontal="right" wrapText="1"/>
      <protection locked="0"/>
    </xf>
    <xf numFmtId="3" fontId="1" fillId="0" borderId="14" xfId="0" applyNumberFormat="1" applyFont="1" applyFill="1" applyBorder="1" applyAlignment="1" applyProtection="1">
      <alignment horizontal="right" wrapText="1"/>
      <protection locked="0"/>
    </xf>
    <xf numFmtId="0" fontId="0" fillId="0" borderId="13" xfId="0" applyFont="1" applyFill="1" applyBorder="1" applyAlignment="1" applyProtection="1">
      <alignment horizontal="right" wrapText="1"/>
      <protection locked="0"/>
    </xf>
    <xf numFmtId="0" fontId="0" fillId="0" borderId="13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1" fillId="0" borderId="15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23" fillId="0" borderId="14" xfId="0" applyNumberFormat="1" applyFont="1" applyBorder="1" applyAlignment="1" applyProtection="1">
      <alignment/>
      <protection locked="0"/>
    </xf>
    <xf numFmtId="0" fontId="9" fillId="0" borderId="10" xfId="55" applyFont="1" applyBorder="1" applyProtection="1">
      <alignment/>
      <protection locked="0"/>
    </xf>
    <xf numFmtId="0" fontId="9" fillId="0" borderId="13" xfId="55" applyFont="1" applyBorder="1" applyProtection="1">
      <alignment/>
      <protection locked="0"/>
    </xf>
    <xf numFmtId="0" fontId="0" fillId="0" borderId="13" xfId="55" applyBorder="1" applyProtection="1">
      <alignment/>
      <protection locked="0"/>
    </xf>
    <xf numFmtId="3" fontId="9" fillId="0" borderId="13" xfId="0" applyNumberFormat="1" applyFont="1" applyBorder="1" applyAlignment="1" applyProtection="1">
      <alignment/>
      <protection locked="0"/>
    </xf>
    <xf numFmtId="3" fontId="11" fillId="0" borderId="13" xfId="0" applyNumberFormat="1" applyFont="1" applyBorder="1" applyAlignment="1" applyProtection="1">
      <alignment/>
      <protection locked="0"/>
    </xf>
    <xf numFmtId="3" fontId="9" fillId="0" borderId="14" xfId="0" applyNumberFormat="1" applyFon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>
      <alignment/>
      <protection locked="0"/>
    </xf>
    <xf numFmtId="3" fontId="9" fillId="0" borderId="13" xfId="0" applyNumberFormat="1" applyFont="1" applyBorder="1" applyAlignment="1" applyProtection="1">
      <alignment/>
      <protection locked="0"/>
    </xf>
    <xf numFmtId="3" fontId="11" fillId="0" borderId="14" xfId="0" applyNumberFormat="1" applyFont="1" applyBorder="1" applyAlignment="1" applyProtection="1">
      <alignment/>
      <protection locked="0"/>
    </xf>
    <xf numFmtId="3" fontId="9" fillId="0" borderId="14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 locked="0"/>
    </xf>
    <xf numFmtId="3" fontId="9" fillId="0" borderId="19" xfId="0" applyNumberFormat="1" applyFont="1" applyBorder="1" applyAlignment="1" applyProtection="1">
      <alignment/>
      <protection locked="0"/>
    </xf>
    <xf numFmtId="3" fontId="9" fillId="0" borderId="20" xfId="0" applyNumberFormat="1" applyFont="1" applyBorder="1" applyAlignment="1" applyProtection="1">
      <alignment/>
      <protection locked="0"/>
    </xf>
    <xf numFmtId="3" fontId="11" fillId="0" borderId="15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33" borderId="21" xfId="0" applyFont="1" applyFill="1" applyBorder="1" applyAlignment="1" applyProtection="1">
      <alignment/>
      <protection locked="0"/>
    </xf>
    <xf numFmtId="3" fontId="2" fillId="34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24" fillId="33" borderId="23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2" fillId="33" borderId="24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3" borderId="25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0" fillId="34" borderId="26" xfId="0" applyFont="1" applyFill="1" applyBorder="1" applyAlignment="1" applyProtection="1">
      <alignment horizontal="center" vertical="center" textRotation="90" wrapText="1"/>
      <protection locked="0"/>
    </xf>
    <xf numFmtId="0" fontId="0" fillId="34" borderId="27" xfId="0" applyFont="1" applyFill="1" applyBorder="1" applyAlignment="1" applyProtection="1">
      <alignment horizontal="center" vertical="center" textRotation="90" wrapText="1"/>
      <protection locked="0"/>
    </xf>
    <xf numFmtId="0" fontId="1" fillId="33" borderId="25" xfId="0" applyFont="1" applyFill="1" applyBorder="1" applyAlignment="1" applyProtection="1">
      <alignment horizontal="center" vertical="center" textRotation="90" wrapText="1"/>
      <protection locked="0"/>
    </xf>
    <xf numFmtId="0" fontId="0" fillId="34" borderId="28" xfId="0" applyFont="1" applyFill="1" applyBorder="1" applyAlignment="1" applyProtection="1">
      <alignment horizontal="center" vertical="center" textRotation="90" wrapText="1"/>
      <protection locked="0"/>
    </xf>
    <xf numFmtId="0" fontId="0" fillId="34" borderId="29" xfId="0" applyFont="1" applyFill="1" applyBorder="1" applyAlignment="1" applyProtection="1">
      <alignment horizontal="center" vertical="center" textRotation="90" wrapText="1"/>
      <protection locked="0"/>
    </xf>
    <xf numFmtId="0" fontId="2" fillId="34" borderId="26" xfId="0" applyFont="1" applyFill="1" applyBorder="1" applyAlignment="1" applyProtection="1">
      <alignment horizontal="center" vertical="center" textRotation="90" wrapText="1"/>
      <protection locked="0"/>
    </xf>
    <xf numFmtId="0" fontId="2" fillId="34" borderId="27" xfId="0" applyFont="1" applyFill="1" applyBorder="1" applyAlignment="1" applyProtection="1">
      <alignment horizontal="center" vertical="center" textRotation="90" wrapText="1"/>
      <protection locked="0"/>
    </xf>
    <xf numFmtId="0" fontId="3" fillId="33" borderId="25" xfId="0" applyFont="1" applyFill="1" applyBorder="1" applyAlignment="1" applyProtection="1">
      <alignment horizontal="center" vertical="center" textRotation="90" wrapText="1"/>
      <protection locked="0"/>
    </xf>
    <xf numFmtId="0" fontId="2" fillId="34" borderId="29" xfId="0" applyFont="1" applyFill="1" applyBorder="1" applyAlignment="1" applyProtection="1" quotePrefix="1">
      <alignment horizontal="center" vertical="center" textRotation="90" wrapText="1"/>
      <protection locked="0"/>
    </xf>
    <xf numFmtId="0" fontId="2" fillId="34" borderId="30" xfId="0" applyFont="1" applyFill="1" applyBorder="1" applyAlignment="1" applyProtection="1" quotePrefix="1">
      <alignment horizontal="center" vertical="center" textRotation="90" wrapText="1"/>
      <protection locked="0"/>
    </xf>
    <xf numFmtId="0" fontId="3" fillId="33" borderId="25" xfId="0" applyFont="1" applyFill="1" applyBorder="1" applyAlignment="1" applyProtection="1" quotePrefix="1">
      <alignment horizontal="center" vertical="center" textRotation="90" wrapText="1"/>
      <protection locked="0"/>
    </xf>
    <xf numFmtId="0" fontId="2" fillId="34" borderId="28" xfId="0" applyFont="1" applyFill="1" applyBorder="1" applyAlignment="1" applyProtection="1" quotePrefix="1">
      <alignment horizontal="center" vertical="center" textRotation="90" wrapText="1"/>
      <protection locked="0"/>
    </xf>
    <xf numFmtId="0" fontId="3" fillId="33" borderId="31" xfId="0" applyFont="1" applyFill="1" applyBorder="1" applyAlignment="1" applyProtection="1">
      <alignment horizontal="center" vertical="center" textRotation="90" wrapText="1"/>
      <protection locked="0"/>
    </xf>
    <xf numFmtId="0" fontId="2" fillId="34" borderId="28" xfId="0" applyFont="1" applyFill="1" applyBorder="1" applyAlignment="1" applyProtection="1">
      <alignment horizontal="center" vertical="center" textRotation="90" wrapText="1"/>
      <protection locked="0"/>
    </xf>
    <xf numFmtId="0" fontId="11" fillId="35" borderId="32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33" xfId="0" applyFont="1" applyFill="1" applyBorder="1" applyAlignment="1" applyProtection="1">
      <alignment horizontal="center"/>
      <protection locked="0"/>
    </xf>
    <xf numFmtId="0" fontId="0" fillId="35" borderId="21" xfId="0" applyFont="1" applyFill="1" applyBorder="1" applyAlignment="1" applyProtection="1">
      <alignment horizontal="center"/>
      <protection locked="0"/>
    </xf>
    <xf numFmtId="0" fontId="22" fillId="34" borderId="33" xfId="0" applyFont="1" applyFill="1" applyBorder="1" applyAlignment="1" applyProtection="1">
      <alignment horizontal="centerContinuous" vertical="center"/>
      <protection locked="0"/>
    </xf>
    <xf numFmtId="3" fontId="20" fillId="35" borderId="21" xfId="0" applyNumberFormat="1" applyFont="1" applyFill="1" applyBorder="1" applyAlignment="1" applyProtection="1">
      <alignment horizontal="center" vertical="center"/>
      <protection locked="0"/>
    </xf>
    <xf numFmtId="3" fontId="20" fillId="35" borderId="0" xfId="0" applyNumberFormat="1" applyFont="1" applyFill="1" applyBorder="1" applyAlignment="1" applyProtection="1">
      <alignment horizontal="centerContinuous" vertical="center"/>
      <protection locked="0"/>
    </xf>
    <xf numFmtId="3" fontId="0" fillId="35" borderId="0" xfId="0" applyNumberFormat="1" applyFont="1" applyFill="1" applyBorder="1" applyAlignment="1" applyProtection="1">
      <alignment/>
      <protection locked="0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0" fillId="35" borderId="21" xfId="0" applyFill="1" applyBorder="1" applyAlignment="1" applyProtection="1">
      <alignment horizontal="center" vertical="center" wrapText="1"/>
      <protection locked="0"/>
    </xf>
    <xf numFmtId="0" fontId="20" fillId="33" borderId="35" xfId="0" applyFont="1" applyFill="1" applyBorder="1" applyAlignment="1" applyProtection="1">
      <alignment horizontal="center" vertical="center"/>
      <protection locked="0"/>
    </xf>
    <xf numFmtId="0" fontId="9" fillId="33" borderId="36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centerContinuous" vertical="center"/>
      <protection locked="0"/>
    </xf>
    <xf numFmtId="0" fontId="22" fillId="34" borderId="34" xfId="0" applyFont="1" applyFill="1" applyBorder="1" applyAlignment="1" applyProtection="1">
      <alignment vertical="center"/>
      <protection locked="0"/>
    </xf>
    <xf numFmtId="3" fontId="11" fillId="36" borderId="21" xfId="0" applyNumberFormat="1" applyFont="1" applyFill="1" applyBorder="1" applyAlignment="1" applyProtection="1">
      <alignment horizontal="center" vertical="center"/>
      <protection locked="0"/>
    </xf>
    <xf numFmtId="3" fontId="2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 quotePrefix="1">
      <alignment horizontal="center"/>
      <protection locked="0"/>
    </xf>
    <xf numFmtId="0" fontId="1" fillId="35" borderId="21" xfId="0" applyFont="1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1" fillId="33" borderId="38" xfId="0" applyFont="1" applyFill="1" applyBorder="1" applyAlignment="1" applyProtection="1">
      <alignment horizontal="center"/>
      <protection locked="0"/>
    </xf>
    <xf numFmtId="0" fontId="0" fillId="33" borderId="35" xfId="0" applyFont="1" applyFill="1" applyBorder="1" applyAlignment="1" applyProtection="1">
      <alignment/>
      <protection locked="0"/>
    </xf>
    <xf numFmtId="0" fontId="8" fillId="34" borderId="37" xfId="0" applyFont="1" applyFill="1" applyBorder="1" applyAlignment="1" applyProtection="1">
      <alignment horizontal="centerContinuous" vertical="center"/>
      <protection locked="0"/>
    </xf>
    <xf numFmtId="0" fontId="8" fillId="34" borderId="33" xfId="0" applyFont="1" applyFill="1" applyBorder="1" applyAlignment="1" applyProtection="1">
      <alignment horizontal="centerContinuous" vertical="center"/>
      <protection locked="0"/>
    </xf>
    <xf numFmtId="0" fontId="2" fillId="34" borderId="39" xfId="0" applyFont="1" applyFill="1" applyBorder="1" applyAlignment="1" applyProtection="1">
      <alignment/>
      <protection locked="0"/>
    </xf>
    <xf numFmtId="0" fontId="2" fillId="34" borderId="34" xfId="0" applyFont="1" applyFill="1" applyBorder="1" applyAlignment="1" applyProtection="1">
      <alignment/>
      <protection locked="0"/>
    </xf>
    <xf numFmtId="0" fontId="10" fillId="34" borderId="34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textRotation="90"/>
      <protection locked="0"/>
    </xf>
    <xf numFmtId="0" fontId="0" fillId="34" borderId="24" xfId="0" applyFill="1" applyBorder="1" applyAlignment="1" applyProtection="1">
      <alignment horizontal="center" vertical="center" textRotation="90" wrapText="1"/>
      <protection locked="0"/>
    </xf>
    <xf numFmtId="0" fontId="1" fillId="33" borderId="31" xfId="0" applyFont="1" applyFill="1" applyBorder="1" applyAlignment="1" applyProtection="1">
      <alignment horizontal="center" vertical="center" textRotation="90" wrapText="1"/>
      <protection locked="0"/>
    </xf>
    <xf numFmtId="0" fontId="1" fillId="35" borderId="25" xfId="0" applyFont="1" applyFill="1" applyBorder="1" applyAlignment="1" applyProtection="1">
      <alignment horizontal="center" vertical="center" textRotation="90" wrapText="1"/>
      <protection locked="0"/>
    </xf>
    <xf numFmtId="0" fontId="0" fillId="34" borderId="40" xfId="0" applyFill="1" applyBorder="1" applyAlignment="1" applyProtection="1">
      <alignment horizontal="center" vertical="center" textRotation="90" wrapText="1"/>
      <protection locked="0"/>
    </xf>
    <xf numFmtId="0" fontId="0" fillId="34" borderId="40" xfId="0" applyFill="1" applyBorder="1" applyAlignment="1" applyProtection="1" quotePrefix="1">
      <alignment horizontal="center" vertical="center" textRotation="90" wrapText="1"/>
      <protection locked="0"/>
    </xf>
    <xf numFmtId="0" fontId="1" fillId="33" borderId="24" xfId="0" applyFont="1" applyFill="1" applyBorder="1" applyAlignment="1" applyProtection="1">
      <alignment horizontal="center" vertical="center" textRotation="90" wrapText="1"/>
      <protection locked="0"/>
    </xf>
    <xf numFmtId="0" fontId="0" fillId="34" borderId="24" xfId="0" applyFill="1" applyBorder="1" applyAlignment="1" applyProtection="1" quotePrefix="1">
      <alignment horizontal="center" vertical="center" textRotation="90" wrapText="1"/>
      <protection locked="0"/>
    </xf>
    <xf numFmtId="0" fontId="1" fillId="33" borderId="41" xfId="0" applyFont="1" applyFill="1" applyBorder="1" applyAlignment="1" applyProtection="1">
      <alignment horizontal="center" vertical="center" textRotation="90" wrapText="1"/>
      <protection locked="0"/>
    </xf>
    <xf numFmtId="0" fontId="20" fillId="33" borderId="25" xfId="0" applyFont="1" applyFill="1" applyBorder="1" applyAlignment="1" applyProtection="1">
      <alignment horizontal="center" vertical="center" textRotation="90" wrapText="1"/>
      <protection locked="0"/>
    </xf>
    <xf numFmtId="0" fontId="20" fillId="33" borderId="42" xfId="0" applyFont="1" applyFill="1" applyBorder="1" applyAlignment="1" applyProtection="1">
      <alignment horizontal="center" vertical="center" textRotation="90" wrapText="1"/>
      <protection locked="0"/>
    </xf>
    <xf numFmtId="0" fontId="10" fillId="34" borderId="24" xfId="0" applyFont="1" applyFill="1" applyBorder="1" applyAlignment="1" applyProtection="1">
      <alignment horizontal="center" vertical="center" textRotation="90" wrapText="1"/>
      <protection locked="0"/>
    </xf>
    <xf numFmtId="3" fontId="21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3" fontId="21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3" fontId="20" fillId="33" borderId="25" xfId="0" applyNumberFormat="1" applyFont="1" applyFill="1" applyBorder="1" applyAlignment="1" applyProtection="1">
      <alignment horizontal="center" vertical="center" textRotation="90" wrapText="1"/>
      <protection locked="0"/>
    </xf>
    <xf numFmtId="3" fontId="20" fillId="35" borderId="25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20" fillId="35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42" xfId="0" applyFont="1" applyFill="1" applyBorder="1" applyAlignment="1" applyProtection="1">
      <alignment horizontal="center" vertical="center" wrapText="1"/>
      <protection locked="0"/>
    </xf>
    <xf numFmtId="3" fontId="8" fillId="3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32" fillId="0" borderId="27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Alignment="1" applyProtection="1">
      <alignment horizontal="center" vertical="center" textRotation="90" wrapText="1"/>
      <protection locked="0"/>
    </xf>
    <xf numFmtId="0" fontId="3" fillId="33" borderId="42" xfId="0" applyFont="1" applyFill="1" applyBorder="1" applyAlignment="1">
      <alignment horizontal="center" vertical="center" textRotation="90" wrapText="1"/>
    </xf>
    <xf numFmtId="0" fontId="1" fillId="0" borderId="0" xfId="0" applyFont="1" applyAlignment="1" applyProtection="1">
      <alignment/>
      <protection locked="0"/>
    </xf>
    <xf numFmtId="0" fontId="9" fillId="34" borderId="24" xfId="0" applyFont="1" applyFill="1" applyBorder="1" applyAlignment="1" applyProtection="1">
      <alignment horizontal="center" vertical="center" textRotation="90" wrapText="1"/>
      <protection locked="0"/>
    </xf>
    <xf numFmtId="0" fontId="9" fillId="34" borderId="40" xfId="0" applyFont="1" applyFill="1" applyBorder="1" applyAlignment="1" applyProtection="1">
      <alignment horizontal="center" vertical="center" textRotation="90" wrapText="1"/>
      <protection locked="0"/>
    </xf>
    <xf numFmtId="0" fontId="9" fillId="34" borderId="41" xfId="0" applyFont="1" applyFill="1" applyBorder="1" applyAlignment="1" applyProtection="1">
      <alignment horizontal="center" vertical="center" textRotation="90" wrapText="1"/>
      <protection locked="0"/>
    </xf>
    <xf numFmtId="0" fontId="1" fillId="35" borderId="0" xfId="0" applyFont="1" applyFill="1" applyBorder="1" applyAlignment="1" applyProtection="1" quotePrefix="1">
      <alignment horizontal="center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/>
      <protection locked="0"/>
    </xf>
    <xf numFmtId="0" fontId="1" fillId="35" borderId="31" xfId="0" applyFont="1" applyFill="1" applyBorder="1" applyAlignment="1" applyProtection="1" quotePrefix="1">
      <alignment horizontal="center" vertical="center" textRotation="90" wrapText="1"/>
      <protection locked="0"/>
    </xf>
    <xf numFmtId="0" fontId="19" fillId="0" borderId="43" xfId="0" applyFont="1" applyFill="1" applyBorder="1" applyAlignment="1" applyProtection="1">
      <alignment horizontal="left" vertical="center"/>
      <protection locked="0"/>
    </xf>
    <xf numFmtId="3" fontId="20" fillId="0" borderId="43" xfId="0" applyNumberFormat="1" applyFont="1" applyFill="1" applyBorder="1" applyAlignment="1" applyProtection="1">
      <alignment horizontal="left" vertical="center"/>
      <protection locked="0"/>
    </xf>
    <xf numFmtId="3" fontId="11" fillId="0" borderId="4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3" fontId="13" fillId="0" borderId="43" xfId="0" applyNumberFormat="1" applyFont="1" applyFill="1" applyBorder="1" applyAlignment="1" applyProtection="1">
      <alignment vertical="center"/>
      <protection locked="0"/>
    </xf>
    <xf numFmtId="0" fontId="13" fillId="0" borderId="43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3" fontId="17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43" xfId="0" applyNumberFormat="1" applyFont="1" applyFill="1" applyBorder="1" applyAlignment="1" applyProtection="1" quotePrefix="1">
      <alignment horizontal="left" vertical="center" wrapText="1"/>
      <protection locked="0"/>
    </xf>
    <xf numFmtId="0" fontId="17" fillId="0" borderId="43" xfId="0" applyFont="1" applyFill="1" applyBorder="1" applyAlignment="1" applyProtection="1">
      <alignment horizontal="left" vertical="center" wrapText="1"/>
      <protection locked="0"/>
    </xf>
    <xf numFmtId="0" fontId="17" fillId="0" borderId="43" xfId="0" applyFont="1" applyFill="1" applyBorder="1" applyAlignment="1" applyProtection="1">
      <alignment horizontal="left" vertical="center" wrapText="1"/>
      <protection locked="0"/>
    </xf>
    <xf numFmtId="0" fontId="17" fillId="0" borderId="43" xfId="0" applyFont="1" applyFill="1" applyBorder="1" applyAlignment="1" applyProtection="1" quotePrefix="1">
      <alignment horizontal="left" vertical="center" wrapText="1"/>
      <protection locked="0"/>
    </xf>
    <xf numFmtId="0" fontId="38" fillId="0" borderId="43" xfId="0" applyFont="1" applyFill="1" applyBorder="1" applyAlignment="1" applyProtection="1">
      <alignment horizontal="left" vertical="center" wrapText="1"/>
      <protection locked="0"/>
    </xf>
    <xf numFmtId="0" fontId="17" fillId="0" borderId="43" xfId="0" applyFont="1" applyFill="1" applyBorder="1" applyAlignment="1">
      <alignment horizontal="left" vertical="center" wrapText="1"/>
    </xf>
    <xf numFmtId="3" fontId="10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Alignment="1">
      <alignment horizontal="left" vertical="center"/>
    </xf>
    <xf numFmtId="3" fontId="17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4" xfId="0" applyFont="1" applyFill="1" applyBorder="1" applyAlignment="1" applyProtection="1">
      <alignment vertical="center"/>
      <protection locked="0"/>
    </xf>
    <xf numFmtId="0" fontId="17" fillId="0" borderId="44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0" applyFont="1" applyFill="1" applyBorder="1" applyAlignment="1" applyProtection="1">
      <alignment horizontal="left" vertical="center" wrapText="1"/>
      <protection locked="0"/>
    </xf>
    <xf numFmtId="0" fontId="17" fillId="0" borderId="4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center"/>
    </xf>
    <xf numFmtId="0" fontId="17" fillId="0" borderId="27" xfId="0" applyFont="1" applyFill="1" applyBorder="1" applyAlignment="1">
      <alignment horizontal="left" vertical="center" wrapText="1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 quotePrefix="1">
      <alignment horizontal="left" vertical="center" wrapText="1"/>
      <protection locked="0"/>
    </xf>
    <xf numFmtId="0" fontId="3" fillId="0" borderId="0" xfId="0" applyFont="1" applyFill="1" applyAlignment="1">
      <alignment vertical="center"/>
    </xf>
    <xf numFmtId="3" fontId="1" fillId="0" borderId="43" xfId="0" applyNumberFormat="1" applyFont="1" applyFill="1" applyBorder="1" applyAlignment="1" applyProtection="1">
      <alignment vertical="center" wrapText="1"/>
      <protection locked="0"/>
    </xf>
    <xf numFmtId="0" fontId="3" fillId="0" borderId="44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3" fontId="3" fillId="0" borderId="43" xfId="0" applyNumberFormat="1" applyFont="1" applyFill="1" applyBorder="1" applyAlignment="1" applyProtection="1">
      <alignment vertical="center"/>
      <protection locked="0"/>
    </xf>
    <xf numFmtId="0" fontId="37" fillId="0" borderId="43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3" fontId="20" fillId="33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3" fontId="10" fillId="0" borderId="46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47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46" xfId="0" applyNumberFormat="1" applyFont="1" applyFill="1" applyBorder="1" applyAlignment="1" applyProtection="1" quotePrefix="1">
      <alignment horizontal="left" vertical="center" wrapText="1"/>
      <protection locked="0"/>
    </xf>
    <xf numFmtId="3" fontId="10" fillId="0" borderId="46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0" borderId="48" xfId="0" applyFont="1" applyFill="1" applyBorder="1" applyAlignment="1" applyProtection="1">
      <alignment horizontal="right" wrapText="1"/>
      <protection locked="0"/>
    </xf>
    <xf numFmtId="0" fontId="0" fillId="0" borderId="48" xfId="0" applyNumberFormat="1" applyFont="1" applyFill="1" applyBorder="1" applyAlignment="1" applyProtection="1">
      <alignment horizontal="right" wrapText="1"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0" fontId="2" fillId="34" borderId="38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textRotation="90" wrapText="1"/>
      <protection locked="0"/>
    </xf>
    <xf numFmtId="3" fontId="1" fillId="0" borderId="49" xfId="0" applyNumberFormat="1" applyFon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1" fillId="0" borderId="20" xfId="0" applyNumberFormat="1" applyFont="1" applyBorder="1" applyAlignment="1" applyProtection="1">
      <alignment/>
      <protection locked="0"/>
    </xf>
    <xf numFmtId="20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46" fillId="0" borderId="0" xfId="0" applyNumberFormat="1" applyFont="1" applyAlignment="1" applyProtection="1">
      <alignment/>
      <protection locked="0"/>
    </xf>
    <xf numFmtId="3" fontId="0" fillId="0" borderId="49" xfId="0" applyNumberFormat="1" applyFont="1" applyFill="1" applyBorder="1" applyAlignment="1" applyProtection="1">
      <alignment horizontal="right" wrapText="1"/>
      <protection locked="0"/>
    </xf>
    <xf numFmtId="3" fontId="0" fillId="0" borderId="51" xfId="0" applyNumberFormat="1" applyFont="1" applyFill="1" applyBorder="1" applyAlignment="1" applyProtection="1">
      <alignment horizontal="right" wrapText="1"/>
      <protection locked="0"/>
    </xf>
    <xf numFmtId="3" fontId="1" fillId="0" borderId="52" xfId="0" applyNumberFormat="1" applyFont="1" applyFill="1" applyBorder="1" applyAlignment="1" applyProtection="1">
      <alignment horizontal="right" wrapText="1"/>
      <protection locked="0"/>
    </xf>
    <xf numFmtId="3" fontId="0" fillId="0" borderId="53" xfId="0" applyNumberFormat="1" applyFont="1" applyFill="1" applyBorder="1" applyAlignment="1" applyProtection="1">
      <alignment horizontal="right" wrapText="1"/>
      <protection locked="0"/>
    </xf>
    <xf numFmtId="3" fontId="0" fillId="0" borderId="50" xfId="0" applyNumberFormat="1" applyFont="1" applyFill="1" applyBorder="1" applyAlignment="1" applyProtection="1">
      <alignment horizontal="right" wrapText="1"/>
      <protection locked="0"/>
    </xf>
    <xf numFmtId="3" fontId="0" fillId="0" borderId="20" xfId="0" applyNumberFormat="1" applyFont="1" applyFill="1" applyBorder="1" applyAlignment="1" applyProtection="1">
      <alignment horizontal="right" wrapText="1"/>
      <protection locked="0"/>
    </xf>
    <xf numFmtId="3" fontId="0" fillId="0" borderId="18" xfId="0" applyNumberFormat="1" applyFont="1" applyFill="1" applyBorder="1" applyAlignment="1" applyProtection="1">
      <alignment horizontal="right" wrapText="1"/>
      <protection locked="0"/>
    </xf>
    <xf numFmtId="3" fontId="3" fillId="33" borderId="25" xfId="0" applyNumberFormat="1" applyFont="1" applyFill="1" applyBorder="1" applyAlignment="1" applyProtection="1">
      <alignment horizontal="center" vertical="center" textRotation="90" wrapText="1"/>
      <protection locked="0"/>
    </xf>
    <xf numFmtId="3" fontId="0" fillId="35" borderId="4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50" xfId="0" applyFont="1" applyFill="1" applyBorder="1" applyAlignment="1" applyProtection="1">
      <alignment horizontal="right" wrapText="1"/>
      <protection locked="0"/>
    </xf>
    <xf numFmtId="0" fontId="2" fillId="34" borderId="24" xfId="0" applyFont="1" applyFill="1" applyBorder="1" applyAlignment="1" applyProtection="1">
      <alignment horizontal="center" vertical="center" textRotation="90" wrapText="1"/>
      <protection locked="0"/>
    </xf>
    <xf numFmtId="3" fontId="0" fillId="0" borderId="49" xfId="0" applyNumberFormat="1" applyBorder="1" applyAlignment="1" applyProtection="1">
      <alignment/>
      <protection locked="0"/>
    </xf>
    <xf numFmtId="3" fontId="1" fillId="0" borderId="54" xfId="0" applyNumberFormat="1" applyFon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2" fillId="0" borderId="49" xfId="0" applyFont="1" applyBorder="1" applyAlignment="1" applyProtection="1">
      <alignment/>
      <protection locked="0"/>
    </xf>
    <xf numFmtId="0" fontId="2" fillId="0" borderId="50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3" fontId="1" fillId="0" borderId="20" xfId="0" applyNumberFormat="1" applyFont="1" applyBorder="1" applyAlignment="1" applyProtection="1">
      <alignment/>
      <protection locked="0"/>
    </xf>
    <xf numFmtId="3" fontId="9" fillId="0" borderId="49" xfId="0" applyNumberFormat="1" applyFont="1" applyBorder="1" applyAlignment="1" applyProtection="1">
      <alignment/>
      <protection locked="0"/>
    </xf>
    <xf numFmtId="3" fontId="9" fillId="0" borderId="50" xfId="0" applyNumberFormat="1" applyFont="1" applyBorder="1" applyAlignment="1" applyProtection="1">
      <alignment/>
      <protection locked="0"/>
    </xf>
    <xf numFmtId="3" fontId="11" fillId="0" borderId="20" xfId="0" applyNumberFormat="1" applyFont="1" applyBorder="1" applyAlignment="1" applyProtection="1">
      <alignment/>
      <protection locked="0"/>
    </xf>
    <xf numFmtId="3" fontId="11" fillId="0" borderId="18" xfId="0" applyNumberFormat="1" applyFont="1" applyBorder="1" applyAlignment="1" applyProtection="1">
      <alignment/>
      <protection locked="0"/>
    </xf>
    <xf numFmtId="3" fontId="25" fillId="36" borderId="25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11" fillId="0" borderId="54" xfId="0" applyNumberFormat="1" applyFont="1" applyBorder="1" applyAlignment="1" applyProtection="1">
      <alignment/>
      <protection locked="0"/>
    </xf>
    <xf numFmtId="3" fontId="11" fillId="0" borderId="55" xfId="0" applyNumberFormat="1" applyFont="1" applyBorder="1" applyAlignment="1" applyProtection="1">
      <alignment/>
      <protection locked="0"/>
    </xf>
    <xf numFmtId="3" fontId="4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24" fillId="34" borderId="23" xfId="0" applyFont="1" applyFill="1" applyBorder="1" applyAlignment="1">
      <alignment horizontal="center" vertical="center" textRotation="90" wrapText="1"/>
    </xf>
    <xf numFmtId="0" fontId="24" fillId="34" borderId="25" xfId="0" applyFont="1" applyFill="1" applyBorder="1" applyAlignment="1">
      <alignment horizontal="center" vertical="center" textRotation="90" wrapText="1"/>
    </xf>
    <xf numFmtId="0" fontId="47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3" fontId="25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39" fillId="0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 textRotation="90"/>
      <protection locked="0"/>
    </xf>
    <xf numFmtId="0" fontId="43" fillId="0" borderId="0" xfId="0" applyFont="1" applyAlignment="1">
      <alignment horizontal="center" vertical="center" textRotation="90"/>
    </xf>
    <xf numFmtId="0" fontId="49" fillId="0" borderId="0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50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49" fillId="0" borderId="0" xfId="0" applyNumberFormat="1" applyFont="1" applyFill="1" applyBorder="1" applyAlignment="1">
      <alignment horizontal="right" vertical="center" textRotation="90"/>
    </xf>
    <xf numFmtId="0" fontId="50" fillId="0" borderId="0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50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22" xfId="0" applyNumberFormat="1" applyFont="1" applyFill="1" applyBorder="1" applyAlignment="1">
      <alignment horizontal="center" vertical="center" textRotation="90" wrapText="1"/>
    </xf>
    <xf numFmtId="0" fontId="50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173" fontId="0" fillId="0" borderId="0" xfId="57" applyNumberFormat="1" applyFont="1" applyAlignment="1">
      <alignment/>
    </xf>
    <xf numFmtId="0" fontId="0" fillId="0" borderId="0" xfId="0" applyAlignment="1" applyProtection="1">
      <alignment vertical="center"/>
      <protection locked="0"/>
    </xf>
    <xf numFmtId="3" fontId="1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6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10" fillId="0" borderId="57" xfId="0" applyFont="1" applyFill="1" applyBorder="1" applyAlignment="1" applyProtection="1">
      <alignment horizontal="left" vertical="center" wrapText="1"/>
      <protection locked="0"/>
    </xf>
    <xf numFmtId="0" fontId="10" fillId="0" borderId="33" xfId="0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Alignment="1">
      <alignment/>
    </xf>
    <xf numFmtId="3" fontId="0" fillId="0" borderId="49" xfId="0" applyNumberFormat="1" applyFont="1" applyBorder="1" applyAlignment="1" applyProtection="1">
      <alignment/>
      <protection locked="0"/>
    </xf>
    <xf numFmtId="3" fontId="0" fillId="0" borderId="5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3" fontId="0" fillId="0" borderId="49" xfId="0" applyNumberFormat="1" applyBorder="1" applyAlignment="1" applyProtection="1">
      <alignment horizontal="right"/>
      <protection locked="0"/>
    </xf>
    <xf numFmtId="3" fontId="0" fillId="0" borderId="50" xfId="0" applyNumberFormat="1" applyBorder="1" applyAlignment="1" applyProtection="1">
      <alignment horizontal="right"/>
      <protection locked="0"/>
    </xf>
    <xf numFmtId="3" fontId="0" fillId="0" borderId="20" xfId="0" applyNumberFormat="1" applyBorder="1" applyAlignment="1" applyProtection="1">
      <alignment horizontal="right"/>
      <protection locked="0"/>
    </xf>
    <xf numFmtId="3" fontId="0" fillId="0" borderId="51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3" xfId="0" applyNumberFormat="1" applyBorder="1" applyAlignment="1" applyProtection="1">
      <alignment horizontal="right"/>
      <protection locked="0"/>
    </xf>
    <xf numFmtId="3" fontId="0" fillId="0" borderId="14" xfId="0" applyNumberForma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9" fontId="0" fillId="0" borderId="0" xfId="57" applyFont="1" applyAlignment="1">
      <alignment/>
    </xf>
    <xf numFmtId="3" fontId="0" fillId="0" borderId="58" xfId="0" applyNumberFormat="1" applyBorder="1" applyAlignment="1" applyProtection="1">
      <alignment/>
      <protection locked="0"/>
    </xf>
    <xf numFmtId="3" fontId="11" fillId="0" borderId="50" xfId="0" applyNumberFormat="1" applyFont="1" applyBorder="1" applyAlignment="1" applyProtection="1">
      <alignment/>
      <protection locked="0"/>
    </xf>
    <xf numFmtId="0" fontId="50" fillId="0" borderId="59" xfId="0" applyNumberFormat="1" applyFont="1" applyFill="1" applyBorder="1" applyAlignment="1">
      <alignment horizontal="center" vertical="center" textRotation="90" wrapText="1"/>
    </xf>
    <xf numFmtId="0" fontId="50" fillId="0" borderId="42" xfId="0" applyNumberFormat="1" applyFont="1" applyFill="1" applyBorder="1" applyAlignment="1">
      <alignment horizontal="center" vertical="center" textRotation="90" wrapText="1"/>
    </xf>
    <xf numFmtId="207" fontId="9" fillId="0" borderId="0" xfId="0" applyNumberFormat="1" applyFont="1" applyAlignment="1">
      <alignment/>
    </xf>
    <xf numFmtId="3" fontId="9" fillId="0" borderId="53" xfId="0" applyNumberFormat="1" applyFont="1" applyBorder="1" applyAlignment="1" applyProtection="1">
      <alignment/>
      <protection locked="0"/>
    </xf>
    <xf numFmtId="3" fontId="9" fillId="0" borderId="12" xfId="0" applyNumberFormat="1" applyFont="1" applyBorder="1" applyAlignment="1" applyProtection="1">
      <alignment/>
      <protection locked="0"/>
    </xf>
    <xf numFmtId="3" fontId="20" fillId="34" borderId="26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0" borderId="58" xfId="0" applyNumberFormat="1" applyFont="1" applyBorder="1" applyAlignment="1" applyProtection="1">
      <alignment/>
      <protection locked="0"/>
    </xf>
    <xf numFmtId="3" fontId="20" fillId="33" borderId="60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20" fillId="33" borderId="61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11" fillId="0" borderId="49" xfId="0" applyNumberFormat="1" applyFont="1" applyBorder="1" applyAlignment="1" applyProtection="1">
      <alignment/>
      <protection locked="0"/>
    </xf>
    <xf numFmtId="3" fontId="11" fillId="0" borderId="10" xfId="0" applyNumberFormat="1" applyFont="1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0" fontId="9" fillId="0" borderId="10" xfId="55" applyFont="1" applyFill="1" applyBorder="1" applyProtection="1">
      <alignment/>
      <protection locked="0"/>
    </xf>
    <xf numFmtId="0" fontId="9" fillId="0" borderId="13" xfId="55" applyFont="1" applyFill="1" applyBorder="1" applyProtection="1">
      <alignment/>
      <protection locked="0"/>
    </xf>
    <xf numFmtId="3" fontId="9" fillId="0" borderId="13" xfId="0" applyNumberFormat="1" applyFont="1" applyFill="1" applyBorder="1" applyAlignment="1" applyProtection="1">
      <alignment/>
      <protection locked="0"/>
    </xf>
    <xf numFmtId="3" fontId="11" fillId="0" borderId="13" xfId="0" applyNumberFormat="1" applyFont="1" applyFill="1" applyBorder="1" applyAlignment="1" applyProtection="1">
      <alignment/>
      <protection locked="0"/>
    </xf>
    <xf numFmtId="3" fontId="9" fillId="0" borderId="14" xfId="0" applyNumberFormat="1" applyFont="1" applyFill="1" applyBorder="1" applyAlignment="1" applyProtection="1">
      <alignment/>
      <protection locked="0"/>
    </xf>
    <xf numFmtId="3" fontId="0" fillId="0" borderId="62" xfId="0" applyNumberFormat="1" applyBorder="1" applyAlignment="1" applyProtection="1">
      <alignment/>
      <protection locked="0"/>
    </xf>
    <xf numFmtId="3" fontId="0" fillId="0" borderId="63" xfId="0" applyNumberFormat="1" applyBorder="1" applyAlignment="1" applyProtection="1">
      <alignment/>
      <protection locked="0"/>
    </xf>
    <xf numFmtId="3" fontId="9" fillId="0" borderId="17" xfId="0" applyNumberFormat="1" applyFont="1" applyBorder="1" applyAlignment="1" applyProtection="1">
      <alignment/>
      <protection locked="0"/>
    </xf>
    <xf numFmtId="3" fontId="0" fillId="0" borderId="64" xfId="0" applyNumberFormat="1" applyBorder="1" applyAlignment="1" applyProtection="1">
      <alignment/>
      <protection locked="0"/>
    </xf>
    <xf numFmtId="3" fontId="0" fillId="0" borderId="65" xfId="0" applyNumberFormat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3" fontId="9" fillId="0" borderId="10" xfId="0" applyNumberFormat="1" applyFont="1" applyFill="1" applyBorder="1" applyAlignment="1" applyProtection="1">
      <alignment/>
      <protection locked="0"/>
    </xf>
    <xf numFmtId="3" fontId="9" fillId="0" borderId="13" xfId="0" applyNumberFormat="1" applyFont="1" applyFill="1" applyBorder="1" applyAlignment="1" applyProtection="1">
      <alignment/>
      <protection locked="0"/>
    </xf>
    <xf numFmtId="3" fontId="9" fillId="0" borderId="14" xfId="0" applyNumberFormat="1" applyFont="1" applyFill="1" applyBorder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/>
      <protection locked="0"/>
    </xf>
    <xf numFmtId="3" fontId="11" fillId="0" borderId="14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Fill="1" applyBorder="1" applyAlignment="1" applyProtection="1">
      <alignment/>
      <protection locked="0"/>
    </xf>
    <xf numFmtId="3" fontId="11" fillId="0" borderId="10" xfId="0" applyNumberFormat="1" applyFont="1" applyFill="1" applyBorder="1" applyAlignment="1" applyProtection="1">
      <alignment/>
      <protection locked="0"/>
    </xf>
    <xf numFmtId="3" fontId="9" fillId="0" borderId="12" xfId="0" applyNumberFormat="1" applyFont="1" applyFill="1" applyBorder="1" applyAlignment="1" applyProtection="1">
      <alignment/>
      <protection locked="0"/>
    </xf>
    <xf numFmtId="3" fontId="11" fillId="0" borderId="55" xfId="0" applyNumberFormat="1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right"/>
      <protection locked="0"/>
    </xf>
    <xf numFmtId="3" fontId="0" fillId="0" borderId="13" xfId="0" applyNumberFormat="1" applyFill="1" applyBorder="1" applyAlignment="1" applyProtection="1">
      <alignment horizontal="right"/>
      <protection locked="0"/>
    </xf>
    <xf numFmtId="3" fontId="0" fillId="0" borderId="14" xfId="0" applyNumberFormat="1" applyFill="1" applyBorder="1" applyAlignment="1" applyProtection="1">
      <alignment horizontal="right"/>
      <protection locked="0"/>
    </xf>
    <xf numFmtId="3" fontId="0" fillId="0" borderId="11" xfId="0" applyNumberFormat="1" applyFill="1" applyBorder="1" applyAlignment="1" applyProtection="1">
      <alignment horizontal="right"/>
      <protection locked="0"/>
    </xf>
    <xf numFmtId="3" fontId="9" fillId="0" borderId="66" xfId="0" applyNumberFormat="1" applyFont="1" applyBorder="1" applyAlignment="1" applyProtection="1">
      <alignment/>
      <protection locked="0"/>
    </xf>
    <xf numFmtId="3" fontId="9" fillId="0" borderId="67" xfId="0" applyNumberFormat="1" applyFont="1" applyBorder="1" applyAlignment="1" applyProtection="1">
      <alignment/>
      <protection locked="0"/>
    </xf>
    <xf numFmtId="0" fontId="2" fillId="34" borderId="27" xfId="0" applyFont="1" applyFill="1" applyBorder="1" applyAlignment="1">
      <alignment horizontal="center" vertical="center" textRotation="90" wrapText="1"/>
    </xf>
    <xf numFmtId="0" fontId="2" fillId="34" borderId="26" xfId="0" applyFont="1" applyFill="1" applyBorder="1" applyAlignment="1">
      <alignment horizontal="center" vertical="center" textRotation="90" wrapText="1"/>
    </xf>
    <xf numFmtId="0" fontId="2" fillId="34" borderId="61" xfId="0" applyFont="1" applyFill="1" applyBorder="1" applyAlignment="1">
      <alignment horizontal="center" vertical="center" textRotation="90" wrapText="1"/>
    </xf>
    <xf numFmtId="0" fontId="2" fillId="34" borderId="68" xfId="0" applyFont="1" applyFill="1" applyBorder="1" applyAlignment="1">
      <alignment horizontal="center" vertical="center" textRotation="90" wrapText="1"/>
    </xf>
    <xf numFmtId="0" fontId="27" fillId="37" borderId="43" xfId="0" applyFont="1" applyFill="1" applyBorder="1" applyAlignment="1" applyProtection="1">
      <alignment horizontal="left" vertical="center" wrapText="1"/>
      <protection locked="0"/>
    </xf>
    <xf numFmtId="0" fontId="27" fillId="37" borderId="43" xfId="0" applyFont="1" applyFill="1" applyBorder="1" applyAlignment="1" applyProtection="1" quotePrefix="1">
      <alignment horizontal="left" vertical="center" wrapText="1"/>
      <protection locked="0"/>
    </xf>
    <xf numFmtId="0" fontId="6" fillId="38" borderId="43" xfId="55" applyFont="1" applyFill="1" applyBorder="1" applyAlignment="1" applyProtection="1" quotePrefix="1">
      <alignment horizontal="left" vertical="center" wrapText="1"/>
      <protection locked="0"/>
    </xf>
    <xf numFmtId="3" fontId="22" fillId="38" borderId="46" xfId="0" applyNumberFormat="1" applyFont="1" applyFill="1" applyBorder="1" applyAlignment="1" applyProtection="1" quotePrefix="1">
      <alignment horizontal="left" vertical="center" wrapText="1"/>
      <protection locked="0"/>
    </xf>
    <xf numFmtId="3" fontId="27" fillId="37" borderId="43" xfId="0" applyNumberFormat="1" applyFont="1" applyFill="1" applyBorder="1" applyAlignment="1" applyProtection="1" quotePrefix="1">
      <alignment horizontal="left" vertical="center" wrapText="1"/>
      <protection locked="0"/>
    </xf>
    <xf numFmtId="3" fontId="22" fillId="38" borderId="43" xfId="0" applyNumberFormat="1" applyFont="1" applyFill="1" applyBorder="1" applyAlignment="1" applyProtection="1" quotePrefix="1">
      <alignment horizontal="left" vertical="center" wrapText="1"/>
      <protection locked="0"/>
    </xf>
    <xf numFmtId="3" fontId="19" fillId="38" borderId="43" xfId="0" applyNumberFormat="1" applyFont="1" applyFill="1" applyBorder="1" applyAlignment="1" applyProtection="1" quotePrefix="1">
      <alignment horizontal="left" vertical="center" wrapText="1"/>
      <protection locked="0"/>
    </xf>
    <xf numFmtId="0" fontId="13" fillId="38" borderId="43" xfId="0" applyFont="1" applyFill="1" applyBorder="1" applyAlignment="1" applyProtection="1" quotePrefix="1">
      <alignment horizontal="left" vertical="center" wrapText="1"/>
      <protection locked="0"/>
    </xf>
    <xf numFmtId="3" fontId="43" fillId="38" borderId="43" xfId="0" applyNumberFormat="1" applyFont="1" applyFill="1" applyBorder="1" applyAlignment="1" applyProtection="1" quotePrefix="1">
      <alignment horizontal="left" vertical="center" wrapText="1"/>
      <protection locked="0"/>
    </xf>
    <xf numFmtId="3" fontId="10" fillId="38" borderId="43" xfId="0" applyNumberFormat="1" applyFont="1" applyFill="1" applyBorder="1" applyAlignment="1" applyProtection="1" quotePrefix="1">
      <alignment horizontal="left" vertical="center" wrapText="1"/>
      <protection locked="0"/>
    </xf>
    <xf numFmtId="3" fontId="57" fillId="37" borderId="43" xfId="0" applyNumberFormat="1" applyFont="1" applyFill="1" applyBorder="1" applyAlignment="1" applyProtection="1" quotePrefix="1">
      <alignment horizontal="left" vertical="center" wrapText="1"/>
      <protection locked="0"/>
    </xf>
    <xf numFmtId="3" fontId="31" fillId="38" borderId="43" xfId="0" applyNumberFormat="1" applyFont="1" applyFill="1" applyBorder="1" applyAlignment="1" applyProtection="1" quotePrefix="1">
      <alignment horizontal="left" vertical="center" wrapText="1"/>
      <protection locked="0"/>
    </xf>
    <xf numFmtId="3" fontId="54" fillId="37" borderId="27" xfId="0" applyNumberFormat="1" applyFont="1" applyFill="1" applyBorder="1" applyAlignment="1" applyProtection="1" quotePrefix="1">
      <alignment horizontal="left" vertical="center" wrapText="1"/>
      <protection locked="0"/>
    </xf>
    <xf numFmtId="0" fontId="27" fillId="37" borderId="43" xfId="0" applyFont="1" applyFill="1" applyBorder="1" applyAlignment="1">
      <alignment horizontal="left" vertical="center" wrapText="1"/>
    </xf>
    <xf numFmtId="0" fontId="56" fillId="37" borderId="43" xfId="0" applyFont="1" applyFill="1" applyBorder="1" applyAlignment="1">
      <alignment horizontal="left" vertical="center" wrapText="1"/>
    </xf>
    <xf numFmtId="3" fontId="0" fillId="0" borderId="51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Border="1" applyAlignment="1" applyProtection="1">
      <alignment/>
      <protection locked="0"/>
    </xf>
    <xf numFmtId="0" fontId="0" fillId="0" borderId="43" xfId="0" applyFill="1" applyBorder="1" applyAlignment="1">
      <alignment/>
    </xf>
    <xf numFmtId="3" fontId="0" fillId="0" borderId="43" xfId="0" applyNumberFormat="1" applyFill="1" applyBorder="1" applyAlignment="1">
      <alignment/>
    </xf>
    <xf numFmtId="3" fontId="6" fillId="38" borderId="4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25" fillId="37" borderId="46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 applyProtection="1">
      <alignment horizontal="right"/>
      <protection locked="0"/>
    </xf>
    <xf numFmtId="0" fontId="0" fillId="0" borderId="69" xfId="0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58" fillId="0" borderId="0" xfId="0" applyFont="1" applyAlignment="1">
      <alignment/>
    </xf>
    <xf numFmtId="3" fontId="9" fillId="0" borderId="70" xfId="0" applyNumberFormat="1" applyFont="1" applyBorder="1" applyAlignment="1" applyProtection="1">
      <alignment/>
      <protection locked="0"/>
    </xf>
    <xf numFmtId="3" fontId="9" fillId="0" borderId="71" xfId="0" applyNumberFormat="1" applyFont="1" applyBorder="1" applyAlignment="1" applyProtection="1">
      <alignment/>
      <protection locked="0"/>
    </xf>
    <xf numFmtId="3" fontId="0" fillId="0" borderId="72" xfId="0" applyNumberFormat="1" applyBorder="1" applyAlignment="1" applyProtection="1">
      <alignment/>
      <protection locked="0"/>
    </xf>
    <xf numFmtId="3" fontId="0" fillId="0" borderId="64" xfId="0" applyNumberFormat="1" applyFill="1" applyBorder="1" applyAlignment="1" applyProtection="1">
      <alignment/>
      <protection locked="0"/>
    </xf>
    <xf numFmtId="3" fontId="0" fillId="0" borderId="65" xfId="0" applyNumberFormat="1" applyFill="1" applyBorder="1" applyAlignment="1" applyProtection="1">
      <alignment/>
      <protection locked="0"/>
    </xf>
    <xf numFmtId="3" fontId="0" fillId="0" borderId="69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left" vertical="center"/>
    </xf>
    <xf numFmtId="3" fontId="27" fillId="37" borderId="43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wrapText="1"/>
      <protection locked="0"/>
    </xf>
    <xf numFmtId="0" fontId="0" fillId="34" borderId="73" xfId="0" applyFont="1" applyFill="1" applyBorder="1" applyAlignment="1" applyProtection="1">
      <alignment horizontal="center" vertical="center" textRotation="90" wrapText="1"/>
      <protection locked="0"/>
    </xf>
    <xf numFmtId="0" fontId="2" fillId="34" borderId="74" xfId="0" applyFont="1" applyFill="1" applyBorder="1" applyAlignment="1" applyProtection="1">
      <alignment horizontal="center" vertical="center" textRotation="90" wrapText="1"/>
      <protection locked="0"/>
    </xf>
    <xf numFmtId="3" fontId="0" fillId="39" borderId="0" xfId="0" applyNumberFormat="1" applyFill="1" applyAlignment="1">
      <alignment/>
    </xf>
    <xf numFmtId="0" fontId="10" fillId="0" borderId="75" xfId="0" applyFont="1" applyFill="1" applyBorder="1" applyAlignment="1" applyProtection="1">
      <alignment horizontal="left" vertical="center" wrapText="1"/>
      <protection/>
    </xf>
    <xf numFmtId="0" fontId="10" fillId="0" borderId="76" xfId="0" applyFont="1" applyFill="1" applyBorder="1" applyAlignment="1" applyProtection="1">
      <alignment horizontal="left" vertical="center" wrapText="1"/>
      <protection/>
    </xf>
    <xf numFmtId="3" fontId="27" fillId="37" borderId="43" xfId="0" applyNumberFormat="1" applyFont="1" applyFill="1" applyBorder="1" applyAlignment="1" applyProtection="1" quotePrefix="1">
      <alignment horizontal="left" vertical="center" wrapText="1"/>
      <protection/>
    </xf>
    <xf numFmtId="0" fontId="27" fillId="37" borderId="43" xfId="0" applyFont="1" applyFill="1" applyBorder="1" applyAlignment="1" applyProtection="1" quotePrefix="1">
      <alignment horizontal="left" vertical="center" wrapText="1"/>
      <protection/>
    </xf>
    <xf numFmtId="0" fontId="27" fillId="37" borderId="43" xfId="0" applyFont="1" applyFill="1" applyBorder="1" applyAlignment="1" applyProtection="1">
      <alignment horizontal="left" vertical="center" wrapText="1"/>
      <protection/>
    </xf>
    <xf numFmtId="0" fontId="10" fillId="0" borderId="43" xfId="0" applyFont="1" applyFill="1" applyBorder="1" applyAlignment="1" applyProtection="1">
      <alignment horizontal="left" vertical="center" wrapText="1"/>
      <protection/>
    </xf>
    <xf numFmtId="0" fontId="42" fillId="0" borderId="0" xfId="0" applyFont="1" applyBorder="1" applyAlignment="1">
      <alignment horizontal="left" vertical="center"/>
    </xf>
    <xf numFmtId="3" fontId="10" fillId="0" borderId="43" xfId="0" applyNumberFormat="1" applyFont="1" applyFill="1" applyBorder="1" applyAlignment="1" applyProtection="1">
      <alignment horizontal="left" vertical="center" wrapText="1"/>
      <protection/>
    </xf>
    <xf numFmtId="3" fontId="10" fillId="0" borderId="33" xfId="0" applyNumberFormat="1" applyFont="1" applyFill="1" applyBorder="1" applyAlignment="1" applyProtection="1">
      <alignment horizontal="left" vertical="center" wrapText="1"/>
      <protection/>
    </xf>
    <xf numFmtId="3" fontId="27" fillId="37" borderId="27" xfId="0" applyNumberFormat="1" applyFont="1" applyFill="1" applyBorder="1" applyAlignment="1" applyProtection="1" quotePrefix="1">
      <alignment horizontal="left" vertical="center" wrapText="1"/>
      <protection/>
    </xf>
    <xf numFmtId="0" fontId="2" fillId="34" borderId="60" xfId="0" applyFont="1" applyFill="1" applyBorder="1" applyAlignment="1">
      <alignment horizontal="center" vertical="center" textRotation="90" wrapText="1"/>
    </xf>
    <xf numFmtId="0" fontId="2" fillId="34" borderId="77" xfId="0" applyFont="1" applyFill="1" applyBorder="1" applyAlignment="1">
      <alignment horizontal="center" vertical="center" textRotation="90" wrapText="1"/>
    </xf>
    <xf numFmtId="0" fontId="2" fillId="34" borderId="78" xfId="0" applyFont="1" applyFill="1" applyBorder="1" applyAlignment="1">
      <alignment horizontal="center" vertical="center" textRotation="90" wrapText="1"/>
    </xf>
    <xf numFmtId="3" fontId="18" fillId="0" borderId="0" xfId="0" applyNumberFormat="1" applyFont="1" applyAlignment="1">
      <alignment vertical="center"/>
    </xf>
    <xf numFmtId="3" fontId="18" fillId="0" borderId="79" xfId="0" applyNumberFormat="1" applyFont="1" applyFill="1" applyBorder="1" applyAlignment="1" applyProtection="1">
      <alignment vertical="center"/>
      <protection locked="0"/>
    </xf>
    <xf numFmtId="3" fontId="18" fillId="0" borderId="38" xfId="0" applyNumberFormat="1" applyFont="1" applyFill="1" applyBorder="1" applyAlignment="1" applyProtection="1">
      <alignment vertical="center"/>
      <protection locked="0"/>
    </xf>
    <xf numFmtId="3" fontId="6" fillId="38" borderId="46" xfId="0" applyNumberFormat="1" applyFont="1" applyFill="1" applyBorder="1" applyAlignment="1" applyProtection="1">
      <alignment vertical="center"/>
      <protection locked="0"/>
    </xf>
    <xf numFmtId="3" fontId="54" fillId="37" borderId="46" xfId="0" applyNumberFormat="1" applyFont="1" applyFill="1" applyBorder="1" applyAlignment="1" applyProtection="1">
      <alignment vertical="center"/>
      <protection locked="0"/>
    </xf>
    <xf numFmtId="3" fontId="18" fillId="0" borderId="41" xfId="0" applyNumberFormat="1" applyFont="1" applyFill="1" applyBorder="1" applyAlignment="1" applyProtection="1">
      <alignment vertical="center"/>
      <protection locked="0"/>
    </xf>
    <xf numFmtId="3" fontId="18" fillId="0" borderId="80" xfId="0" applyNumberFormat="1" applyFont="1" applyFill="1" applyBorder="1" applyAlignment="1" applyProtection="1">
      <alignment vertical="center"/>
      <protection locked="0"/>
    </xf>
    <xf numFmtId="3" fontId="18" fillId="0" borderId="46" xfId="0" applyNumberFormat="1" applyFont="1" applyFill="1" applyBorder="1" applyAlignment="1" applyProtection="1">
      <alignment vertical="center"/>
      <protection locked="0"/>
    </xf>
    <xf numFmtId="3" fontId="6" fillId="38" borderId="61" xfId="0" applyNumberFormat="1" applyFont="1" applyFill="1" applyBorder="1" applyAlignment="1" applyProtection="1">
      <alignment vertical="center"/>
      <protection locked="0"/>
    </xf>
    <xf numFmtId="3" fontId="6" fillId="0" borderId="81" xfId="0" applyNumberFormat="1" applyFont="1" applyFill="1" applyBorder="1" applyAlignment="1" applyProtection="1">
      <alignment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3" fontId="18" fillId="0" borderId="21" xfId="0" applyNumberFormat="1" applyFont="1" applyFill="1" applyBorder="1" applyAlignment="1" applyProtection="1">
      <alignment vertical="center"/>
      <protection locked="0"/>
    </xf>
    <xf numFmtId="3" fontId="6" fillId="0" borderId="82" xfId="0" applyNumberFormat="1" applyFont="1" applyFill="1" applyBorder="1" applyAlignment="1" applyProtection="1">
      <alignment vertical="center"/>
      <protection locked="0"/>
    </xf>
    <xf numFmtId="3" fontId="6" fillId="38" borderId="82" xfId="0" applyNumberFormat="1" applyFont="1" applyFill="1" applyBorder="1" applyAlignment="1" applyProtection="1">
      <alignment vertical="center"/>
      <protection locked="0"/>
    </xf>
    <xf numFmtId="3" fontId="13" fillId="38" borderId="46" xfId="0" applyNumberFormat="1" applyFont="1" applyFill="1" applyBorder="1" applyAlignment="1" applyProtection="1" quotePrefix="1">
      <alignment vertical="center" wrapText="1"/>
      <protection locked="0"/>
    </xf>
    <xf numFmtId="3" fontId="13" fillId="38" borderId="43" xfId="0" applyNumberFormat="1" applyFont="1" applyFill="1" applyBorder="1" applyAlignment="1" applyProtection="1" quotePrefix="1">
      <alignment vertical="center" wrapText="1"/>
      <protection locked="0"/>
    </xf>
    <xf numFmtId="3" fontId="54" fillId="37" borderId="43" xfId="0" applyNumberFormat="1" applyFont="1" applyFill="1" applyBorder="1" applyAlignment="1" applyProtection="1" quotePrefix="1">
      <alignment vertical="center" wrapText="1"/>
      <protection locked="0"/>
    </xf>
    <xf numFmtId="3" fontId="54" fillId="37" borderId="43" xfId="0" applyNumberFormat="1" applyFont="1" applyFill="1" applyBorder="1" applyAlignment="1" applyProtection="1" quotePrefix="1">
      <alignment vertical="center" wrapText="1"/>
      <protection/>
    </xf>
    <xf numFmtId="3" fontId="12" fillId="0" borderId="43" xfId="0" applyNumberFormat="1" applyFont="1" applyFill="1" applyBorder="1" applyAlignment="1" applyProtection="1">
      <alignment vertical="center" wrapText="1"/>
      <protection locked="0"/>
    </xf>
    <xf numFmtId="3" fontId="12" fillId="0" borderId="43" xfId="0" applyNumberFormat="1" applyFont="1" applyFill="1" applyBorder="1" applyAlignment="1" applyProtection="1">
      <alignment vertical="center" wrapText="1"/>
      <protection/>
    </xf>
    <xf numFmtId="3" fontId="54" fillId="37" borderId="43" xfId="0" applyNumberFormat="1" applyFont="1" applyFill="1" applyBorder="1" applyAlignment="1" applyProtection="1">
      <alignment vertical="center" wrapText="1"/>
      <protection/>
    </xf>
    <xf numFmtId="3" fontId="12" fillId="0" borderId="33" xfId="0" applyNumberFormat="1" applyFont="1" applyFill="1" applyBorder="1" applyAlignment="1" applyProtection="1">
      <alignment vertical="center" wrapText="1"/>
      <protection/>
    </xf>
    <xf numFmtId="3" fontId="54" fillId="37" borderId="27" xfId="0" applyNumberFormat="1" applyFont="1" applyFill="1" applyBorder="1" applyAlignment="1" applyProtection="1" quotePrefix="1">
      <alignment vertical="center" wrapText="1"/>
      <protection/>
    </xf>
    <xf numFmtId="3" fontId="12" fillId="0" borderId="44" xfId="0" applyNumberFormat="1" applyFont="1" applyFill="1" applyBorder="1" applyAlignment="1" applyProtection="1">
      <alignment vertical="center" wrapText="1"/>
      <protection locked="0"/>
    </xf>
    <xf numFmtId="3" fontId="12" fillId="38" borderId="43" xfId="0" applyNumberFormat="1" applyFont="1" applyFill="1" applyBorder="1" applyAlignment="1" applyProtection="1" quotePrefix="1">
      <alignment vertical="center" wrapText="1"/>
      <protection locked="0"/>
    </xf>
    <xf numFmtId="3" fontId="54" fillId="37" borderId="27" xfId="0" applyNumberFormat="1" applyFont="1" applyFill="1" applyBorder="1" applyAlignment="1" applyProtection="1" quotePrefix="1">
      <alignment vertical="center" wrapText="1"/>
      <protection locked="0"/>
    </xf>
    <xf numFmtId="0" fontId="27" fillId="37" borderId="33" xfId="0" applyFont="1" applyFill="1" applyBorder="1" applyAlignment="1" applyProtection="1">
      <alignment horizontal="left" vertical="center" wrapText="1"/>
      <protection locked="0"/>
    </xf>
    <xf numFmtId="0" fontId="17" fillId="0" borderId="57" xfId="0" applyFont="1" applyFill="1" applyBorder="1" applyAlignment="1" applyProtection="1">
      <alignment horizontal="left" vertical="center" wrapText="1"/>
      <protection locked="0"/>
    </xf>
    <xf numFmtId="0" fontId="6" fillId="0" borderId="43" xfId="0" applyFont="1" applyFill="1" applyBorder="1" applyAlignment="1" applyProtection="1">
      <alignment horizontal="left" vertical="center"/>
      <protection locked="0"/>
    </xf>
    <xf numFmtId="3" fontId="18" fillId="0" borderId="43" xfId="0" applyNumberFormat="1" applyFont="1" applyFill="1" applyBorder="1" applyAlignment="1" applyProtection="1">
      <alignment vertical="center"/>
      <protection locked="0"/>
    </xf>
    <xf numFmtId="0" fontId="17" fillId="0" borderId="43" xfId="0" applyFont="1" applyFill="1" applyBorder="1" applyAlignment="1" applyProtection="1">
      <alignment horizontal="left" vertical="center" wrapText="1"/>
      <protection/>
    </xf>
    <xf numFmtId="0" fontId="17" fillId="0" borderId="33" xfId="0" applyFont="1" applyFill="1" applyBorder="1" applyAlignment="1" applyProtection="1">
      <alignment horizontal="left" vertical="center" wrapText="1"/>
      <protection/>
    </xf>
    <xf numFmtId="0" fontId="17" fillId="0" borderId="43" xfId="0" applyFont="1" applyFill="1" applyBorder="1" applyAlignment="1" applyProtection="1">
      <alignment horizontal="left" vertical="center" wrapText="1"/>
      <protection/>
    </xf>
    <xf numFmtId="0" fontId="17" fillId="0" borderId="33" xfId="0" applyFont="1" applyFill="1" applyBorder="1" applyAlignment="1" applyProtection="1">
      <alignment horizontal="left" vertical="center" wrapText="1"/>
      <protection locked="0"/>
    </xf>
    <xf numFmtId="0" fontId="37" fillId="38" borderId="43" xfId="0" applyFont="1" applyFill="1" applyBorder="1" applyAlignment="1" applyProtection="1">
      <alignment horizontal="left" vertical="center" wrapText="1"/>
      <protection locked="0"/>
    </xf>
    <xf numFmtId="0" fontId="0" fillId="34" borderId="83" xfId="0" applyFont="1" applyFill="1" applyBorder="1" applyAlignment="1" applyProtection="1">
      <alignment horizontal="center" vertical="center" textRotation="90" wrapText="1"/>
      <protection locked="0"/>
    </xf>
    <xf numFmtId="0" fontId="2" fillId="34" borderId="40" xfId="0" applyFont="1" applyFill="1" applyBorder="1" applyAlignment="1" applyProtection="1">
      <alignment horizontal="center" vertical="center" textRotation="90" wrapText="1"/>
      <protection locked="0"/>
    </xf>
    <xf numFmtId="0" fontId="0" fillId="0" borderId="84" xfId="0" applyBorder="1" applyAlignment="1">
      <alignment/>
    </xf>
    <xf numFmtId="0" fontId="0" fillId="0" borderId="55" xfId="0" applyBorder="1" applyAlignment="1">
      <alignment/>
    </xf>
    <xf numFmtId="0" fontId="0" fillId="0" borderId="55" xfId="0" applyFill="1" applyBorder="1" applyAlignment="1">
      <alignment/>
    </xf>
    <xf numFmtId="0" fontId="1" fillId="0" borderId="85" xfId="0" applyFont="1" applyFill="1" applyBorder="1" applyAlignment="1" applyProtection="1">
      <alignment horizontal="left" vertical="center" wrapText="1"/>
      <protection locked="0"/>
    </xf>
    <xf numFmtId="0" fontId="0" fillId="34" borderId="61" xfId="55" applyFont="1" applyFill="1" applyBorder="1" applyAlignment="1" applyProtection="1" quotePrefix="1">
      <alignment horizontal="center" vertical="center" textRotation="90" wrapText="1"/>
      <protection locked="0"/>
    </xf>
    <xf numFmtId="0" fontId="0" fillId="0" borderId="18" xfId="55" applyBorder="1" applyProtection="1">
      <alignment/>
      <protection locked="0"/>
    </xf>
    <xf numFmtId="0" fontId="0" fillId="0" borderId="15" xfId="55" applyBorder="1" applyProtection="1">
      <alignment/>
      <protection locked="0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8" fillId="39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Fill="1" applyBorder="1" applyAlignment="1" applyProtection="1" quotePrefix="1">
      <alignment horizontal="center" vertical="center"/>
      <protection locked="0"/>
    </xf>
    <xf numFmtId="3" fontId="0" fillId="0" borderId="49" xfId="0" applyNumberForma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3" fontId="27" fillId="36" borderId="25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8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81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40" borderId="33" xfId="55" applyFont="1" applyFill="1" applyBorder="1" applyAlignment="1" applyProtection="1">
      <alignment horizontal="left" vertical="center" wrapText="1"/>
      <protection/>
    </xf>
    <xf numFmtId="0" fontId="27" fillId="37" borderId="33" xfId="0" applyFont="1" applyFill="1" applyBorder="1" applyAlignment="1" applyProtection="1">
      <alignment horizontal="left" vertical="center" wrapText="1"/>
      <protection/>
    </xf>
    <xf numFmtId="3" fontId="13" fillId="0" borderId="46" xfId="0" applyNumberFormat="1" applyFont="1" applyFill="1" applyBorder="1" applyAlignment="1" applyProtection="1">
      <alignment vertical="center"/>
      <protection locked="0"/>
    </xf>
    <xf numFmtId="208" fontId="0" fillId="0" borderId="0" xfId="0" applyNumberFormat="1" applyBorder="1" applyAlignment="1">
      <alignment horizontal="left" vertical="center"/>
    </xf>
    <xf numFmtId="1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6" fillId="0" borderId="33" xfId="0" applyNumberFormat="1" applyFont="1" applyFill="1" applyBorder="1" applyAlignment="1" applyProtection="1">
      <alignment vertical="center"/>
      <protection locked="0"/>
    </xf>
    <xf numFmtId="3" fontId="0" fillId="40" borderId="10" xfId="0" applyNumberFormat="1" applyFill="1" applyBorder="1" applyAlignment="1" applyProtection="1">
      <alignment/>
      <protection locked="0"/>
    </xf>
    <xf numFmtId="3" fontId="0" fillId="0" borderId="0" xfId="55" applyNumberFormat="1">
      <alignment/>
      <protection/>
    </xf>
    <xf numFmtId="3" fontId="30" fillId="0" borderId="0" xfId="55" applyNumberFormat="1" applyFont="1">
      <alignment/>
      <protection/>
    </xf>
    <xf numFmtId="0" fontId="0" fillId="0" borderId="15" xfId="55" applyFont="1" applyBorder="1" applyProtection="1">
      <alignment/>
      <protection locked="0"/>
    </xf>
    <xf numFmtId="3" fontId="18" fillId="0" borderId="33" xfId="0" applyNumberFormat="1" applyFont="1" applyFill="1" applyBorder="1" applyAlignment="1" applyProtection="1">
      <alignment vertical="center"/>
      <protection locked="0"/>
    </xf>
    <xf numFmtId="3" fontId="18" fillId="0" borderId="57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Border="1" applyAlignment="1" applyProtection="1">
      <alignment/>
      <protection locked="0"/>
    </xf>
    <xf numFmtId="3" fontId="9" fillId="0" borderId="15" xfId="0" applyNumberFormat="1" applyFont="1" applyFill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 locked="0"/>
    </xf>
    <xf numFmtId="3" fontId="1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34" borderId="87" xfId="0" applyFont="1" applyFill="1" applyBorder="1" applyAlignment="1" applyProtection="1">
      <alignment horizontal="left" vertical="center"/>
      <protection locked="0"/>
    </xf>
    <xf numFmtId="0" fontId="9" fillId="34" borderId="88" xfId="0" applyFont="1" applyFill="1" applyBorder="1" applyAlignment="1" applyProtection="1">
      <alignment horizontal="center" vertical="center" textRotation="90" wrapText="1"/>
      <protection locked="0"/>
    </xf>
    <xf numFmtId="3" fontId="27" fillId="37" borderId="33" xfId="0" applyNumberFormat="1" applyFont="1" applyFill="1" applyBorder="1" applyAlignment="1" applyProtection="1" quotePrefix="1">
      <alignment horizontal="left" vertical="center" wrapText="1"/>
      <protection/>
    </xf>
    <xf numFmtId="3" fontId="54" fillId="37" borderId="33" xfId="0" applyNumberFormat="1" applyFont="1" applyFill="1" applyBorder="1" applyAlignment="1" applyProtection="1" quotePrefix="1">
      <alignment vertical="center" wrapText="1"/>
      <protection/>
    </xf>
    <xf numFmtId="0" fontId="18" fillId="0" borderId="0" xfId="0" applyFont="1" applyBorder="1" applyAlignment="1">
      <alignment horizontal="right" vertical="center"/>
    </xf>
    <xf numFmtId="3" fontId="19" fillId="0" borderId="43" xfId="0" applyNumberFormat="1" applyFont="1" applyFill="1" applyBorder="1" applyAlignment="1" applyProtection="1">
      <alignment vertical="center"/>
      <protection locked="0"/>
    </xf>
    <xf numFmtId="3" fontId="20" fillId="33" borderId="89" xfId="0" applyNumberFormat="1" applyFont="1" applyFill="1" applyBorder="1" applyAlignment="1" applyProtection="1">
      <alignment horizontal="center" vertical="center"/>
      <protection locked="0"/>
    </xf>
    <xf numFmtId="3" fontId="0" fillId="0" borderId="90" xfId="0" applyNumberFormat="1" applyFill="1" applyBorder="1" applyAlignment="1" applyProtection="1">
      <alignment/>
      <protection locked="0"/>
    </xf>
    <xf numFmtId="3" fontId="0" fillId="0" borderId="72" xfId="0" applyNumberFormat="1" applyFill="1" applyBorder="1" applyAlignment="1" applyProtection="1">
      <alignment/>
      <protection locked="0"/>
    </xf>
    <xf numFmtId="3" fontId="18" fillId="0" borderId="44" xfId="0" applyNumberFormat="1" applyFont="1" applyFill="1" applyBorder="1" applyAlignment="1">
      <alignment vertical="center" wrapText="1"/>
    </xf>
    <xf numFmtId="3" fontId="18" fillId="0" borderId="43" xfId="0" applyNumberFormat="1" applyFont="1" applyFill="1" applyBorder="1" applyAlignment="1">
      <alignment vertical="center" wrapText="1"/>
    </xf>
    <xf numFmtId="3" fontId="18" fillId="0" borderId="27" xfId="0" applyNumberFormat="1" applyFont="1" applyFill="1" applyBorder="1" applyAlignment="1">
      <alignment vertical="center" wrapText="1"/>
    </xf>
    <xf numFmtId="3" fontId="54" fillId="37" borderId="43" xfId="0" applyNumberFormat="1" applyFont="1" applyFill="1" applyBorder="1" applyAlignment="1">
      <alignment vertical="center" wrapText="1"/>
    </xf>
    <xf numFmtId="3" fontId="54" fillId="37" borderId="33" xfId="0" applyNumberFormat="1" applyFont="1" applyFill="1" applyBorder="1" applyAlignment="1" applyProtection="1">
      <alignment vertical="center" wrapText="1"/>
      <protection/>
    </xf>
    <xf numFmtId="3" fontId="54" fillId="37" borderId="46" xfId="0" applyNumberFormat="1" applyFont="1" applyFill="1" applyBorder="1" applyAlignment="1">
      <alignment vertical="center" wrapText="1"/>
    </xf>
    <xf numFmtId="0" fontId="10" fillId="0" borderId="91" xfId="0" applyFont="1" applyFill="1" applyBorder="1" applyAlignment="1" applyProtection="1">
      <alignment horizontal="left" vertical="center" wrapText="1"/>
      <protection/>
    </xf>
    <xf numFmtId="0" fontId="0" fillId="41" borderId="0" xfId="0" applyFill="1" applyBorder="1" applyAlignment="1">
      <alignment horizontal="left" vertical="center"/>
    </xf>
    <xf numFmtId="0" fontId="1" fillId="41" borderId="0" xfId="0" applyFont="1" applyFill="1" applyAlignment="1" applyProtection="1">
      <alignment horizontal="left" vertical="center"/>
      <protection locked="0"/>
    </xf>
    <xf numFmtId="0" fontId="1" fillId="41" borderId="0" xfId="0" applyFont="1" applyFill="1" applyBorder="1" applyAlignment="1" applyProtection="1">
      <alignment horizontal="left" vertical="center"/>
      <protection locked="0"/>
    </xf>
    <xf numFmtId="0" fontId="18" fillId="41" borderId="0" xfId="0" applyFont="1" applyFill="1" applyBorder="1" applyAlignment="1">
      <alignment horizontal="right" vertical="center"/>
    </xf>
    <xf numFmtId="0" fontId="18" fillId="41" borderId="0" xfId="0" applyFont="1" applyFill="1" applyAlignment="1">
      <alignment horizontal="right" vertical="center"/>
    </xf>
    <xf numFmtId="0" fontId="9" fillId="41" borderId="0" xfId="0" applyFont="1" applyFill="1" applyBorder="1" applyAlignment="1">
      <alignment horizontal="left" vertical="center"/>
    </xf>
    <xf numFmtId="0" fontId="12" fillId="0" borderId="91" xfId="55" applyFont="1" applyFill="1" applyBorder="1" applyAlignment="1" applyProtection="1">
      <alignment horizontal="left" vertical="center"/>
      <protection locked="0"/>
    </xf>
    <xf numFmtId="3" fontId="17" fillId="0" borderId="91" xfId="0" applyNumberFormat="1" applyFont="1" applyFill="1" applyBorder="1" applyAlignment="1" applyProtection="1" quotePrefix="1">
      <alignment horizontal="left" vertical="center" wrapText="1"/>
      <protection locked="0"/>
    </xf>
    <xf numFmtId="3" fontId="17" fillId="0" borderId="91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91" xfId="0" applyNumberFormat="1" applyFont="1" applyFill="1" applyBorder="1" applyAlignment="1" applyProtection="1">
      <alignment horizontal="left" vertical="center" wrapText="1"/>
      <protection/>
    </xf>
    <xf numFmtId="0" fontId="17" fillId="0" borderId="91" xfId="0" applyFont="1" applyFill="1" applyBorder="1" applyAlignment="1" applyProtection="1">
      <alignment horizontal="left" vertical="center" wrapText="1"/>
      <protection locked="0"/>
    </xf>
    <xf numFmtId="0" fontId="17" fillId="0" borderId="91" xfId="0" applyFont="1" applyFill="1" applyBorder="1" applyAlignment="1" applyProtection="1">
      <alignment horizontal="left" vertical="center" wrapText="1"/>
      <protection/>
    </xf>
    <xf numFmtId="3" fontId="18" fillId="0" borderId="91" xfId="0" applyNumberFormat="1" applyFont="1" applyFill="1" applyBorder="1" applyAlignment="1" applyProtection="1">
      <alignment vertical="center"/>
      <protection locked="0"/>
    </xf>
    <xf numFmtId="0" fontId="18" fillId="0" borderId="91" xfId="0" applyFont="1" applyFill="1" applyBorder="1" applyAlignment="1" applyProtection="1">
      <alignment horizontal="left" vertical="center" wrapText="1"/>
      <protection locked="0"/>
    </xf>
    <xf numFmtId="3" fontId="10" fillId="0" borderId="91" xfId="0" applyNumberFormat="1" applyFont="1" applyFill="1" applyBorder="1" applyAlignment="1" applyProtection="1">
      <alignment horizontal="left" vertical="center" wrapText="1"/>
      <protection locked="0"/>
    </xf>
    <xf numFmtId="3" fontId="10" fillId="41" borderId="91" xfId="0" applyNumberFormat="1" applyFont="1" applyFill="1" applyBorder="1" applyAlignment="1" applyProtection="1" quotePrefix="1">
      <alignment horizontal="left" vertical="center" wrapText="1"/>
      <protection locked="0"/>
    </xf>
    <xf numFmtId="0" fontId="10" fillId="41" borderId="91" xfId="0" applyFont="1" applyFill="1" applyBorder="1" applyAlignment="1" applyProtection="1" quotePrefix="1">
      <alignment horizontal="left" vertical="center" wrapText="1"/>
      <protection/>
    </xf>
    <xf numFmtId="0" fontId="10" fillId="41" borderId="91" xfId="0" applyFont="1" applyFill="1" applyBorder="1" applyAlignment="1" applyProtection="1">
      <alignment horizontal="left" vertical="center" wrapText="1"/>
      <protection/>
    </xf>
    <xf numFmtId="0" fontId="9" fillId="41" borderId="91" xfId="0" applyFont="1" applyFill="1" applyBorder="1" applyAlignment="1" applyProtection="1" quotePrefix="1">
      <alignment horizontal="left" vertical="center" wrapText="1"/>
      <protection locked="0"/>
    </xf>
    <xf numFmtId="0" fontId="17" fillId="0" borderId="0" xfId="0" applyFont="1" applyFill="1" applyAlignment="1">
      <alignment horizontal="left" vertical="center"/>
    </xf>
    <xf numFmtId="0" fontId="18" fillId="40" borderId="92" xfId="0" applyFont="1" applyFill="1" applyBorder="1" applyAlignment="1" applyProtection="1">
      <alignment vertical="center" wrapText="1"/>
      <protection/>
    </xf>
    <xf numFmtId="0" fontId="18" fillId="0" borderId="91" xfId="0" applyFont="1" applyFill="1" applyBorder="1" applyAlignment="1">
      <alignment horizontal="left" vertical="center" wrapText="1"/>
    </xf>
    <xf numFmtId="0" fontId="18" fillId="40" borderId="91" xfId="0" applyFont="1" applyFill="1" applyBorder="1" applyAlignment="1" applyProtection="1">
      <alignment vertical="center" wrapText="1"/>
      <protection/>
    </xf>
    <xf numFmtId="0" fontId="12" fillId="41" borderId="91" xfId="0" applyFont="1" applyFill="1" applyBorder="1" applyAlignment="1">
      <alignment horizontal="left" vertical="center" wrapText="1"/>
    </xf>
    <xf numFmtId="3" fontId="12" fillId="0" borderId="91" xfId="0" applyNumberFormat="1" applyFont="1" applyFill="1" applyBorder="1" applyAlignment="1" applyProtection="1">
      <alignment vertical="center" wrapText="1"/>
      <protection/>
    </xf>
    <xf numFmtId="3" fontId="42" fillId="0" borderId="91" xfId="0" applyNumberFormat="1" applyFont="1" applyFill="1" applyBorder="1" applyAlignment="1" applyProtection="1">
      <alignment vertical="center"/>
      <protection locked="0"/>
    </xf>
    <xf numFmtId="3" fontId="18" fillId="41" borderId="91" xfId="0" applyNumberFormat="1" applyFont="1" applyFill="1" applyBorder="1" applyAlignment="1" applyProtection="1">
      <alignment vertical="center"/>
      <protection locked="0"/>
    </xf>
    <xf numFmtId="3" fontId="12" fillId="41" borderId="91" xfId="0" applyNumberFormat="1" applyFont="1" applyFill="1" applyBorder="1" applyAlignment="1" applyProtection="1">
      <alignment vertical="center" wrapText="1"/>
      <protection/>
    </xf>
    <xf numFmtId="3" fontId="12" fillId="41" borderId="91" xfId="0" applyNumberFormat="1" applyFont="1" applyFill="1" applyBorder="1" applyAlignment="1" applyProtection="1" quotePrefix="1">
      <alignment vertical="center" wrapText="1"/>
      <protection/>
    </xf>
    <xf numFmtId="3" fontId="13" fillId="41" borderId="91" xfId="0" applyNumberFormat="1" applyFont="1" applyFill="1" applyBorder="1" applyAlignment="1" applyProtection="1" quotePrefix="1">
      <alignment vertical="center" wrapText="1"/>
      <protection locked="0"/>
    </xf>
    <xf numFmtId="3" fontId="63" fillId="41" borderId="92" xfId="0" applyNumberFormat="1" applyFont="1" applyFill="1" applyBorder="1" applyAlignment="1" applyProtection="1">
      <alignment vertical="center" wrapText="1"/>
      <protection/>
    </xf>
    <xf numFmtId="3" fontId="63" fillId="41" borderId="91" xfId="0" applyNumberFormat="1" applyFont="1" applyFill="1" applyBorder="1" applyAlignment="1">
      <alignment vertical="center" wrapText="1"/>
    </xf>
    <xf numFmtId="0" fontId="12" fillId="41" borderId="93" xfId="0" applyFont="1" applyFill="1" applyBorder="1" applyAlignment="1">
      <alignment horizontal="left" vertical="center" wrapText="1"/>
    </xf>
    <xf numFmtId="3" fontId="63" fillId="41" borderId="93" xfId="0" applyNumberFormat="1" applyFont="1" applyFill="1" applyBorder="1" applyAlignment="1">
      <alignment vertical="center" wrapText="1"/>
    </xf>
    <xf numFmtId="3" fontId="41" fillId="41" borderId="94" xfId="0" applyNumberFormat="1" applyFont="1" applyFill="1" applyBorder="1" applyAlignment="1" applyProtection="1">
      <alignment/>
      <protection locked="0"/>
    </xf>
    <xf numFmtId="3" fontId="41" fillId="41" borderId="89" xfId="0" applyNumberFormat="1" applyFont="1" applyFill="1" applyBorder="1" applyAlignment="1" applyProtection="1">
      <alignment/>
      <protection locked="0"/>
    </xf>
    <xf numFmtId="3" fontId="41" fillId="41" borderId="45" xfId="0" applyNumberFormat="1" applyFont="1" applyFill="1" applyBorder="1" applyAlignment="1" applyProtection="1">
      <alignment/>
      <protection locked="0"/>
    </xf>
    <xf numFmtId="0" fontId="41" fillId="41" borderId="0" xfId="0" applyFont="1" applyFill="1" applyBorder="1" applyAlignment="1" applyProtection="1">
      <alignment/>
      <protection locked="0"/>
    </xf>
    <xf numFmtId="0" fontId="47" fillId="41" borderId="0" xfId="0" applyFont="1" applyFill="1" applyBorder="1" applyAlignment="1" applyProtection="1">
      <alignment horizontal="center" vertical="center"/>
      <protection locked="0"/>
    </xf>
    <xf numFmtId="0" fontId="41" fillId="41" borderId="94" xfId="0" applyFont="1" applyFill="1" applyBorder="1" applyAlignment="1" applyProtection="1">
      <alignment/>
      <protection locked="0"/>
    </xf>
    <xf numFmtId="0" fontId="41" fillId="41" borderId="89" xfId="0" applyFont="1" applyFill="1" applyBorder="1" applyAlignment="1" applyProtection="1">
      <alignment/>
      <protection locked="0"/>
    </xf>
    <xf numFmtId="0" fontId="41" fillId="41" borderId="45" xfId="0" applyFont="1" applyFill="1" applyBorder="1" applyAlignment="1" applyProtection="1">
      <alignment/>
      <protection locked="0"/>
    </xf>
    <xf numFmtId="0" fontId="51" fillId="41" borderId="89" xfId="0" applyFont="1" applyFill="1" applyBorder="1" applyAlignment="1" applyProtection="1">
      <alignment/>
      <protection locked="0"/>
    </xf>
    <xf numFmtId="0" fontId="51" fillId="41" borderId="45" xfId="0" applyFont="1" applyFill="1" applyBorder="1" applyAlignment="1" applyProtection="1">
      <alignment/>
      <protection locked="0"/>
    </xf>
    <xf numFmtId="3" fontId="41" fillId="41" borderId="45" xfId="0" applyNumberFormat="1" applyFont="1" applyFill="1" applyBorder="1" applyAlignment="1" applyProtection="1">
      <alignment/>
      <protection locked="0"/>
    </xf>
    <xf numFmtId="0" fontId="47" fillId="41" borderId="89" xfId="55" applyFont="1" applyFill="1" applyBorder="1" applyAlignment="1" applyProtection="1">
      <alignment/>
      <protection locked="0"/>
    </xf>
    <xf numFmtId="0" fontId="41" fillId="41" borderId="89" xfId="55" applyFont="1" applyFill="1" applyBorder="1" applyAlignment="1" applyProtection="1">
      <alignment/>
      <protection locked="0"/>
    </xf>
    <xf numFmtId="0" fontId="41" fillId="41" borderId="45" xfId="55" applyFont="1" applyFill="1" applyBorder="1" applyAlignment="1" applyProtection="1">
      <alignment/>
      <protection locked="0"/>
    </xf>
    <xf numFmtId="3" fontId="43" fillId="41" borderId="94" xfId="0" applyNumberFormat="1" applyFont="1" applyFill="1" applyBorder="1" applyAlignment="1" applyProtection="1">
      <alignment/>
      <protection locked="0"/>
    </xf>
    <xf numFmtId="3" fontId="43" fillId="41" borderId="89" xfId="0" applyNumberFormat="1" applyFont="1" applyFill="1" applyBorder="1" applyAlignment="1" applyProtection="1">
      <alignment/>
      <protection locked="0"/>
    </xf>
    <xf numFmtId="0" fontId="0" fillId="34" borderId="59" xfId="0" applyFill="1" applyBorder="1" applyAlignment="1" applyProtection="1">
      <alignment horizontal="center" vertical="center"/>
      <protection locked="0"/>
    </xf>
    <xf numFmtId="0" fontId="1" fillId="0" borderId="94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3" fontId="6" fillId="33" borderId="85" xfId="0" applyNumberFormat="1" applyFont="1" applyFill="1" applyBorder="1" applyAlignment="1" applyProtection="1">
      <alignment horizontal="center" vertical="center"/>
      <protection locked="0"/>
    </xf>
    <xf numFmtId="0" fontId="9" fillId="0" borderId="89" xfId="55" applyFont="1" applyBorder="1" applyAlignment="1" applyProtection="1">
      <alignment vertical="center"/>
      <protection locked="0"/>
    </xf>
    <xf numFmtId="0" fontId="11" fillId="0" borderId="45" xfId="55" applyFont="1" applyBorder="1" applyAlignment="1" applyProtection="1">
      <alignment vertical="center"/>
      <protection locked="0"/>
    </xf>
    <xf numFmtId="3" fontId="0" fillId="33" borderId="45" xfId="0" applyNumberFormat="1" applyFont="1" applyFill="1" applyBorder="1" applyAlignment="1" applyProtection="1">
      <alignment horizontal="center" vertical="center"/>
      <protection locked="0"/>
    </xf>
    <xf numFmtId="3" fontId="0" fillId="33" borderId="95" xfId="0" applyNumberFormat="1" applyFont="1" applyFill="1" applyBorder="1" applyAlignment="1" applyProtection="1">
      <alignment horizontal="center" vertical="center"/>
      <protection locked="0"/>
    </xf>
    <xf numFmtId="3" fontId="0" fillId="33" borderId="96" xfId="0" applyNumberFormat="1" applyFont="1" applyFill="1" applyBorder="1" applyAlignment="1" applyProtection="1">
      <alignment horizontal="center" vertical="center"/>
      <protection locked="0"/>
    </xf>
    <xf numFmtId="3" fontId="1" fillId="35" borderId="21" xfId="0" applyNumberFormat="1" applyFont="1" applyFill="1" applyBorder="1" applyAlignment="1" applyProtection="1">
      <alignment vertical="center"/>
      <protection locked="0"/>
    </xf>
    <xf numFmtId="0" fontId="0" fillId="34" borderId="35" xfId="0" applyFill="1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34" borderId="36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3" fontId="6" fillId="34" borderId="59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59" xfId="55" applyFont="1" applyFill="1" applyBorder="1" applyAlignment="1" applyProtection="1">
      <alignment horizontal="center" vertical="center"/>
      <protection locked="0"/>
    </xf>
    <xf numFmtId="0" fontId="9" fillId="33" borderId="45" xfId="55" applyFont="1" applyFill="1" applyBorder="1" applyAlignment="1" applyProtection="1">
      <alignment horizontal="center" vertical="center"/>
      <protection locked="0"/>
    </xf>
    <xf numFmtId="3" fontId="11" fillId="33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9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textRotation="90" wrapText="1"/>
      <protection locked="0"/>
    </xf>
    <xf numFmtId="0" fontId="2" fillId="33" borderId="97" xfId="0" applyFont="1" applyFill="1" applyBorder="1" applyAlignment="1" applyProtection="1">
      <alignment vertical="center" wrapText="1"/>
      <protection locked="0"/>
    </xf>
    <xf numFmtId="0" fontId="2" fillId="33" borderId="34" xfId="0" applyFont="1" applyFill="1" applyBorder="1" applyAlignment="1" applyProtection="1">
      <alignment vertical="center" wrapText="1"/>
      <protection locked="0"/>
    </xf>
    <xf numFmtId="0" fontId="2" fillId="33" borderId="21" xfId="0" applyFont="1" applyFill="1" applyBorder="1" applyAlignment="1" applyProtection="1">
      <alignment vertical="center" wrapText="1"/>
      <protection locked="0"/>
    </xf>
    <xf numFmtId="3" fontId="2" fillId="35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 textRotation="90"/>
      <protection locked="0"/>
    </xf>
    <xf numFmtId="3" fontId="9" fillId="34" borderId="40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33" borderId="24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0" borderId="49" xfId="0" applyNumberFormat="1" applyFont="1" applyBorder="1" applyAlignment="1" applyProtection="1">
      <alignment/>
      <protection locked="0"/>
    </xf>
    <xf numFmtId="3" fontId="9" fillId="0" borderId="20" xfId="0" applyNumberFormat="1" applyFont="1" applyBorder="1" applyAlignment="1" applyProtection="1">
      <alignment/>
      <protection locked="0"/>
    </xf>
    <xf numFmtId="3" fontId="9" fillId="0" borderId="50" xfId="0" applyNumberFormat="1" applyFont="1" applyBorder="1" applyAlignment="1" applyProtection="1">
      <alignment/>
      <protection locked="0"/>
    </xf>
    <xf numFmtId="3" fontId="9" fillId="35" borderId="0" xfId="0" applyNumberFormat="1" applyFont="1" applyFill="1" applyBorder="1" applyAlignment="1" applyProtection="1">
      <alignment horizontal="center" vertical="center"/>
      <protection locked="0"/>
    </xf>
    <xf numFmtId="3" fontId="11" fillId="0" borderId="18" xfId="0" applyNumberFormat="1" applyFont="1" applyBorder="1" applyAlignment="1" applyProtection="1">
      <alignment/>
      <protection locked="0"/>
    </xf>
    <xf numFmtId="3" fontId="9" fillId="34" borderId="24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64" fillId="33" borderId="25" xfId="0" applyFont="1" applyFill="1" applyBorder="1" applyAlignment="1">
      <alignment horizontal="center" vertical="center" textRotation="90" wrapText="1"/>
    </xf>
    <xf numFmtId="0" fontId="125" fillId="41" borderId="94" xfId="55" applyFont="1" applyFill="1" applyBorder="1" applyAlignment="1" applyProtection="1">
      <alignment/>
      <protection locked="0"/>
    </xf>
    <xf numFmtId="3" fontId="6" fillId="33" borderId="22" xfId="0" applyNumberFormat="1" applyFont="1" applyFill="1" applyBorder="1" applyAlignment="1" applyProtection="1">
      <alignment horizontal="center" vertical="center"/>
      <protection locked="0"/>
    </xf>
    <xf numFmtId="3" fontId="0" fillId="0" borderId="53" xfId="0" applyNumberFormat="1" applyBorder="1" applyAlignment="1" applyProtection="1">
      <alignment/>
      <protection locked="0"/>
    </xf>
    <xf numFmtId="3" fontId="43" fillId="41" borderId="89" xfId="0" applyNumberFormat="1" applyFont="1" applyFill="1" applyBorder="1" applyAlignment="1" applyProtection="1">
      <alignment/>
      <protection locked="0"/>
    </xf>
    <xf numFmtId="3" fontId="11" fillId="33" borderId="36" xfId="0" applyNumberFormat="1" applyFont="1" applyFill="1" applyBorder="1" applyAlignment="1" applyProtection="1">
      <alignment horizontal="center" vertical="center"/>
      <protection locked="0"/>
    </xf>
    <xf numFmtId="3" fontId="8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3" fontId="19" fillId="35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19" fillId="33" borderId="94" xfId="0" applyFont="1" applyFill="1" applyBorder="1" applyAlignment="1" applyProtection="1">
      <alignment horizontal="centerContinuous" vertical="center"/>
      <protection locked="0"/>
    </xf>
    <xf numFmtId="0" fontId="19" fillId="33" borderId="89" xfId="0" applyFont="1" applyFill="1" applyBorder="1" applyAlignment="1" applyProtection="1">
      <alignment horizontal="centerContinuous" vertical="center"/>
      <protection locked="0"/>
    </xf>
    <xf numFmtId="0" fontId="19" fillId="33" borderId="95" xfId="0" applyFont="1" applyFill="1" applyBorder="1" applyAlignment="1" applyProtection="1">
      <alignment horizontal="centerContinuous" vertical="center"/>
      <protection locked="0"/>
    </xf>
    <xf numFmtId="0" fontId="8" fillId="34" borderId="26" xfId="0" applyFont="1" applyFill="1" applyBorder="1" applyAlignment="1" applyProtection="1">
      <alignment horizontal="center" vertical="center" textRotation="90" wrapText="1"/>
      <protection locked="0"/>
    </xf>
    <xf numFmtId="0" fontId="8" fillId="34" borderId="27" xfId="0" applyFont="1" applyFill="1" applyBorder="1" applyAlignment="1" applyProtection="1">
      <alignment horizontal="center" vertical="center" textRotation="90" wrapText="1"/>
      <protection locked="0"/>
    </xf>
    <xf numFmtId="0" fontId="19" fillId="33" borderId="27" xfId="0" applyFont="1" applyFill="1" applyBorder="1" applyAlignment="1" applyProtection="1" quotePrefix="1">
      <alignment horizontal="center" vertical="center" textRotation="90" wrapText="1"/>
      <protection locked="0"/>
    </xf>
    <xf numFmtId="0" fontId="19" fillId="33" borderId="26" xfId="0" applyFont="1" applyFill="1" applyBorder="1" applyAlignment="1" applyProtection="1" quotePrefix="1">
      <alignment horizontal="center" vertical="center" textRotation="90" wrapText="1"/>
      <protection locked="0"/>
    </xf>
    <xf numFmtId="0" fontId="19" fillId="33" borderId="25" xfId="0" applyFont="1" applyFill="1" applyBorder="1" applyAlignment="1" applyProtection="1" quotePrefix="1">
      <alignment horizontal="center" vertical="center" textRotation="90" wrapText="1"/>
      <protection locked="0"/>
    </xf>
    <xf numFmtId="0" fontId="19" fillId="33" borderId="45" xfId="0" applyFont="1" applyFill="1" applyBorder="1" applyAlignment="1" applyProtection="1">
      <alignment horizontal="centerContinuous" vertical="center"/>
      <protection locked="0"/>
    </xf>
    <xf numFmtId="0" fontId="126" fillId="41" borderId="94" xfId="0" applyFont="1" applyFill="1" applyBorder="1" applyAlignment="1" applyProtection="1">
      <alignment/>
      <protection locked="0"/>
    </xf>
    <xf numFmtId="3" fontId="21" fillId="34" borderId="6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98" xfId="0" applyFont="1" applyFill="1" applyBorder="1" applyAlignment="1" applyProtection="1">
      <alignment horizontal="center"/>
      <protection locked="0"/>
    </xf>
    <xf numFmtId="0" fontId="0" fillId="33" borderId="97" xfId="0" applyFill="1" applyBorder="1" applyAlignment="1" applyProtection="1" quotePrefix="1">
      <alignment horizontal="center" vertical="center" wrapText="1"/>
      <protection locked="0"/>
    </xf>
    <xf numFmtId="0" fontId="1" fillId="33" borderId="97" xfId="0" applyFont="1" applyFill="1" applyBorder="1" applyAlignment="1" applyProtection="1">
      <alignment/>
      <protection locked="0"/>
    </xf>
    <xf numFmtId="0" fontId="1" fillId="33" borderId="23" xfId="0" applyFont="1" applyFill="1" applyBorder="1" applyAlignment="1" applyProtection="1">
      <alignment horizontal="center" vertical="center" textRotation="90" wrapText="1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47" fillId="0" borderId="25" xfId="0" applyFont="1" applyBorder="1" applyAlignment="1" applyProtection="1">
      <alignment vertical="center"/>
      <protection locked="0"/>
    </xf>
    <xf numFmtId="0" fontId="126" fillId="41" borderId="0" xfId="0" applyFont="1" applyFill="1" applyAlignment="1" applyProtection="1">
      <alignment/>
      <protection locked="0"/>
    </xf>
    <xf numFmtId="0" fontId="125" fillId="41" borderId="0" xfId="0" applyFont="1" applyFill="1" applyBorder="1" applyAlignment="1" applyProtection="1">
      <alignment horizontal="center" vertical="center"/>
      <protection locked="0"/>
    </xf>
    <xf numFmtId="0" fontId="125" fillId="41" borderId="85" xfId="0" applyFont="1" applyFill="1" applyBorder="1" applyAlignment="1" applyProtection="1">
      <alignment/>
      <protection locked="0"/>
    </xf>
    <xf numFmtId="0" fontId="126" fillId="41" borderId="99" xfId="0" applyFont="1" applyFill="1" applyBorder="1" applyAlignment="1" applyProtection="1">
      <alignment/>
      <protection locked="0"/>
    </xf>
    <xf numFmtId="0" fontId="125" fillId="41" borderId="100" xfId="0" applyFont="1" applyFill="1" applyBorder="1" applyAlignment="1" applyProtection="1">
      <alignment/>
      <protection locked="0"/>
    </xf>
    <xf numFmtId="0" fontId="125" fillId="41" borderId="99" xfId="0" applyFont="1" applyFill="1" applyBorder="1" applyAlignment="1" applyProtection="1">
      <alignment/>
      <protection locked="0"/>
    </xf>
    <xf numFmtId="0" fontId="125" fillId="41" borderId="94" xfId="0" applyFont="1" applyFill="1" applyBorder="1" applyAlignment="1" applyProtection="1">
      <alignment/>
      <protection locked="0"/>
    </xf>
    <xf numFmtId="0" fontId="125" fillId="41" borderId="89" xfId="0" applyFont="1" applyFill="1" applyBorder="1" applyAlignment="1" applyProtection="1">
      <alignment/>
      <protection locked="0"/>
    </xf>
    <xf numFmtId="0" fontId="126" fillId="41" borderId="89" xfId="0" applyFont="1" applyFill="1" applyBorder="1" applyAlignment="1" applyProtection="1">
      <alignment/>
      <protection locked="0"/>
    </xf>
    <xf numFmtId="0" fontId="126" fillId="41" borderId="45" xfId="0" applyFont="1" applyFill="1" applyBorder="1" applyAlignment="1" applyProtection="1">
      <alignment/>
      <protection locked="0"/>
    </xf>
    <xf numFmtId="3" fontId="126" fillId="41" borderId="89" xfId="0" applyNumberFormat="1" applyFont="1" applyFill="1" applyBorder="1" applyAlignment="1" applyProtection="1">
      <alignment/>
      <protection locked="0"/>
    </xf>
    <xf numFmtId="3" fontId="125" fillId="41" borderId="45" xfId="0" applyNumberFormat="1" applyFont="1" applyFill="1" applyBorder="1" applyAlignment="1" applyProtection="1">
      <alignment/>
      <protection locked="0"/>
    </xf>
    <xf numFmtId="3" fontId="125" fillId="41" borderId="89" xfId="0" applyNumberFormat="1" applyFont="1" applyFill="1" applyBorder="1" applyAlignment="1" applyProtection="1">
      <alignment/>
      <protection locked="0"/>
    </xf>
    <xf numFmtId="3" fontId="126" fillId="41" borderId="94" xfId="0" applyNumberFormat="1" applyFont="1" applyFill="1" applyBorder="1" applyAlignment="1" applyProtection="1">
      <alignment/>
      <protection locked="0"/>
    </xf>
    <xf numFmtId="3" fontId="127" fillId="41" borderId="89" xfId="0" applyNumberFormat="1" applyFont="1" applyFill="1" applyBorder="1" applyAlignment="1" applyProtection="1">
      <alignment/>
      <protection locked="0"/>
    </xf>
    <xf numFmtId="3" fontId="128" fillId="41" borderId="94" xfId="0" applyNumberFormat="1" applyFont="1" applyFill="1" applyBorder="1" applyAlignment="1" applyProtection="1">
      <alignment/>
      <protection locked="0"/>
    </xf>
    <xf numFmtId="0" fontId="126" fillId="41" borderId="89" xfId="0" applyFont="1" applyFill="1" applyBorder="1" applyAlignment="1" applyProtection="1">
      <alignment horizontal="center"/>
      <protection locked="0"/>
    </xf>
    <xf numFmtId="3" fontId="126" fillId="41" borderId="45" xfId="0" applyNumberFormat="1" applyFont="1" applyFill="1" applyBorder="1" applyAlignment="1" applyProtection="1">
      <alignment/>
      <protection locked="0"/>
    </xf>
    <xf numFmtId="3" fontId="21" fillId="33" borderId="10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1" xfId="0" applyFont="1" applyFill="1" applyBorder="1" applyAlignment="1" applyProtection="1">
      <alignment vertical="center"/>
      <protection locked="0"/>
    </xf>
    <xf numFmtId="0" fontId="1" fillId="33" borderId="92" xfId="0" applyFont="1" applyFill="1" applyBorder="1" applyAlignment="1" applyProtection="1">
      <alignment vertical="center"/>
      <protection locked="0"/>
    </xf>
    <xf numFmtId="0" fontId="1" fillId="33" borderId="102" xfId="0" applyFont="1" applyFill="1" applyBorder="1" applyAlignment="1" applyProtection="1">
      <alignment vertical="center"/>
      <protection locked="0"/>
    </xf>
    <xf numFmtId="0" fontId="129" fillId="41" borderId="94" xfId="0" applyFont="1" applyFill="1" applyBorder="1" applyAlignment="1" applyProtection="1">
      <alignment/>
      <protection locked="0"/>
    </xf>
    <xf numFmtId="3" fontId="18" fillId="41" borderId="92" xfId="0" applyNumberFormat="1" applyFont="1" applyFill="1" applyBorder="1" applyAlignment="1" applyProtection="1">
      <alignment vertical="center"/>
      <protection locked="0"/>
    </xf>
    <xf numFmtId="3" fontId="51" fillId="37" borderId="39" xfId="0" applyNumberFormat="1" applyFont="1" applyFill="1" applyBorder="1" applyAlignment="1" applyProtection="1">
      <alignment horizontal="center" vertical="center" textRotation="90"/>
      <protection locked="0"/>
    </xf>
    <xf numFmtId="3" fontId="18" fillId="41" borderId="0" xfId="0" applyNumberFormat="1" applyFont="1" applyFill="1" applyBorder="1" applyAlignment="1" applyProtection="1">
      <alignment vertical="center"/>
      <protection locked="0"/>
    </xf>
    <xf numFmtId="3" fontId="9" fillId="33" borderId="87" xfId="0" applyNumberFormat="1" applyFont="1" applyFill="1" applyBorder="1" applyAlignment="1" applyProtection="1">
      <alignment horizontal="center" vertical="center"/>
      <protection locked="0"/>
    </xf>
    <xf numFmtId="3" fontId="9" fillId="33" borderId="103" xfId="0" applyNumberFormat="1" applyFont="1" applyFill="1" applyBorder="1" applyAlignment="1" applyProtection="1">
      <alignment horizontal="center" vertical="center"/>
      <protection locked="0"/>
    </xf>
    <xf numFmtId="3" fontId="9" fillId="33" borderId="88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1" borderId="0" xfId="0" applyNumberFormat="1" applyFont="1" applyFill="1" applyBorder="1" applyAlignment="1" applyProtection="1">
      <alignment horizontal="right" vertical="center"/>
      <protection locked="0"/>
    </xf>
    <xf numFmtId="0" fontId="18" fillId="41" borderId="0" xfId="0" applyFont="1" applyFill="1" applyBorder="1" applyAlignment="1" applyProtection="1">
      <alignment horizontal="right" vertical="center"/>
      <protection locked="0"/>
    </xf>
    <xf numFmtId="208" fontId="34" fillId="41" borderId="0" xfId="0" applyNumberFormat="1" applyFont="1" applyFill="1" applyBorder="1" applyAlignment="1" applyProtection="1">
      <alignment horizontal="right" vertical="center"/>
      <protection locked="0"/>
    </xf>
    <xf numFmtId="0" fontId="6" fillId="41" borderId="0" xfId="0" applyFont="1" applyFill="1" applyBorder="1" applyAlignment="1" applyProtection="1">
      <alignment horizontal="right" vertical="center"/>
      <protection locked="0"/>
    </xf>
    <xf numFmtId="3" fontId="41" fillId="41" borderId="0" xfId="0" applyNumberFormat="1" applyFont="1" applyFill="1" applyBorder="1" applyAlignment="1" applyProtection="1">
      <alignment horizontal="right" vertical="center"/>
      <protection locked="0"/>
    </xf>
    <xf numFmtId="3" fontId="42" fillId="41" borderId="0" xfId="0" applyNumberFormat="1" applyFont="1" applyFill="1" applyBorder="1" applyAlignment="1" applyProtection="1">
      <alignment horizontal="right" vertical="center"/>
      <protection locked="0"/>
    </xf>
    <xf numFmtId="3" fontId="11" fillId="33" borderId="9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7" xfId="0" applyNumberFormat="1" applyFont="1" applyBorder="1" applyAlignment="1" applyProtection="1">
      <alignment/>
      <protection locked="0"/>
    </xf>
    <xf numFmtId="3" fontId="19" fillId="33" borderId="23" xfId="0" applyNumberFormat="1" applyFont="1" applyFill="1" applyBorder="1" applyAlignment="1" applyProtection="1">
      <alignment horizontal="center" vertical="center" textRotation="90" wrapText="1"/>
      <protection locked="0"/>
    </xf>
    <xf numFmtId="3" fontId="43" fillId="0" borderId="43" xfId="0" applyNumberFormat="1" applyFont="1" applyFill="1" applyBorder="1" applyAlignment="1" applyProtection="1" quotePrefix="1">
      <alignment horizontal="center" vertical="center" wrapText="1"/>
      <protection locked="0"/>
    </xf>
    <xf numFmtId="3" fontId="6" fillId="0" borderId="91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20" fillId="33" borderId="93" xfId="0" applyFont="1" applyFill="1" applyBorder="1" applyAlignment="1" applyProtection="1">
      <alignment horizontal="center" vertical="center"/>
      <protection locked="0"/>
    </xf>
    <xf numFmtId="0" fontId="21" fillId="33" borderId="92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3" fontId="0" fillId="0" borderId="54" xfId="0" applyNumberFormat="1" applyBorder="1" applyAlignment="1" applyProtection="1">
      <alignment/>
      <protection locked="0"/>
    </xf>
    <xf numFmtId="3" fontId="0" fillId="0" borderId="54" xfId="0" applyNumberFormat="1" applyFill="1" applyBorder="1" applyAlignment="1" applyProtection="1">
      <alignment/>
      <protection locked="0"/>
    </xf>
    <xf numFmtId="3" fontId="11" fillId="0" borderId="34" xfId="0" applyNumberFormat="1" applyFont="1" applyFill="1" applyBorder="1" applyAlignment="1" applyProtection="1">
      <alignment horizontal="left" vertical="center" wrapText="1"/>
      <protection locked="0"/>
    </xf>
    <xf numFmtId="3" fontId="20" fillId="35" borderId="89" xfId="0" applyNumberFormat="1" applyFont="1" applyFill="1" applyBorder="1" applyAlignment="1" applyProtection="1">
      <alignment horizontal="center" vertical="center"/>
      <protection locked="0"/>
    </xf>
    <xf numFmtId="3" fontId="130" fillId="41" borderId="91" xfId="19" applyNumberFormat="1" applyFont="1" applyFill="1" applyBorder="1" applyAlignment="1" applyProtection="1">
      <alignment vertical="center"/>
      <protection locked="0"/>
    </xf>
    <xf numFmtId="3" fontId="63" fillId="0" borderId="91" xfId="0" applyNumberFormat="1" applyFont="1" applyFill="1" applyBorder="1" applyAlignment="1" applyProtection="1">
      <alignment horizontal="left" vertical="center" wrapText="1"/>
      <protection locked="0"/>
    </xf>
    <xf numFmtId="3" fontId="63" fillId="0" borderId="92" xfId="0" applyNumberFormat="1" applyFont="1" applyFill="1" applyBorder="1" applyAlignment="1" applyProtection="1">
      <alignment horizontal="left" vertical="center" wrapText="1"/>
      <protection locked="0"/>
    </xf>
    <xf numFmtId="3" fontId="63" fillId="0" borderId="93" xfId="0" applyNumberFormat="1" applyFont="1" applyFill="1" applyBorder="1" applyAlignment="1" applyProtection="1">
      <alignment horizontal="left" vertical="center" wrapText="1"/>
      <protection locked="0"/>
    </xf>
    <xf numFmtId="3" fontId="130" fillId="41" borderId="91" xfId="19" applyNumberFormat="1" applyFont="1" applyFill="1" applyBorder="1" applyAlignment="1" applyProtection="1">
      <alignment vertical="center" wrapText="1"/>
      <protection locked="0"/>
    </xf>
    <xf numFmtId="3" fontId="41" fillId="0" borderId="82" xfId="0" applyNumberFormat="1" applyFont="1" applyFill="1" applyBorder="1" applyAlignment="1" applyProtection="1">
      <alignment vertical="center"/>
      <protection locked="0"/>
    </xf>
    <xf numFmtId="3" fontId="18" fillId="0" borderId="82" xfId="0" applyNumberFormat="1" applyFont="1" applyFill="1" applyBorder="1" applyAlignment="1" applyProtection="1">
      <alignment vertical="center"/>
      <protection locked="0"/>
    </xf>
    <xf numFmtId="3" fontId="131" fillId="42" borderId="82" xfId="0" applyNumberFormat="1" applyFont="1" applyFill="1" applyBorder="1" applyAlignment="1" applyProtection="1">
      <alignment vertical="center"/>
      <protection locked="0"/>
    </xf>
    <xf numFmtId="0" fontId="37" fillId="0" borderId="57" xfId="0" applyFont="1" applyFill="1" applyBorder="1" applyAlignment="1" applyProtection="1">
      <alignment horizontal="left" vertical="center" wrapText="1"/>
      <protection locked="0"/>
    </xf>
    <xf numFmtId="3" fontId="18" fillId="41" borderId="43" xfId="0" applyNumberFormat="1" applyFont="1" applyFill="1" applyBorder="1" applyAlignment="1" applyProtection="1">
      <alignment vertical="center"/>
      <protection locked="0"/>
    </xf>
    <xf numFmtId="9" fontId="0" fillId="0" borderId="0" xfId="57" applyFont="1" applyBorder="1" applyAlignment="1">
      <alignment horizontal="left" vertical="center"/>
    </xf>
    <xf numFmtId="3" fontId="6" fillId="0" borderId="0" xfId="0" applyNumberFormat="1" applyFont="1" applyFill="1" applyAlignment="1" applyProtection="1">
      <alignment vertical="center"/>
      <protection locked="0"/>
    </xf>
    <xf numFmtId="3" fontId="54" fillId="37" borderId="33" xfId="0" applyNumberFormat="1" applyFont="1" applyFill="1" applyBorder="1" applyAlignment="1" applyProtection="1">
      <alignment horizontal="right" vertical="center" wrapText="1"/>
      <protection locked="0"/>
    </xf>
    <xf numFmtId="3" fontId="6" fillId="38" borderId="43" xfId="0" applyNumberFormat="1" applyFont="1" applyFill="1" applyBorder="1" applyAlignment="1" applyProtection="1">
      <alignment vertical="center"/>
      <protection locked="0"/>
    </xf>
    <xf numFmtId="3" fontId="51" fillId="37" borderId="43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 wrapText="1"/>
      <protection locked="0"/>
    </xf>
    <xf numFmtId="3" fontId="6" fillId="0" borderId="43" xfId="0" applyNumberFormat="1" applyFont="1" applyFill="1" applyBorder="1" applyAlignment="1" applyProtection="1">
      <alignment vertical="center" wrapText="1"/>
      <protection locked="0"/>
    </xf>
    <xf numFmtId="3" fontId="18" fillId="0" borderId="43" xfId="0" applyNumberFormat="1" applyFont="1" applyFill="1" applyBorder="1" applyAlignment="1" applyProtection="1">
      <alignment vertical="center" wrapText="1"/>
      <protection locked="0"/>
    </xf>
    <xf numFmtId="3" fontId="12" fillId="0" borderId="75" xfId="0" applyNumberFormat="1" applyFont="1" applyFill="1" applyBorder="1" applyAlignment="1" applyProtection="1">
      <alignment vertical="center" wrapText="1"/>
      <protection/>
    </xf>
    <xf numFmtId="3" fontId="12" fillId="0" borderId="76" xfId="0" applyNumberFormat="1" applyFont="1" applyFill="1" applyBorder="1" applyAlignment="1" applyProtection="1">
      <alignment vertical="center" wrapText="1"/>
      <protection/>
    </xf>
    <xf numFmtId="3" fontId="12" fillId="0" borderId="27" xfId="0" applyNumberFormat="1" applyFont="1" applyFill="1" applyBorder="1" applyAlignment="1" applyProtection="1">
      <alignment vertical="center" wrapText="1"/>
      <protection locked="0"/>
    </xf>
    <xf numFmtId="3" fontId="12" fillId="0" borderId="33" xfId="0" applyNumberFormat="1" applyFont="1" applyFill="1" applyBorder="1" applyAlignment="1" applyProtection="1">
      <alignment vertical="center" wrapText="1"/>
      <protection locked="0"/>
    </xf>
    <xf numFmtId="3" fontId="12" fillId="0" borderId="57" xfId="0" applyNumberFormat="1" applyFont="1" applyFill="1" applyBorder="1" applyAlignment="1" applyProtection="1">
      <alignment vertical="center" wrapText="1"/>
      <protection locked="0"/>
    </xf>
    <xf numFmtId="3" fontId="54" fillId="37" borderId="43" xfId="0" applyNumberFormat="1" applyFont="1" applyFill="1" applyBorder="1" applyAlignment="1" applyProtection="1">
      <alignment vertical="center" wrapText="1"/>
      <protection locked="0"/>
    </xf>
    <xf numFmtId="0" fontId="18" fillId="0" borderId="89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31" xfId="0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208" fontId="18" fillId="0" borderId="89" xfId="0" applyNumberFormat="1" applyFont="1" applyFill="1" applyBorder="1" applyAlignment="1" applyProtection="1">
      <alignment horizontal="right" vertical="center"/>
      <protection locked="0"/>
    </xf>
    <xf numFmtId="208" fontId="18" fillId="0" borderId="0" xfId="0" applyNumberFormat="1" applyFont="1" applyFill="1" applyBorder="1" applyAlignment="1" applyProtection="1">
      <alignment horizontal="right" vertical="center"/>
      <protection locked="0"/>
    </xf>
    <xf numFmtId="208" fontId="34" fillId="0" borderId="31" xfId="0" applyNumberFormat="1" applyFont="1" applyFill="1" applyBorder="1" applyAlignment="1" applyProtection="1">
      <alignment horizontal="right" vertical="center"/>
      <protection locked="0"/>
    </xf>
    <xf numFmtId="0" fontId="6" fillId="0" borderId="32" xfId="0" applyFont="1" applyFill="1" applyBorder="1" applyAlignment="1" applyProtection="1">
      <alignment horizontal="right" vertical="center"/>
      <protection locked="0"/>
    </xf>
    <xf numFmtId="0" fontId="6" fillId="0" borderId="91" xfId="0" applyFont="1" applyFill="1" applyBorder="1" applyAlignment="1" applyProtection="1">
      <alignment horizontal="right" vertical="center"/>
      <protection locked="0"/>
    </xf>
    <xf numFmtId="3" fontId="41" fillId="0" borderId="91" xfId="0" applyNumberFormat="1" applyFont="1" applyFill="1" applyBorder="1" applyAlignment="1" applyProtection="1">
      <alignment horizontal="right" vertical="center"/>
      <protection locked="0"/>
    </xf>
    <xf numFmtId="3" fontId="34" fillId="43" borderId="0" xfId="0" applyNumberFormat="1" applyFont="1" applyFill="1" applyBorder="1" applyAlignment="1" applyProtection="1">
      <alignment horizontal="right" vertical="center"/>
      <protection locked="0"/>
    </xf>
    <xf numFmtId="3" fontId="42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89" xfId="0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18" fillId="0" borderId="31" xfId="0" applyFont="1" applyBorder="1" applyAlignment="1">
      <alignment horizontal="right" vertical="center"/>
    </xf>
    <xf numFmtId="3" fontId="6" fillId="0" borderId="104" xfId="0" applyNumberFormat="1" applyFont="1" applyFill="1" applyBorder="1" applyAlignment="1" applyProtection="1">
      <alignment horizontal="right" vertical="center"/>
      <protection locked="0"/>
    </xf>
    <xf numFmtId="1" fontId="18" fillId="0" borderId="89" xfId="0" applyNumberFormat="1" applyFont="1" applyBorder="1" applyAlignment="1">
      <alignment horizontal="right" vertical="center"/>
    </xf>
    <xf numFmtId="3" fontId="41" fillId="0" borderId="0" xfId="0" applyNumberFormat="1" applyFont="1" applyBorder="1" applyAlignment="1">
      <alignment horizontal="left" vertical="center"/>
    </xf>
    <xf numFmtId="0" fontId="13" fillId="0" borderId="21" xfId="0" applyFont="1" applyFill="1" applyBorder="1" applyAlignment="1" applyProtection="1" quotePrefix="1">
      <alignment horizontal="center" vertical="center"/>
      <protection locked="0"/>
    </xf>
    <xf numFmtId="3" fontId="126" fillId="41" borderId="91" xfId="19" applyNumberFormat="1" applyFont="1" applyFill="1" applyBorder="1" applyAlignment="1" applyProtection="1">
      <alignment vertical="center"/>
      <protection locked="0"/>
    </xf>
    <xf numFmtId="3" fontId="130" fillId="41" borderId="91" xfId="19" applyNumberFormat="1" applyFont="1" applyFill="1" applyBorder="1" applyAlignment="1" applyProtection="1" quotePrefix="1">
      <alignment horizontal="left" vertical="center" wrapText="1"/>
      <protection locked="0"/>
    </xf>
    <xf numFmtId="3" fontId="130" fillId="41" borderId="91" xfId="19" applyNumberFormat="1" applyFont="1" applyFill="1" applyBorder="1" applyAlignment="1" applyProtection="1" quotePrefix="1">
      <alignment horizontal="right" vertical="center" wrapText="1"/>
      <protection locked="0"/>
    </xf>
    <xf numFmtId="0" fontId="25" fillId="44" borderId="0" xfId="0" applyFont="1" applyFill="1" applyBorder="1" applyAlignment="1">
      <alignment horizontal="left"/>
    </xf>
    <xf numFmtId="0" fontId="48" fillId="44" borderId="0" xfId="0" applyFont="1" applyFill="1" applyBorder="1" applyAlignment="1">
      <alignment/>
    </xf>
    <xf numFmtId="0" fontId="25" fillId="44" borderId="92" xfId="0" applyFont="1" applyFill="1" applyBorder="1" applyAlignment="1" applyProtection="1">
      <alignment horizontal="right"/>
      <protection locked="0"/>
    </xf>
    <xf numFmtId="0" fontId="25" fillId="44" borderId="92" xfId="0" applyFont="1" applyFill="1" applyBorder="1" applyAlignment="1">
      <alignment/>
    </xf>
    <xf numFmtId="0" fontId="0" fillId="0" borderId="91" xfId="0" applyBorder="1" applyAlignment="1" applyProtection="1">
      <alignment horizontal="right"/>
      <protection locked="0"/>
    </xf>
    <xf numFmtId="0" fontId="0" fillId="0" borderId="91" xfId="0" applyBorder="1" applyAlignment="1">
      <alignment/>
    </xf>
    <xf numFmtId="3" fontId="130" fillId="41" borderId="92" xfId="19" applyNumberFormat="1" applyFont="1" applyFill="1" applyBorder="1" applyAlignment="1" applyProtection="1">
      <alignment horizontal="left" vertical="center" wrapText="1"/>
      <protection locked="0"/>
    </xf>
    <xf numFmtId="3" fontId="130" fillId="41" borderId="92" xfId="19" applyNumberFormat="1" applyFont="1" applyFill="1" applyBorder="1" applyAlignment="1" applyProtection="1">
      <alignment vertical="center"/>
      <protection locked="0"/>
    </xf>
    <xf numFmtId="3" fontId="130" fillId="41" borderId="91" xfId="19" applyNumberFormat="1" applyFont="1" applyFill="1" applyBorder="1" applyAlignment="1" applyProtection="1">
      <alignment horizontal="left" vertical="center" wrapText="1"/>
      <protection locked="0"/>
    </xf>
    <xf numFmtId="3" fontId="13" fillId="33" borderId="43" xfId="0" applyNumberFormat="1" applyFont="1" applyFill="1" applyBorder="1" applyAlignment="1" applyProtection="1" quotePrefix="1">
      <alignment horizontal="center" vertical="center" wrapText="1"/>
      <protection locked="0"/>
    </xf>
    <xf numFmtId="0" fontId="132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10" xfId="53" applyNumberFormat="1" applyFont="1" applyFill="1" applyBorder="1" applyAlignment="1" applyProtection="1">
      <alignment horizontal="right" wrapText="1"/>
      <protection locked="0"/>
    </xf>
    <xf numFmtId="3" fontId="0" fillId="0" borderId="13" xfId="53" applyNumberFormat="1" applyFont="1" applyFill="1" applyBorder="1" applyAlignment="1" applyProtection="1">
      <alignment horizontal="right" wrapText="1"/>
      <protection locked="0"/>
    </xf>
    <xf numFmtId="3" fontId="1" fillId="0" borderId="14" xfId="53" applyNumberFormat="1" applyFont="1" applyFill="1" applyBorder="1" applyAlignment="1" applyProtection="1">
      <alignment horizontal="right" wrapText="1"/>
      <protection locked="0"/>
    </xf>
    <xf numFmtId="3" fontId="0" fillId="41" borderId="14" xfId="0" applyNumberFormat="1" applyFill="1" applyBorder="1" applyAlignment="1" applyProtection="1">
      <alignment horizontal="right"/>
      <protection locked="0"/>
    </xf>
    <xf numFmtId="3" fontId="0" fillId="41" borderId="11" xfId="0" applyNumberFormat="1" applyFill="1" applyBorder="1" applyAlignment="1" applyProtection="1">
      <alignment horizontal="right"/>
      <protection locked="0"/>
    </xf>
    <xf numFmtId="3" fontId="0" fillId="41" borderId="0" xfId="0" applyNumberFormat="1" applyFill="1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/>
    </xf>
    <xf numFmtId="208" fontId="0" fillId="41" borderId="0" xfId="0" applyNumberFormat="1" applyFill="1" applyBorder="1" applyAlignment="1">
      <alignment horizontal="left" vertical="center"/>
    </xf>
    <xf numFmtId="3" fontId="20" fillId="0" borderId="33" xfId="0" applyNumberFormat="1" applyFont="1" applyFill="1" applyBorder="1" applyAlignment="1" applyProtection="1">
      <alignment horizontal="left" vertical="center" wrapText="1"/>
      <protection locked="0"/>
    </xf>
    <xf numFmtId="3" fontId="9" fillId="41" borderId="14" xfId="0" applyNumberFormat="1" applyFont="1" applyFill="1" applyBorder="1" applyAlignment="1" applyProtection="1">
      <alignment/>
      <protection locked="0"/>
    </xf>
    <xf numFmtId="3" fontId="9" fillId="41" borderId="15" xfId="0" applyNumberFormat="1" applyFont="1" applyFill="1" applyBorder="1" applyAlignment="1" applyProtection="1">
      <alignment/>
      <protection locked="0"/>
    </xf>
    <xf numFmtId="3" fontId="13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33" fillId="0" borderId="0" xfId="0" applyNumberFormat="1" applyFont="1" applyAlignment="1">
      <alignment/>
    </xf>
    <xf numFmtId="3" fontId="43" fillId="41" borderId="85" xfId="0" applyNumberFormat="1" applyFont="1" applyFill="1" applyBorder="1" applyAlignment="1" applyProtection="1">
      <alignment/>
      <protection locked="0"/>
    </xf>
    <xf numFmtId="3" fontId="43" fillId="41" borderId="99" xfId="0" applyNumberFormat="1" applyFont="1" applyFill="1" applyBorder="1" applyAlignment="1" applyProtection="1">
      <alignment/>
      <protection locked="0"/>
    </xf>
    <xf numFmtId="3" fontId="43" fillId="41" borderId="100" xfId="0" applyNumberFormat="1" applyFont="1" applyFill="1" applyBorder="1" applyAlignment="1" applyProtection="1">
      <alignment/>
      <protection locked="0"/>
    </xf>
    <xf numFmtId="3" fontId="13" fillId="0" borderId="31" xfId="0" applyNumberFormat="1" applyFont="1" applyFill="1" applyBorder="1" applyAlignment="1" applyProtection="1">
      <alignment horizontal="left" vertical="center"/>
      <protection locked="0"/>
    </xf>
    <xf numFmtId="0" fontId="3" fillId="0" borderId="103" xfId="0" applyFont="1" applyFill="1" applyBorder="1" applyAlignment="1">
      <alignment horizontal="left" vertical="center"/>
    </xf>
    <xf numFmtId="3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0" borderId="16" xfId="0" applyNumberFormat="1" applyFont="1" applyFill="1" applyBorder="1" applyAlignment="1" applyProtection="1">
      <alignment horizontal="right" wrapText="1"/>
      <protection locked="0"/>
    </xf>
    <xf numFmtId="3" fontId="11" fillId="0" borderId="13" xfId="0" applyNumberFormat="1" applyFont="1" applyBorder="1" applyAlignment="1" applyProtection="1">
      <alignment/>
      <protection locked="0"/>
    </xf>
    <xf numFmtId="3" fontId="11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5" xfId="0" applyNumberFormat="1" applyBorder="1" applyAlignment="1" applyProtection="1">
      <alignment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0" fontId="2" fillId="33" borderId="106" xfId="0" applyFont="1" applyFill="1" applyBorder="1" applyAlignment="1" applyProtection="1" quotePrefix="1">
      <alignment vertical="center" textRotation="90" wrapText="1"/>
      <protection locked="0"/>
    </xf>
    <xf numFmtId="0" fontId="2" fillId="33" borderId="42" xfId="0" applyFont="1" applyFill="1" applyBorder="1" applyAlignment="1" applyProtection="1" quotePrefix="1">
      <alignment vertical="center" textRotation="90" wrapText="1"/>
      <protection locked="0"/>
    </xf>
    <xf numFmtId="3" fontId="1" fillId="41" borderId="54" xfId="0" applyNumberFormat="1" applyFont="1" applyFill="1" applyBorder="1" applyAlignment="1" applyProtection="1">
      <alignment/>
      <protection locked="0"/>
    </xf>
    <xf numFmtId="3" fontId="20" fillId="35" borderId="87" xfId="0" applyNumberFormat="1" applyFont="1" applyFill="1" applyBorder="1" applyAlignment="1" applyProtection="1">
      <alignment horizontal="center" vertical="center"/>
      <protection locked="0"/>
    </xf>
    <xf numFmtId="3" fontId="0" fillId="35" borderId="103" xfId="0" applyNumberFormat="1" applyFont="1" applyFill="1" applyBorder="1" applyAlignment="1" applyProtection="1">
      <alignment/>
      <protection locked="0"/>
    </xf>
    <xf numFmtId="0" fontId="24" fillId="34" borderId="31" xfId="0" applyFont="1" applyFill="1" applyBorder="1" applyAlignment="1">
      <alignment horizontal="center" vertical="center" textRotation="90" wrapText="1"/>
    </xf>
    <xf numFmtId="3" fontId="20" fillId="45" borderId="103" xfId="0" applyNumberFormat="1" applyFont="1" applyFill="1" applyBorder="1" applyAlignment="1" applyProtection="1">
      <alignment vertical="center" wrapText="1"/>
      <protection locked="0"/>
    </xf>
    <xf numFmtId="0" fontId="0" fillId="45" borderId="97" xfId="0" applyFont="1" applyFill="1" applyBorder="1" applyAlignment="1" applyProtection="1">
      <alignment/>
      <protection locked="0"/>
    </xf>
    <xf numFmtId="0" fontId="0" fillId="45" borderId="103" xfId="0" applyFont="1" applyFill="1" applyBorder="1" applyAlignment="1" applyProtection="1">
      <alignment/>
      <protection locked="0"/>
    </xf>
    <xf numFmtId="3" fontId="20" fillId="45" borderId="97" xfId="0" applyNumberFormat="1" applyFont="1" applyFill="1" applyBorder="1" applyAlignment="1" applyProtection="1">
      <alignment vertical="center" wrapText="1"/>
      <protection locked="0"/>
    </xf>
    <xf numFmtId="3" fontId="20" fillId="45" borderId="107" xfId="0" applyNumberFormat="1" applyFont="1" applyFill="1" applyBorder="1" applyAlignment="1" applyProtection="1">
      <alignment horizontal="center" vertical="center" wrapText="1"/>
      <protection locked="0"/>
    </xf>
    <xf numFmtId="9" fontId="55" fillId="37" borderId="0" xfId="57" applyFont="1" applyFill="1" applyBorder="1" applyAlignment="1" applyProtection="1">
      <alignment horizontal="right" vertical="center"/>
      <protection locked="0"/>
    </xf>
    <xf numFmtId="0" fontId="13" fillId="0" borderId="34" xfId="0" applyFont="1" applyFill="1" applyBorder="1" applyAlignment="1" applyProtection="1">
      <alignment horizontal="center" vertical="center" textRotation="90" wrapText="1"/>
      <protection locked="0"/>
    </xf>
    <xf numFmtId="3" fontId="20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Fill="1" applyBorder="1" applyAlignment="1" applyProtection="1">
      <alignment horizontal="left" vertical="center" wrapText="1"/>
      <protection locked="0"/>
    </xf>
    <xf numFmtId="0" fontId="50" fillId="0" borderId="42" xfId="0" applyNumberFormat="1" applyFont="1" applyFill="1" applyBorder="1" applyAlignment="1">
      <alignment horizontal="center" vertical="center" textRotation="90"/>
    </xf>
    <xf numFmtId="0" fontId="6" fillId="0" borderId="43" xfId="0" applyFont="1" applyFill="1" applyBorder="1" applyAlignment="1" applyProtection="1">
      <alignment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3" fontId="13" fillId="0" borderId="34" xfId="0" applyNumberFormat="1" applyFont="1" applyFill="1" applyBorder="1" applyAlignment="1" applyProtection="1" quotePrefix="1">
      <alignment horizontal="center" vertical="center"/>
      <protection locked="0"/>
    </xf>
    <xf numFmtId="3" fontId="43" fillId="40" borderId="39" xfId="0" applyNumberFormat="1" applyFont="1" applyFill="1" applyBorder="1" applyAlignment="1" applyProtection="1">
      <alignment horizontal="center" vertical="center" textRotation="90"/>
      <protection locked="0"/>
    </xf>
    <xf numFmtId="0" fontId="51" fillId="37" borderId="39" xfId="0" applyFont="1" applyFill="1" applyBorder="1" applyAlignment="1" applyProtection="1">
      <alignment horizontal="center" vertical="center" textRotation="90" wrapText="1"/>
      <protection locked="0"/>
    </xf>
    <xf numFmtId="3" fontId="13" fillId="0" borderId="103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97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35" borderId="89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0" xfId="0" applyNumberFormat="1" applyFont="1" applyFill="1" applyBorder="1" applyAlignment="1" applyProtection="1" quotePrefix="1">
      <alignment horizontal="center" vertical="center"/>
      <protection locked="0"/>
    </xf>
    <xf numFmtId="3" fontId="11" fillId="33" borderId="0" xfId="0" applyNumberFormat="1" applyFont="1" applyFill="1" applyBorder="1" applyAlignment="1" applyProtection="1">
      <alignment horizontal="center"/>
      <protection locked="0"/>
    </xf>
    <xf numFmtId="3" fontId="11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35" borderId="89" xfId="0" applyFill="1" applyBorder="1" applyAlignment="1" applyProtection="1">
      <alignment horizontal="center" vertical="center" wrapText="1"/>
      <protection locked="0"/>
    </xf>
    <xf numFmtId="3" fontId="1" fillId="0" borderId="18" xfId="0" applyNumberFormat="1" applyFont="1" applyFill="1" applyBorder="1" applyAlignment="1" applyProtection="1">
      <alignment horizontal="right" wrapText="1"/>
      <protection locked="0"/>
    </xf>
    <xf numFmtId="0" fontId="3" fillId="33" borderId="25" xfId="0" applyFont="1" applyFill="1" applyBorder="1" applyAlignment="1">
      <alignment horizontal="center" vertical="center" textRotation="90" wrapText="1"/>
    </xf>
    <xf numFmtId="0" fontId="11" fillId="33" borderId="35" xfId="55" applyFont="1" applyFill="1" applyBorder="1" applyAlignment="1" applyProtection="1">
      <alignment horizontal="center" vertical="center"/>
      <protection locked="0"/>
    </xf>
    <xf numFmtId="0" fontId="11" fillId="33" borderId="21" xfId="55" applyFont="1" applyFill="1" applyBorder="1" applyAlignment="1" applyProtection="1">
      <alignment horizontal="center" vertical="center"/>
      <protection locked="0"/>
    </xf>
    <xf numFmtId="0" fontId="41" fillId="33" borderId="42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11" fillId="0" borderId="45" xfId="55" applyFont="1" applyBorder="1" applyAlignment="1" applyProtection="1">
      <alignment horizontal="center" vertical="center"/>
      <protection locked="0"/>
    </xf>
    <xf numFmtId="0" fontId="11" fillId="33" borderId="45" xfId="55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 horizontal="center"/>
      <protection locked="0"/>
    </xf>
    <xf numFmtId="0" fontId="1" fillId="35" borderId="31" xfId="0" applyFont="1" applyFill="1" applyBorder="1" applyAlignment="1" applyProtection="1">
      <alignment horizontal="center" vertical="center" textRotation="90" wrapText="1"/>
      <protection locked="0"/>
    </xf>
    <xf numFmtId="3" fontId="1" fillId="0" borderId="58" xfId="0" applyNumberFormat="1" applyFont="1" applyBorder="1" applyAlignment="1" applyProtection="1">
      <alignment/>
      <protection locked="0"/>
    </xf>
    <xf numFmtId="3" fontId="22" fillId="0" borderId="108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46" xfId="0" applyNumberFormat="1" applyFont="1" applyFill="1" applyBorder="1" applyAlignment="1" applyProtection="1" quotePrefix="1">
      <alignment vertical="center" wrapText="1"/>
      <protection locked="0"/>
    </xf>
    <xf numFmtId="3" fontId="20" fillId="33" borderId="31" xfId="0" applyNumberFormat="1" applyFont="1" applyFill="1" applyBorder="1" applyAlignment="1" applyProtection="1">
      <alignment horizontal="center" vertical="center" textRotation="90" wrapText="1"/>
      <protection locked="0"/>
    </xf>
    <xf numFmtId="3" fontId="27" fillId="37" borderId="34" xfId="0" applyNumberFormat="1" applyFont="1" applyFill="1" applyBorder="1" applyAlignment="1" applyProtection="1">
      <alignment horizontal="left" vertical="center" wrapText="1"/>
      <protection/>
    </xf>
    <xf numFmtId="3" fontId="0" fillId="0" borderId="58" xfId="0" applyNumberFormat="1" applyBorder="1" applyAlignment="1" applyProtection="1">
      <alignment horizontal="right"/>
      <protection locked="0"/>
    </xf>
    <xf numFmtId="3" fontId="0" fillId="0" borderId="17" xfId="0" applyNumberFormat="1" applyBorder="1" applyAlignment="1" applyProtection="1">
      <alignment horizontal="right"/>
      <protection locked="0"/>
    </xf>
    <xf numFmtId="3" fontId="0" fillId="0" borderId="17" xfId="0" applyNumberFormat="1" applyFill="1" applyBorder="1" applyAlignment="1" applyProtection="1">
      <alignment horizontal="right"/>
      <protection locked="0"/>
    </xf>
    <xf numFmtId="0" fontId="9" fillId="0" borderId="66" xfId="55" applyFont="1" applyBorder="1" applyProtection="1">
      <alignment/>
      <protection locked="0"/>
    </xf>
    <xf numFmtId="0" fontId="9" fillId="0" borderId="67" xfId="55" applyFont="1" applyBorder="1" applyProtection="1">
      <alignment/>
      <protection locked="0"/>
    </xf>
    <xf numFmtId="0" fontId="11" fillId="0" borderId="109" xfId="55" applyFont="1" applyBorder="1" applyProtection="1">
      <alignment/>
      <protection locked="0"/>
    </xf>
    <xf numFmtId="0" fontId="11" fillId="0" borderId="14" xfId="55" applyFont="1" applyBorder="1" applyProtection="1">
      <alignment/>
      <protection locked="0"/>
    </xf>
    <xf numFmtId="0" fontId="11" fillId="0" borderId="14" xfId="55" applyFont="1" applyFill="1" applyBorder="1" applyProtection="1">
      <alignment/>
      <protection locked="0"/>
    </xf>
    <xf numFmtId="0" fontId="9" fillId="0" borderId="70" xfId="55" applyFont="1" applyBorder="1" applyProtection="1">
      <alignment/>
      <protection locked="0"/>
    </xf>
    <xf numFmtId="0" fontId="9" fillId="0" borderId="71" xfId="55" applyFont="1" applyBorder="1" applyProtection="1">
      <alignment/>
      <protection locked="0"/>
    </xf>
    <xf numFmtId="0" fontId="11" fillId="0" borderId="110" xfId="55" applyFont="1" applyBorder="1" applyProtection="1">
      <alignment/>
      <protection locked="0"/>
    </xf>
    <xf numFmtId="3" fontId="0" fillId="0" borderId="13" xfId="0" applyNumberFormat="1" applyFont="1" applyFill="1" applyBorder="1" applyAlignment="1" applyProtection="1">
      <alignment horizontal="right" wrapText="1"/>
      <protection locked="0"/>
    </xf>
    <xf numFmtId="0" fontId="0" fillId="0" borderId="13" xfId="0" applyFont="1" applyFill="1" applyBorder="1" applyAlignment="1" applyProtection="1">
      <alignment horizontal="right" wrapText="1"/>
      <protection locked="0"/>
    </xf>
    <xf numFmtId="0" fontId="25" fillId="37" borderId="76" xfId="0" applyFont="1" applyFill="1" applyBorder="1" applyAlignment="1">
      <alignment horizontal="left" vertical="center" wrapText="1"/>
    </xf>
    <xf numFmtId="0" fontId="50" fillId="0" borderId="35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89" xfId="55" applyFont="1" applyBorder="1" applyAlignment="1" applyProtection="1">
      <alignment horizontal="center" vertical="center"/>
      <protection locked="0"/>
    </xf>
    <xf numFmtId="0" fontId="11" fillId="33" borderId="89" xfId="55" applyFont="1" applyFill="1" applyBorder="1" applyAlignment="1" applyProtection="1">
      <alignment horizontal="center" vertical="center"/>
      <protection locked="0"/>
    </xf>
    <xf numFmtId="0" fontId="11" fillId="33" borderId="0" xfId="55" applyFont="1" applyFill="1" applyBorder="1" applyAlignment="1" applyProtection="1">
      <alignment horizontal="center" vertical="center"/>
      <protection locked="0"/>
    </xf>
    <xf numFmtId="0" fontId="64" fillId="33" borderId="31" xfId="0" applyFont="1" applyFill="1" applyBorder="1" applyAlignment="1">
      <alignment horizontal="center" vertical="center" textRotation="90" wrapText="1"/>
    </xf>
    <xf numFmtId="0" fontId="11" fillId="0" borderId="51" xfId="55" applyFont="1" applyBorder="1" applyProtection="1">
      <alignment/>
      <protection locked="0"/>
    </xf>
    <xf numFmtId="0" fontId="11" fillId="0" borderId="11" xfId="55" applyFont="1" applyBorder="1" applyProtection="1">
      <alignment/>
      <protection locked="0"/>
    </xf>
    <xf numFmtId="0" fontId="11" fillId="0" borderId="11" xfId="55" applyFont="1" applyFill="1" applyBorder="1" applyProtection="1">
      <alignment/>
      <protection locked="0"/>
    </xf>
    <xf numFmtId="0" fontId="11" fillId="0" borderId="111" xfId="55" applyFont="1" applyBorder="1" applyProtection="1">
      <alignment/>
      <protection locked="0"/>
    </xf>
    <xf numFmtId="0" fontId="134" fillId="0" borderId="91" xfId="0" applyFont="1" applyFill="1" applyBorder="1" applyAlignment="1" applyProtection="1">
      <alignment horizontal="left" vertical="center"/>
      <protection locked="0"/>
    </xf>
    <xf numFmtId="0" fontId="135" fillId="0" borderId="0" xfId="0" applyFont="1" applyFill="1" applyAlignment="1">
      <alignment vertical="center"/>
    </xf>
    <xf numFmtId="0" fontId="136" fillId="0" borderId="0" xfId="0" applyFont="1" applyFill="1" applyAlignment="1">
      <alignment horizontal="left" vertical="center"/>
    </xf>
    <xf numFmtId="3" fontId="54" fillId="46" borderId="91" xfId="0" applyNumberFormat="1" applyFont="1" applyFill="1" applyBorder="1" applyAlignment="1" applyProtection="1">
      <alignment vertical="center" wrapText="1"/>
      <protection locked="0"/>
    </xf>
    <xf numFmtId="3" fontId="54" fillId="46" borderId="91" xfId="0" applyNumberFormat="1" applyFont="1" applyFill="1" applyBorder="1" applyAlignment="1" applyProtection="1">
      <alignment vertical="center"/>
      <protection locked="0"/>
    </xf>
    <xf numFmtId="3" fontId="27" fillId="46" borderId="91" xfId="0" applyNumberFormat="1" applyFont="1" applyFill="1" applyBorder="1" applyAlignment="1" applyProtection="1">
      <alignment horizontal="left" vertical="center" wrapText="1"/>
      <protection/>
    </xf>
    <xf numFmtId="3" fontId="54" fillId="46" borderId="91" xfId="0" applyNumberFormat="1" applyFont="1" applyFill="1" applyBorder="1" applyAlignment="1" applyProtection="1">
      <alignment vertical="center" wrapText="1"/>
      <protection/>
    </xf>
    <xf numFmtId="0" fontId="27" fillId="46" borderId="91" xfId="0" applyFont="1" applyFill="1" applyBorder="1" applyAlignment="1" applyProtection="1">
      <alignment horizontal="left" vertical="center" wrapText="1"/>
      <protection locked="0"/>
    </xf>
    <xf numFmtId="0" fontId="27" fillId="46" borderId="93" xfId="0" applyFont="1" applyFill="1" applyBorder="1" applyAlignment="1" applyProtection="1">
      <alignment horizontal="left" vertical="center" wrapText="1"/>
      <protection locked="0"/>
    </xf>
    <xf numFmtId="3" fontId="54" fillId="46" borderId="93" xfId="0" applyNumberFormat="1" applyFont="1" applyFill="1" applyBorder="1" applyAlignment="1" applyProtection="1">
      <alignment vertical="center"/>
      <protection locked="0"/>
    </xf>
    <xf numFmtId="0" fontId="55" fillId="46" borderId="91" xfId="55" applyFont="1" applyFill="1" applyBorder="1" applyAlignment="1" applyProtection="1">
      <alignment horizontal="left" vertical="center" wrapText="1"/>
      <protection locked="0"/>
    </xf>
    <xf numFmtId="3" fontId="62" fillId="46" borderId="91" xfId="0" applyNumberFormat="1" applyFont="1" applyFill="1" applyBorder="1" applyAlignment="1" applyProtection="1">
      <alignment vertical="center"/>
      <protection locked="0"/>
    </xf>
    <xf numFmtId="3" fontId="27" fillId="46" borderId="91" xfId="0" applyNumberFormat="1" applyFont="1" applyFill="1" applyBorder="1" applyAlignment="1" applyProtection="1" quotePrefix="1">
      <alignment horizontal="left" vertical="center" wrapText="1"/>
      <protection/>
    </xf>
    <xf numFmtId="3" fontId="54" fillId="46" borderId="91" xfId="0" applyNumberFormat="1" applyFont="1" applyFill="1" applyBorder="1" applyAlignment="1" applyProtection="1" quotePrefix="1">
      <alignment vertical="center" wrapText="1"/>
      <protection/>
    </xf>
    <xf numFmtId="0" fontId="137" fillId="46" borderId="91" xfId="0" applyFont="1" applyFill="1" applyBorder="1" applyAlignment="1" applyProtection="1">
      <alignment vertical="center"/>
      <protection/>
    </xf>
    <xf numFmtId="0" fontId="134" fillId="46" borderId="91" xfId="0" applyFont="1" applyFill="1" applyBorder="1" applyAlignment="1" applyProtection="1">
      <alignment vertical="center"/>
      <protection/>
    </xf>
    <xf numFmtId="0" fontId="54" fillId="46" borderId="91" xfId="0" applyFont="1" applyFill="1" applyBorder="1" applyAlignment="1" applyProtection="1">
      <alignment vertical="center"/>
      <protection/>
    </xf>
    <xf numFmtId="3" fontId="51" fillId="46" borderId="91" xfId="0" applyNumberFormat="1" applyFont="1" applyFill="1" applyBorder="1" applyAlignment="1" applyProtection="1" quotePrefix="1">
      <alignment horizontal="left" vertical="center" wrapText="1"/>
      <protection locked="0"/>
    </xf>
    <xf numFmtId="3" fontId="54" fillId="46" borderId="91" xfId="0" applyNumberFormat="1" applyFont="1" applyFill="1" applyBorder="1" applyAlignment="1" applyProtection="1" quotePrefix="1">
      <alignment horizontal="left" vertical="center" wrapText="1"/>
      <protection locked="0"/>
    </xf>
    <xf numFmtId="3" fontId="51" fillId="46" borderId="91" xfId="0" applyNumberFormat="1" applyFont="1" applyFill="1" applyBorder="1" applyAlignment="1" applyProtection="1" quotePrefix="1">
      <alignment vertical="center" wrapText="1"/>
      <protection locked="0"/>
    </xf>
    <xf numFmtId="3" fontId="51" fillId="46" borderId="91" xfId="0" applyNumberFormat="1" applyFont="1" applyFill="1" applyBorder="1" applyAlignment="1" applyProtection="1" quotePrefix="1">
      <alignment horizontal="left" vertical="center" wrapText="1"/>
      <protection/>
    </xf>
    <xf numFmtId="3" fontId="51" fillId="46" borderId="91" xfId="0" applyNumberFormat="1" applyFont="1" applyFill="1" applyBorder="1" applyAlignment="1" applyProtection="1" quotePrefix="1">
      <alignment vertical="center" wrapText="1"/>
      <protection/>
    </xf>
    <xf numFmtId="3" fontId="54" fillId="46" borderId="91" xfId="0" applyNumberFormat="1" applyFont="1" applyFill="1" applyBorder="1" applyAlignment="1" applyProtection="1" quotePrefix="1">
      <alignment horizontal="left" vertical="center" wrapText="1"/>
      <protection/>
    </xf>
    <xf numFmtId="3" fontId="27" fillId="46" borderId="91" xfId="0" applyNumberFormat="1" applyFont="1" applyFill="1" applyBorder="1" applyAlignment="1" applyProtection="1" quotePrefix="1">
      <alignment horizontal="left" vertical="center" wrapText="1"/>
      <protection locked="0"/>
    </xf>
    <xf numFmtId="3" fontId="54" fillId="46" borderId="91" xfId="0" applyNumberFormat="1" applyFont="1" applyFill="1" applyBorder="1" applyAlignment="1" applyProtection="1" quotePrefix="1">
      <alignment horizontal="right" vertical="center" wrapText="1"/>
      <protection locked="0"/>
    </xf>
    <xf numFmtId="3" fontId="57" fillId="46" borderId="91" xfId="0" applyNumberFormat="1" applyFont="1" applyFill="1" applyBorder="1" applyAlignment="1" applyProtection="1" quotePrefix="1">
      <alignment horizontal="left" vertical="center" wrapText="1"/>
      <protection locked="0"/>
    </xf>
    <xf numFmtId="0" fontId="0" fillId="35" borderId="89" xfId="0" applyFont="1" applyFill="1" applyBorder="1" applyAlignment="1" applyProtection="1">
      <alignment horizontal="center" vertical="center" wrapText="1"/>
      <protection locked="0"/>
    </xf>
    <xf numFmtId="3" fontId="20" fillId="45" borderId="10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 quotePrefix="1">
      <alignment horizontal="center" vertical="center" wrapText="1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3" fontId="1" fillId="0" borderId="58" xfId="0" applyNumberFormat="1" applyFont="1" applyFill="1" applyBorder="1" applyAlignment="1" applyProtection="1">
      <alignment/>
      <protection locked="0"/>
    </xf>
    <xf numFmtId="3" fontId="9" fillId="47" borderId="54" xfId="0" applyNumberFormat="1" applyFont="1" applyFill="1" applyBorder="1" applyAlignment="1" applyProtection="1">
      <alignment/>
      <protection locked="0"/>
    </xf>
    <xf numFmtId="3" fontId="1" fillId="47" borderId="56" xfId="0" applyNumberFormat="1" applyFont="1" applyFill="1" applyBorder="1" applyAlignment="1" applyProtection="1">
      <alignment vertical="center"/>
      <protection locked="0"/>
    </xf>
    <xf numFmtId="0" fontId="138" fillId="0" borderId="93" xfId="0" applyFont="1" applyFill="1" applyBorder="1" applyAlignment="1" applyProtection="1">
      <alignment horizontal="center" vertical="center" textRotation="90" wrapText="1"/>
      <protection locked="0"/>
    </xf>
    <xf numFmtId="0" fontId="138" fillId="0" borderId="0" xfId="0" applyFont="1" applyFill="1" applyBorder="1" applyAlignment="1" applyProtection="1">
      <alignment horizontal="center" vertical="center" textRotation="90" wrapText="1"/>
      <protection locked="0"/>
    </xf>
    <xf numFmtId="0" fontId="138" fillId="0" borderId="92" xfId="0" applyFont="1" applyFill="1" applyBorder="1" applyAlignment="1" applyProtection="1">
      <alignment horizontal="center" vertical="center" textRotation="90" wrapText="1"/>
      <protection locked="0"/>
    </xf>
    <xf numFmtId="0" fontId="134" fillId="0" borderId="91" xfId="0" applyFont="1" applyFill="1" applyBorder="1" applyAlignment="1" applyProtection="1">
      <alignment horizontal="center" vertical="center" textRotation="90" wrapText="1"/>
      <protection locked="0"/>
    </xf>
    <xf numFmtId="3" fontId="134" fillId="0" borderId="91" xfId="0" applyNumberFormat="1" applyFont="1" applyFill="1" applyBorder="1" applyAlignment="1" applyProtection="1" quotePrefix="1">
      <alignment horizontal="left" vertical="center" wrapText="1"/>
      <protection locked="0"/>
    </xf>
    <xf numFmtId="0" fontId="139" fillId="46" borderId="91" xfId="0" applyFont="1" applyFill="1" applyBorder="1" applyAlignment="1" applyProtection="1" quotePrefix="1">
      <alignment horizontal="center" vertical="center" wrapText="1"/>
      <protection locked="0"/>
    </xf>
    <xf numFmtId="0" fontId="134" fillId="0" borderId="91" xfId="0" applyFont="1" applyFill="1" applyBorder="1" applyAlignment="1" applyProtection="1">
      <alignment horizontal="left" vertical="center"/>
      <protection locked="0"/>
    </xf>
    <xf numFmtId="0" fontId="134" fillId="0" borderId="91" xfId="0" applyFont="1" applyFill="1" applyBorder="1" applyAlignment="1" applyProtection="1">
      <alignment horizontal="center" vertical="center" textRotation="90"/>
      <protection locked="0"/>
    </xf>
    <xf numFmtId="3" fontId="130" fillId="41" borderId="93" xfId="19" applyNumberFormat="1" applyFont="1" applyFill="1" applyBorder="1" applyAlignment="1" applyProtection="1">
      <alignment horizontal="left" vertical="center" wrapText="1"/>
      <protection locked="0"/>
    </xf>
    <xf numFmtId="0" fontId="138" fillId="0" borderId="92" xfId="0" applyFont="1" applyFill="1" applyBorder="1" applyAlignment="1" applyProtection="1">
      <alignment horizontal="left" vertical="center" wrapText="1"/>
      <protection locked="0"/>
    </xf>
    <xf numFmtId="0" fontId="138" fillId="0" borderId="91" xfId="0" applyFont="1" applyFill="1" applyBorder="1" applyAlignment="1" applyProtection="1">
      <alignment horizontal="left" vertical="center" wrapText="1"/>
      <protection locked="0"/>
    </xf>
    <xf numFmtId="3" fontId="140" fillId="0" borderId="91" xfId="0" applyNumberFormat="1" applyFont="1" applyFill="1" applyBorder="1" applyAlignment="1" applyProtection="1">
      <alignment horizontal="left" vertical="center" wrapText="1"/>
      <protection locked="0"/>
    </xf>
    <xf numFmtId="0" fontId="141" fillId="0" borderId="91" xfId="0" applyFont="1" applyFill="1" applyBorder="1" applyAlignment="1">
      <alignment horizontal="center" vertical="center" textRotation="90"/>
    </xf>
    <xf numFmtId="3" fontId="134" fillId="0" borderId="93" xfId="0" applyNumberFormat="1" applyFont="1" applyFill="1" applyBorder="1" applyAlignment="1" applyProtection="1">
      <alignment horizontal="center" vertical="center" wrapText="1"/>
      <protection/>
    </xf>
    <xf numFmtId="3" fontId="134" fillId="0" borderId="0" xfId="0" applyNumberFormat="1" applyFont="1" applyFill="1" applyBorder="1" applyAlignment="1" applyProtection="1">
      <alignment horizontal="center" vertical="center" wrapText="1"/>
      <protection/>
    </xf>
    <xf numFmtId="3" fontId="126" fillId="41" borderId="91" xfId="19" applyNumberFormat="1" applyFont="1" applyFill="1" applyBorder="1" applyAlignment="1" applyProtection="1">
      <alignment horizontal="left" vertical="center" wrapText="1"/>
      <protection locked="0"/>
    </xf>
    <xf numFmtId="0" fontId="141" fillId="0" borderId="93" xfId="0" applyFont="1" applyFill="1" applyBorder="1" applyAlignment="1">
      <alignment horizontal="center" textRotation="90"/>
    </xf>
    <xf numFmtId="0" fontId="141" fillId="0" borderId="0" xfId="0" applyFont="1" applyFill="1" applyBorder="1" applyAlignment="1">
      <alignment horizontal="center" textRotation="90"/>
    </xf>
    <xf numFmtId="0" fontId="142" fillId="41" borderId="91" xfId="0" applyFont="1" applyFill="1" applyBorder="1" applyAlignment="1" applyProtection="1">
      <alignment horizontal="left" vertical="center" wrapText="1"/>
      <protection locked="0"/>
    </xf>
    <xf numFmtId="0" fontId="139" fillId="46" borderId="91" xfId="0" applyFont="1" applyFill="1" applyBorder="1" applyAlignment="1" applyProtection="1">
      <alignment horizontal="center" vertical="center" wrapText="1"/>
      <protection locked="0"/>
    </xf>
    <xf numFmtId="3" fontId="143" fillId="0" borderId="93" xfId="0" applyNumberFormat="1" applyFont="1" applyFill="1" applyBorder="1" applyAlignment="1" applyProtection="1">
      <alignment horizontal="left" vertical="center" wrapText="1"/>
      <protection/>
    </xf>
    <xf numFmtId="3" fontId="143" fillId="0" borderId="0" xfId="0" applyNumberFormat="1" applyFont="1" applyFill="1" applyBorder="1" applyAlignment="1" applyProtection="1">
      <alignment horizontal="left" vertical="center" wrapText="1"/>
      <protection/>
    </xf>
    <xf numFmtId="3" fontId="143" fillId="0" borderId="92" xfId="0" applyNumberFormat="1" applyFont="1" applyFill="1" applyBorder="1" applyAlignment="1" applyProtection="1">
      <alignment horizontal="left" vertical="center" wrapText="1"/>
      <protection/>
    </xf>
    <xf numFmtId="3" fontId="143" fillId="0" borderId="93" xfId="0" applyNumberFormat="1" applyFont="1" applyFill="1" applyBorder="1" applyAlignment="1" applyProtection="1">
      <alignment horizontal="center" vertical="center" textRotation="90" wrapText="1"/>
      <protection/>
    </xf>
    <xf numFmtId="3" fontId="143" fillId="0" borderId="0" xfId="0" applyNumberFormat="1" applyFont="1" applyFill="1" applyBorder="1" applyAlignment="1" applyProtection="1">
      <alignment horizontal="center" vertical="center" textRotation="90" wrapText="1"/>
      <protection/>
    </xf>
    <xf numFmtId="3" fontId="143" fillId="0" borderId="92" xfId="0" applyNumberFormat="1" applyFont="1" applyFill="1" applyBorder="1" applyAlignment="1" applyProtection="1">
      <alignment horizontal="center" vertical="center" textRotation="90" wrapText="1"/>
      <protection/>
    </xf>
    <xf numFmtId="3" fontId="63" fillId="0" borderId="91" xfId="0" applyNumberFormat="1" applyFont="1" applyFill="1" applyBorder="1" applyAlignment="1" applyProtection="1">
      <alignment horizontal="left" vertical="center" wrapText="1"/>
      <protection locked="0"/>
    </xf>
    <xf numFmtId="0" fontId="144" fillId="0" borderId="91" xfId="0" applyFont="1" applyFill="1" applyBorder="1" applyAlignment="1" applyProtection="1">
      <alignment horizontal="left" vertical="center" wrapText="1"/>
      <protection/>
    </xf>
    <xf numFmtId="3" fontId="51" fillId="46" borderId="92" xfId="0" applyNumberFormat="1" applyFont="1" applyFill="1" applyBorder="1" applyAlignment="1" applyProtection="1">
      <alignment horizontal="left" vertical="center" wrapText="1"/>
      <protection locked="0"/>
    </xf>
    <xf numFmtId="3" fontId="143" fillId="0" borderId="93" xfId="0" applyNumberFormat="1" applyFont="1" applyFill="1" applyBorder="1" applyAlignment="1" applyProtection="1">
      <alignment horizontal="center" vertical="center" wrapText="1"/>
      <protection/>
    </xf>
    <xf numFmtId="3" fontId="143" fillId="0" borderId="0" xfId="0" applyNumberFormat="1" applyFont="1" applyFill="1" applyBorder="1" applyAlignment="1" applyProtection="1">
      <alignment horizontal="center" vertical="center" wrapText="1"/>
      <protection/>
    </xf>
    <xf numFmtId="3" fontId="143" fillId="0" borderId="92" xfId="0" applyNumberFormat="1" applyFont="1" applyFill="1" applyBorder="1" applyAlignment="1" applyProtection="1">
      <alignment horizontal="center" vertical="center" wrapText="1"/>
      <protection/>
    </xf>
    <xf numFmtId="0" fontId="134" fillId="0" borderId="91" xfId="0" applyFont="1" applyFill="1" applyBorder="1" applyAlignment="1" applyProtection="1">
      <alignment horizontal="left" vertical="center" wrapText="1"/>
      <protection locked="0"/>
    </xf>
    <xf numFmtId="3" fontId="143" fillId="0" borderId="91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91" xfId="55" applyFont="1" applyFill="1" applyBorder="1" applyAlignment="1" applyProtection="1">
      <alignment horizontal="left" vertical="center" wrapText="1"/>
      <protection locked="0"/>
    </xf>
    <xf numFmtId="0" fontId="25" fillId="46" borderId="91" xfId="0" applyFont="1" applyFill="1" applyBorder="1" applyAlignment="1">
      <alignment horizontal="left" vertical="center" wrapText="1"/>
    </xf>
    <xf numFmtId="0" fontId="143" fillId="0" borderId="93" xfId="55" applyFont="1" applyFill="1" applyBorder="1" applyAlignment="1" applyProtection="1">
      <alignment horizontal="center" vertical="center" textRotation="90" wrapText="1"/>
      <protection locked="0"/>
    </xf>
    <xf numFmtId="0" fontId="143" fillId="0" borderId="0" xfId="55" applyFont="1" applyFill="1" applyBorder="1" applyAlignment="1" applyProtection="1">
      <alignment horizontal="center" vertical="center" textRotation="90" wrapText="1"/>
      <protection locked="0"/>
    </xf>
    <xf numFmtId="0" fontId="18" fillId="0" borderId="91" xfId="0" applyFont="1" applyFill="1" applyBorder="1" applyAlignment="1" applyProtection="1">
      <alignment horizontal="left" vertical="center" wrapText="1"/>
      <protection locked="0"/>
    </xf>
    <xf numFmtId="0" fontId="141" fillId="0" borderId="93" xfId="0" applyFont="1" applyFill="1" applyBorder="1" applyAlignment="1">
      <alignment horizontal="center" vertical="center" textRotation="90" wrapText="1"/>
    </xf>
    <xf numFmtId="0" fontId="141" fillId="0" borderId="0" xfId="0" applyFont="1" applyFill="1" applyBorder="1" applyAlignment="1">
      <alignment horizontal="center" vertical="center" textRotation="90" wrapText="1"/>
    </xf>
    <xf numFmtId="0" fontId="141" fillId="0" borderId="0" xfId="0" applyFont="1" applyFill="1" applyAlignment="1">
      <alignment horizontal="center" vertical="center" textRotation="90" wrapText="1"/>
    </xf>
    <xf numFmtId="0" fontId="141" fillId="0" borderId="92" xfId="0" applyFont="1" applyFill="1" applyBorder="1" applyAlignment="1">
      <alignment horizontal="center" vertical="center" textRotation="90" wrapText="1"/>
    </xf>
    <xf numFmtId="0" fontId="143" fillId="0" borderId="91" xfId="0" applyFont="1" applyFill="1" applyBorder="1" applyAlignment="1" applyProtection="1">
      <alignment horizontal="left" vertical="center" wrapText="1"/>
      <protection locked="0"/>
    </xf>
    <xf numFmtId="0" fontId="143" fillId="0" borderId="91" xfId="0" applyFont="1" applyFill="1" applyBorder="1" applyAlignment="1" applyProtection="1">
      <alignment horizontal="center" vertical="center" textRotation="90" wrapText="1"/>
      <protection locked="0"/>
    </xf>
    <xf numFmtId="3" fontId="55" fillId="46" borderId="91" xfId="0" applyNumberFormat="1" applyFont="1" applyFill="1" applyBorder="1" applyAlignment="1" applyProtection="1">
      <alignment horizontal="left" vertical="center" wrapText="1"/>
      <protection locked="0"/>
    </xf>
    <xf numFmtId="3" fontId="55" fillId="46" borderId="91" xfId="0" applyNumberFormat="1" applyFont="1" applyFill="1" applyBorder="1" applyAlignment="1" applyProtection="1" quotePrefix="1">
      <alignment horizontal="left" vertical="center" wrapText="1"/>
      <protection locked="0"/>
    </xf>
    <xf numFmtId="3" fontId="146" fillId="0" borderId="93" xfId="0" applyNumberFormat="1" applyFont="1" applyFill="1" applyBorder="1" applyAlignment="1" applyProtection="1">
      <alignment horizontal="center" vertical="center"/>
      <protection locked="0"/>
    </xf>
    <xf numFmtId="3" fontId="146" fillId="0" borderId="0" xfId="0" applyNumberFormat="1" applyFont="1" applyFill="1" applyBorder="1" applyAlignment="1" applyProtection="1">
      <alignment horizontal="center" vertical="center"/>
      <protection locked="0"/>
    </xf>
    <xf numFmtId="0" fontId="144" fillId="0" borderId="93" xfId="0" applyFont="1" applyFill="1" applyBorder="1" applyAlignment="1" applyProtection="1">
      <alignment horizontal="left" vertical="center" wrapText="1"/>
      <protection locked="0"/>
    </xf>
    <xf numFmtId="0" fontId="144" fillId="0" borderId="92" xfId="0" applyFont="1" applyFill="1" applyBorder="1" applyAlignment="1" applyProtection="1">
      <alignment horizontal="left" vertical="center" wrapText="1"/>
      <protection locked="0"/>
    </xf>
    <xf numFmtId="0" fontId="147" fillId="0" borderId="0" xfId="0" applyFont="1" applyFill="1" applyBorder="1" applyAlignment="1" applyProtection="1" quotePrefix="1">
      <alignment horizontal="center" vertical="center" wrapText="1"/>
      <protection locked="0"/>
    </xf>
    <xf numFmtId="0" fontId="148" fillId="0" borderId="0" xfId="0" applyFont="1" applyFill="1" applyBorder="1" applyAlignment="1" applyProtection="1">
      <alignment horizontal="center" vertical="center"/>
      <protection locked="0"/>
    </xf>
    <xf numFmtId="3" fontId="143" fillId="0" borderId="92" xfId="0" applyNumberFormat="1" applyFont="1" applyFill="1" applyBorder="1" applyAlignment="1" applyProtection="1">
      <alignment horizontal="center" vertical="center" textRotation="90" wrapText="1"/>
      <protection locked="0"/>
    </xf>
    <xf numFmtId="3" fontId="143" fillId="0" borderId="91" xfId="0" applyNumberFormat="1" applyFont="1" applyFill="1" applyBorder="1" applyAlignment="1" applyProtection="1">
      <alignment horizontal="center" vertical="center" textRotation="90" wrapText="1"/>
      <protection locked="0"/>
    </xf>
    <xf numFmtId="3" fontId="143" fillId="0" borderId="104" xfId="0" applyNumberFormat="1" applyFont="1" applyFill="1" applyBorder="1" applyAlignment="1" applyProtection="1">
      <alignment horizontal="center" vertical="center" textRotation="90" wrapText="1"/>
      <protection locked="0"/>
    </xf>
    <xf numFmtId="0" fontId="143" fillId="0" borderId="32" xfId="0" applyFont="1" applyFill="1" applyBorder="1" applyAlignment="1" applyProtection="1">
      <alignment horizontal="center" vertical="center" textRotation="90"/>
      <protection locked="0"/>
    </xf>
    <xf numFmtId="0" fontId="143" fillId="0" borderId="91" xfId="0" applyFont="1" applyFill="1" applyBorder="1" applyAlignment="1" applyProtection="1">
      <alignment horizontal="center" vertical="center" textRotation="90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135" fillId="0" borderId="91" xfId="0" applyFont="1" applyFill="1" applyBorder="1" applyAlignment="1" applyProtection="1">
      <alignment horizontal="center" vertical="center"/>
      <protection locked="0"/>
    </xf>
    <xf numFmtId="3" fontId="143" fillId="0" borderId="92" xfId="0" applyNumberFormat="1" applyFont="1" applyFill="1" applyBorder="1" applyAlignment="1" applyProtection="1">
      <alignment horizontal="left" vertical="center" wrapText="1"/>
      <protection locked="0"/>
    </xf>
    <xf numFmtId="3" fontId="143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146" fillId="0" borderId="93" xfId="0" applyNumberFormat="1" applyFont="1" applyFill="1" applyBorder="1" applyAlignment="1" applyProtection="1">
      <alignment horizontal="center" vertical="center" textRotation="90"/>
      <protection locked="0"/>
    </xf>
    <xf numFmtId="3" fontId="146" fillId="0" borderId="0" xfId="0" applyNumberFormat="1" applyFont="1" applyFill="1" applyBorder="1" applyAlignment="1" applyProtection="1">
      <alignment horizontal="center" vertical="center" textRotation="90"/>
      <protection locked="0"/>
    </xf>
    <xf numFmtId="3" fontId="146" fillId="0" borderId="92" xfId="0" applyNumberFormat="1" applyFont="1" applyFill="1" applyBorder="1" applyAlignment="1" applyProtection="1">
      <alignment horizontal="center" vertical="center" textRotation="90"/>
      <protection locked="0"/>
    </xf>
    <xf numFmtId="3" fontId="143" fillId="0" borderId="104" xfId="0" applyNumberFormat="1" applyFont="1" applyFill="1" applyBorder="1" applyAlignment="1" applyProtection="1">
      <alignment horizontal="left" vertical="center" wrapText="1"/>
      <protection locked="0"/>
    </xf>
    <xf numFmtId="3" fontId="138" fillId="0" borderId="93" xfId="0" applyNumberFormat="1" applyFont="1" applyFill="1" applyBorder="1" applyAlignment="1" applyProtection="1">
      <alignment horizontal="left" vertical="center" wrapText="1"/>
      <protection locked="0"/>
    </xf>
    <xf numFmtId="3" fontId="13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51" fillId="46" borderId="0" xfId="0" applyNumberFormat="1" applyFont="1" applyFill="1" applyBorder="1" applyAlignment="1" applyProtection="1">
      <alignment horizontal="left" vertical="center" wrapText="1"/>
      <protection locked="0"/>
    </xf>
    <xf numFmtId="3" fontId="143" fillId="0" borderId="93" xfId="0" applyNumberFormat="1" applyFont="1" applyFill="1" applyBorder="1" applyAlignment="1" applyProtection="1">
      <alignment horizontal="center" vertical="center" textRotation="90"/>
      <protection locked="0"/>
    </xf>
    <xf numFmtId="3" fontId="143" fillId="0" borderId="0" xfId="0" applyNumberFormat="1" applyFont="1" applyFill="1" applyBorder="1" applyAlignment="1" applyProtection="1">
      <alignment horizontal="center" vertical="center" textRotation="90"/>
      <protection locked="0"/>
    </xf>
    <xf numFmtId="3" fontId="143" fillId="0" borderId="92" xfId="0" applyNumberFormat="1" applyFont="1" applyFill="1" applyBorder="1" applyAlignment="1" applyProtection="1">
      <alignment horizontal="center" vertical="center" textRotation="90"/>
      <protection locked="0"/>
    </xf>
    <xf numFmtId="3" fontId="13" fillId="0" borderId="93" xfId="0" applyNumberFormat="1" applyFont="1" applyFill="1" applyBorder="1" applyAlignment="1" applyProtection="1">
      <alignment horizontal="left" vertical="center"/>
      <protection locked="0"/>
    </xf>
    <xf numFmtId="3" fontId="13" fillId="0" borderId="98" xfId="0" applyNumberFormat="1" applyFont="1" applyFill="1" applyBorder="1" applyAlignment="1" applyProtection="1">
      <alignment horizontal="left" vertical="center"/>
      <protection locked="0"/>
    </xf>
    <xf numFmtId="3" fontId="13" fillId="0" borderId="0" xfId="0" applyNumberFormat="1" applyFont="1" applyFill="1" applyBorder="1" applyAlignment="1" applyProtection="1">
      <alignment horizontal="left" vertical="center"/>
      <protection locked="0"/>
    </xf>
    <xf numFmtId="3" fontId="13" fillId="0" borderId="97" xfId="0" applyNumberFormat="1" applyFont="1" applyFill="1" applyBorder="1" applyAlignment="1" applyProtection="1">
      <alignment horizontal="left" vertical="center"/>
      <protection locked="0"/>
    </xf>
    <xf numFmtId="3" fontId="13" fillId="0" borderId="31" xfId="0" applyNumberFormat="1" applyFont="1" applyFill="1" applyBorder="1" applyAlignment="1" applyProtection="1">
      <alignment horizontal="left" vertical="center"/>
      <protection locked="0"/>
    </xf>
    <xf numFmtId="3" fontId="13" fillId="0" borderId="23" xfId="0" applyNumberFormat="1" applyFont="1" applyFill="1" applyBorder="1" applyAlignment="1" applyProtection="1">
      <alignment horizontal="left" vertical="center"/>
      <protection locked="0"/>
    </xf>
    <xf numFmtId="3" fontId="13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vertical="center" wrapText="1"/>
      <protection locked="0"/>
    </xf>
    <xf numFmtId="3" fontId="13" fillId="0" borderId="103" xfId="0" applyNumberFormat="1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Fill="1" applyBorder="1" applyAlignment="1" applyProtection="1">
      <alignment horizontal="left" vertical="center" wrapText="1"/>
      <protection/>
    </xf>
    <xf numFmtId="3" fontId="13" fillId="0" borderId="97" xfId="0" applyNumberFormat="1" applyFont="1" applyFill="1" applyBorder="1" applyAlignment="1" applyProtection="1">
      <alignment horizontal="left" vertical="center" wrapText="1"/>
      <protection/>
    </xf>
    <xf numFmtId="3" fontId="13" fillId="0" borderId="107" xfId="0" applyNumberFormat="1" applyFont="1" applyFill="1" applyBorder="1" applyAlignment="1" applyProtection="1">
      <alignment horizontal="left" vertical="center" wrapText="1"/>
      <protection/>
    </xf>
    <xf numFmtId="3" fontId="13" fillId="0" borderId="92" xfId="0" applyNumberFormat="1" applyFont="1" applyFill="1" applyBorder="1" applyAlignment="1" applyProtection="1">
      <alignment horizontal="left" vertical="center" wrapText="1"/>
      <protection/>
    </xf>
    <xf numFmtId="3" fontId="13" fillId="0" borderId="75" xfId="0" applyNumberFormat="1" applyFont="1" applyFill="1" applyBorder="1" applyAlignment="1" applyProtection="1">
      <alignment horizontal="left" vertical="center" wrapText="1"/>
      <protection/>
    </xf>
    <xf numFmtId="0" fontId="13" fillId="38" borderId="43" xfId="0" applyFont="1" applyFill="1" applyBorder="1" applyAlignment="1" applyProtection="1" quotePrefix="1">
      <alignment horizontal="left" vertical="center" wrapText="1"/>
      <protection locked="0"/>
    </xf>
    <xf numFmtId="3" fontId="13" fillId="0" borderId="87" xfId="0" applyNumberFormat="1" applyFont="1" applyFill="1" applyBorder="1" applyAlignment="1" applyProtection="1">
      <alignment horizontal="left" vertical="center" wrapText="1"/>
      <protection/>
    </xf>
    <xf numFmtId="3" fontId="13" fillId="0" borderId="93" xfId="0" applyNumberFormat="1" applyFont="1" applyFill="1" applyBorder="1" applyAlignment="1" applyProtection="1">
      <alignment horizontal="left" vertical="center" wrapText="1"/>
      <protection/>
    </xf>
    <xf numFmtId="3" fontId="13" fillId="0" borderId="98" xfId="0" applyNumberFormat="1" applyFont="1" applyFill="1" applyBorder="1" applyAlignment="1" applyProtection="1">
      <alignment horizontal="left" vertical="center" wrapText="1"/>
      <protection/>
    </xf>
    <xf numFmtId="3" fontId="54" fillId="37" borderId="87" xfId="0" applyNumberFormat="1" applyFont="1" applyFill="1" applyBorder="1" applyAlignment="1" applyProtection="1" quotePrefix="1">
      <alignment horizontal="left" vertical="center" wrapText="1"/>
      <protection locked="0"/>
    </xf>
    <xf numFmtId="3" fontId="13" fillId="0" borderId="87" xfId="0" applyNumberFormat="1" applyFont="1" applyFill="1" applyBorder="1" applyAlignment="1" applyProtection="1">
      <alignment horizontal="left" vertical="center"/>
      <protection locked="0"/>
    </xf>
    <xf numFmtId="3" fontId="13" fillId="0" borderId="103" xfId="0" applyNumberFormat="1" applyFont="1" applyFill="1" applyBorder="1" applyAlignment="1" applyProtection="1">
      <alignment horizontal="left" vertical="center"/>
      <protection locked="0"/>
    </xf>
    <xf numFmtId="3" fontId="13" fillId="0" borderId="107" xfId="0" applyNumberFormat="1" applyFont="1" applyFill="1" applyBorder="1" applyAlignment="1" applyProtection="1">
      <alignment horizontal="left" vertical="center"/>
      <protection locked="0"/>
    </xf>
    <xf numFmtId="3" fontId="13" fillId="0" borderId="92" xfId="0" applyNumberFormat="1" applyFont="1" applyFill="1" applyBorder="1" applyAlignment="1" applyProtection="1">
      <alignment horizontal="left" vertical="center"/>
      <protection locked="0"/>
    </xf>
    <xf numFmtId="3" fontId="13" fillId="0" borderId="75" xfId="0" applyNumberFormat="1" applyFont="1" applyFill="1" applyBorder="1" applyAlignment="1" applyProtection="1">
      <alignment horizontal="left" vertical="center"/>
      <protection locked="0"/>
    </xf>
    <xf numFmtId="3" fontId="51" fillId="37" borderId="0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31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88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99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100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34" xfId="0" applyNumberFormat="1" applyFont="1" applyFill="1" applyBorder="1" applyAlignment="1" applyProtection="1">
      <alignment horizontal="center" vertical="center"/>
      <protection/>
    </xf>
    <xf numFmtId="3" fontId="13" fillId="0" borderId="57" xfId="0" applyNumberFormat="1" applyFont="1" applyFill="1" applyBorder="1" applyAlignment="1" applyProtection="1">
      <alignment horizontal="center" vertical="center"/>
      <protection/>
    </xf>
    <xf numFmtId="3" fontId="65" fillId="0" borderId="87" xfId="0" applyNumberFormat="1" applyFont="1" applyFill="1" applyBorder="1" applyAlignment="1" applyProtection="1">
      <alignment horizontal="center" vertical="center"/>
      <protection locked="0"/>
    </xf>
    <xf numFmtId="3" fontId="65" fillId="0" borderId="98" xfId="0" applyNumberFormat="1" applyFont="1" applyFill="1" applyBorder="1" applyAlignment="1" applyProtection="1">
      <alignment horizontal="center" vertical="center"/>
      <protection locked="0"/>
    </xf>
    <xf numFmtId="3" fontId="65" fillId="0" borderId="103" xfId="0" applyNumberFormat="1" applyFont="1" applyFill="1" applyBorder="1" applyAlignment="1" applyProtection="1">
      <alignment horizontal="center" vertical="center"/>
      <protection locked="0"/>
    </xf>
    <xf numFmtId="3" fontId="65" fillId="0" borderId="97" xfId="0" applyNumberFormat="1" applyFont="1" applyFill="1" applyBorder="1" applyAlignment="1" applyProtection="1">
      <alignment horizontal="center" vertical="center"/>
      <protection locked="0"/>
    </xf>
    <xf numFmtId="3" fontId="9" fillId="41" borderId="112" xfId="0" applyNumberFormat="1" applyFont="1" applyFill="1" applyBorder="1" applyAlignment="1" applyProtection="1">
      <alignment horizontal="left" vertical="center" wrapText="1"/>
      <protection locked="0"/>
    </xf>
    <xf numFmtId="3" fontId="9" fillId="41" borderId="99" xfId="0" applyNumberFormat="1" applyFont="1" applyFill="1" applyBorder="1" applyAlignment="1" applyProtection="1">
      <alignment horizontal="left" vertical="center" wrapText="1"/>
      <protection locked="0"/>
    </xf>
    <xf numFmtId="3" fontId="9" fillId="41" borderId="100" xfId="0" applyNumberFormat="1" applyFont="1" applyFill="1" applyBorder="1" applyAlignment="1" applyProtection="1">
      <alignment horizontal="left" vertical="center" wrapText="1"/>
      <protection locked="0"/>
    </xf>
    <xf numFmtId="3" fontId="55" fillId="37" borderId="103" xfId="0" applyNumberFormat="1" applyFont="1" applyFill="1" applyBorder="1" applyAlignment="1" applyProtection="1">
      <alignment horizontal="left" vertical="center" wrapText="1"/>
      <protection locked="0"/>
    </xf>
    <xf numFmtId="3" fontId="55" fillId="37" borderId="0" xfId="0" applyNumberFormat="1" applyFont="1" applyFill="1" applyBorder="1" applyAlignment="1" applyProtection="1">
      <alignment horizontal="left" vertical="center" wrapText="1"/>
      <protection locked="0"/>
    </xf>
    <xf numFmtId="3" fontId="55" fillId="37" borderId="21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113" xfId="0" applyNumberFormat="1" applyFont="1" applyFill="1" applyBorder="1" applyAlignment="1" applyProtection="1">
      <alignment horizontal="center" vertical="center" wrapText="1"/>
      <protection locked="0"/>
    </xf>
    <xf numFmtId="3" fontId="51" fillId="37" borderId="89" xfId="0" applyNumberFormat="1" applyFont="1" applyFill="1" applyBorder="1" applyAlignment="1" applyProtection="1">
      <alignment horizontal="center" vertical="center" wrapText="1"/>
      <protection locked="0"/>
    </xf>
    <xf numFmtId="3" fontId="51" fillId="37" borderId="4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96" xfId="0" applyNumberFormat="1" applyFont="1" applyFill="1" applyBorder="1" applyAlignment="1" applyProtection="1">
      <alignment horizontal="center" vertical="center" textRotation="90" wrapText="1"/>
      <protection locked="0"/>
    </xf>
    <xf numFmtId="3" fontId="13" fillId="0" borderId="34" xfId="0" applyNumberFormat="1" applyFont="1" applyFill="1" applyBorder="1" applyAlignment="1" applyProtection="1">
      <alignment horizontal="center" vertical="center" textRotation="90" wrapText="1"/>
      <protection locked="0"/>
    </xf>
    <xf numFmtId="3" fontId="13" fillId="0" borderId="57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0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97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34" xfId="0" applyFont="1" applyFill="1" applyBorder="1" applyAlignment="1">
      <alignment horizontal="center" vertical="center" textRotation="90" wrapText="1"/>
    </xf>
    <xf numFmtId="0" fontId="6" fillId="0" borderId="57" xfId="0" applyFont="1" applyFill="1" applyBorder="1" applyAlignment="1">
      <alignment horizontal="center" vertical="center" textRotation="90" wrapText="1"/>
    </xf>
    <xf numFmtId="3" fontId="36" fillId="0" borderId="44" xfId="0" applyNumberFormat="1" applyFont="1" applyFill="1" applyBorder="1" applyAlignment="1" applyProtection="1">
      <alignment horizontal="center" vertical="center" textRotation="90"/>
      <protection locked="0"/>
    </xf>
    <xf numFmtId="3" fontId="36" fillId="0" borderId="43" xfId="0" applyNumberFormat="1" applyFont="1" applyFill="1" applyBorder="1" applyAlignment="1" applyProtection="1">
      <alignment horizontal="center" vertical="center" textRotation="90"/>
      <protection locked="0"/>
    </xf>
    <xf numFmtId="0" fontId="6" fillId="0" borderId="43" xfId="0" applyFont="1" applyFill="1" applyBorder="1" applyAlignment="1" applyProtection="1" quotePrefix="1">
      <alignment vertical="center" wrapText="1"/>
      <protection locked="0"/>
    </xf>
    <xf numFmtId="0" fontId="6" fillId="0" borderId="43" xfId="0" applyFont="1" applyFill="1" applyBorder="1" applyAlignment="1" applyProtection="1">
      <alignment vertical="center" wrapText="1"/>
      <protection locked="0"/>
    </xf>
    <xf numFmtId="0" fontId="6" fillId="0" borderId="34" xfId="0" applyFont="1" applyFill="1" applyBorder="1" applyAlignment="1" applyProtection="1" quotePrefix="1">
      <alignment horizontal="center" vertical="center"/>
      <protection locked="0"/>
    </xf>
    <xf numFmtId="0" fontId="6" fillId="0" borderId="57" xfId="0" applyFont="1" applyFill="1" applyBorder="1" applyAlignment="1" applyProtection="1" quotePrefix="1">
      <alignment horizontal="center" vertical="center"/>
      <protection locked="0"/>
    </xf>
    <xf numFmtId="3" fontId="36" fillId="0" borderId="33" xfId="0" applyNumberFormat="1" applyFont="1" applyFill="1" applyBorder="1" applyAlignment="1" applyProtection="1">
      <alignment horizontal="center" vertical="center" textRotation="90"/>
      <protection locked="0"/>
    </xf>
    <xf numFmtId="3" fontId="36" fillId="0" borderId="34" xfId="0" applyNumberFormat="1" applyFont="1" applyFill="1" applyBorder="1" applyAlignment="1" applyProtection="1">
      <alignment horizontal="center" vertical="center" textRotation="90"/>
      <protection locked="0"/>
    </xf>
    <xf numFmtId="3" fontId="36" fillId="0" borderId="57" xfId="0" applyNumberFormat="1" applyFont="1" applyFill="1" applyBorder="1" applyAlignment="1" applyProtection="1">
      <alignment horizontal="center" vertical="center" textRotation="90"/>
      <protection locked="0"/>
    </xf>
    <xf numFmtId="0" fontId="6" fillId="0" borderId="87" xfId="0" applyFont="1" applyFill="1" applyBorder="1" applyAlignment="1" applyProtection="1">
      <alignment horizontal="left" vertical="center" wrapText="1"/>
      <protection locked="0"/>
    </xf>
    <xf numFmtId="0" fontId="6" fillId="0" borderId="93" xfId="0" applyFont="1" applyFill="1" applyBorder="1" applyAlignment="1" applyProtection="1">
      <alignment horizontal="left" vertical="center" wrapText="1"/>
      <protection locked="0"/>
    </xf>
    <xf numFmtId="0" fontId="6" fillId="0" borderId="98" xfId="0" applyFont="1" applyFill="1" applyBorder="1" applyAlignment="1" applyProtection="1">
      <alignment horizontal="left" vertical="center" wrapText="1"/>
      <protection locked="0"/>
    </xf>
    <xf numFmtId="0" fontId="6" fillId="0" borderId="10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97" xfId="0" applyFont="1" applyFill="1" applyBorder="1" applyAlignment="1" applyProtection="1">
      <alignment horizontal="left" vertical="center" wrapText="1"/>
      <protection locked="0"/>
    </xf>
    <xf numFmtId="0" fontId="6" fillId="0" borderId="107" xfId="0" applyFont="1" applyFill="1" applyBorder="1" applyAlignment="1" applyProtection="1">
      <alignment horizontal="left" vertical="center" wrapText="1"/>
      <protection locked="0"/>
    </xf>
    <xf numFmtId="0" fontId="6" fillId="0" borderId="92" xfId="0" applyFont="1" applyFill="1" applyBorder="1" applyAlignment="1" applyProtection="1">
      <alignment horizontal="left" vertical="center" wrapText="1"/>
      <protection locked="0"/>
    </xf>
    <xf numFmtId="0" fontId="6" fillId="0" borderId="75" xfId="0" applyFont="1" applyFill="1" applyBorder="1" applyAlignment="1" applyProtection="1">
      <alignment horizontal="left" vertical="center" wrapText="1"/>
      <protection locked="0"/>
    </xf>
    <xf numFmtId="0" fontId="13" fillId="0" borderId="33" xfId="0" applyFont="1" applyFill="1" applyBorder="1" applyAlignment="1" applyProtection="1">
      <alignment horizontal="center" vertical="center" textRotation="90" wrapText="1"/>
      <protection locked="0"/>
    </xf>
    <xf numFmtId="0" fontId="13" fillId="0" borderId="34" xfId="0" applyFont="1" applyFill="1" applyBorder="1" applyAlignment="1" applyProtection="1">
      <alignment horizontal="center" vertical="center" textRotation="90" wrapText="1"/>
      <protection locked="0"/>
    </xf>
    <xf numFmtId="0" fontId="13" fillId="0" borderId="24" xfId="0" applyFont="1" applyFill="1" applyBorder="1" applyAlignment="1" applyProtection="1">
      <alignment horizontal="center" vertical="center" textRotation="90" wrapText="1"/>
      <protection locked="0"/>
    </xf>
    <xf numFmtId="3" fontId="11" fillId="0" borderId="10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9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9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Fill="1" applyBorder="1" applyAlignment="1" applyProtection="1" quotePrefix="1">
      <alignment horizontal="left" vertical="center" wrapText="1"/>
      <protection locked="0"/>
    </xf>
    <xf numFmtId="0" fontId="24" fillId="0" borderId="34" xfId="0" applyFont="1" applyFill="1" applyBorder="1" applyAlignment="1" applyProtection="1" quotePrefix="1">
      <alignment horizontal="left" vertical="center" wrapText="1"/>
      <protection locked="0"/>
    </xf>
    <xf numFmtId="0" fontId="24" fillId="0" borderId="57" xfId="0" applyFont="1" applyFill="1" applyBorder="1" applyAlignment="1" applyProtection="1" quotePrefix="1">
      <alignment horizontal="left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textRotation="90" wrapText="1"/>
      <protection locked="0"/>
    </xf>
    <xf numFmtId="0" fontId="9" fillId="0" borderId="34" xfId="0" applyFont="1" applyFill="1" applyBorder="1" applyAlignment="1" applyProtection="1" quotePrefix="1">
      <alignment horizontal="left" vertical="center" wrapText="1"/>
      <protection locked="0"/>
    </xf>
    <xf numFmtId="0" fontId="9" fillId="0" borderId="57" xfId="0" applyFont="1" applyFill="1" applyBorder="1" applyAlignment="1" applyProtection="1" quotePrefix="1">
      <alignment horizontal="left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textRotation="90" wrapText="1"/>
    </xf>
    <xf numFmtId="0" fontId="13" fillId="0" borderId="34" xfId="0" applyFont="1" applyFill="1" applyBorder="1" applyAlignment="1">
      <alignment horizontal="center" vertical="center" textRotation="90" wrapText="1"/>
    </xf>
    <xf numFmtId="0" fontId="13" fillId="0" borderId="57" xfId="0" applyFont="1" applyFill="1" applyBorder="1" applyAlignment="1">
      <alignment horizontal="center" vertical="center" textRotation="90" wrapText="1"/>
    </xf>
    <xf numFmtId="3" fontId="13" fillId="0" borderId="33" xfId="0" applyNumberFormat="1" applyFont="1" applyFill="1" applyBorder="1" applyAlignment="1" applyProtection="1">
      <alignment horizontal="center" vertical="center" textRotation="90" wrapText="1"/>
      <protection locked="0"/>
    </xf>
    <xf numFmtId="3" fontId="44" fillId="0" borderId="87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93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98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103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97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88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33" xfId="0" applyNumberFormat="1" applyFont="1" applyFill="1" applyBorder="1" applyAlignment="1" applyProtection="1">
      <alignment horizontal="center" vertical="center"/>
      <protection locked="0"/>
    </xf>
    <xf numFmtId="3" fontId="20" fillId="0" borderId="34" xfId="0" applyNumberFormat="1" applyFont="1" applyFill="1" applyBorder="1" applyAlignment="1" applyProtection="1">
      <alignment horizontal="center" vertical="center"/>
      <protection locked="0"/>
    </xf>
    <xf numFmtId="3" fontId="20" fillId="0" borderId="57" xfId="0" applyNumberFormat="1" applyFont="1" applyFill="1" applyBorder="1" applyAlignment="1" applyProtection="1">
      <alignment horizontal="center" vertical="center"/>
      <protection locked="0"/>
    </xf>
    <xf numFmtId="0" fontId="50" fillId="0" borderId="35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42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35" xfId="0" applyNumberFormat="1" applyFont="1" applyFill="1" applyBorder="1" applyAlignment="1">
      <alignment horizontal="center" vertical="center" textRotation="90" wrapText="1"/>
    </xf>
    <xf numFmtId="0" fontId="50" fillId="0" borderId="22" xfId="0" applyNumberFormat="1" applyFont="1" applyFill="1" applyBorder="1" applyAlignment="1">
      <alignment horizontal="center" vertical="center" textRotation="90"/>
    </xf>
    <xf numFmtId="0" fontId="50" fillId="0" borderId="59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35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42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22" xfId="0" applyNumberFormat="1" applyFont="1" applyFill="1" applyBorder="1" applyAlignment="1" applyProtection="1">
      <alignment horizontal="center" vertical="center" textRotation="90"/>
      <protection locked="0"/>
    </xf>
    <xf numFmtId="49" fontId="50" fillId="0" borderId="35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108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3" fontId="11" fillId="40" borderId="114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40" borderId="39" xfId="0" applyNumberFormat="1" applyFont="1" applyFill="1" applyBorder="1" applyAlignment="1" applyProtection="1">
      <alignment horizontal="center" vertical="center" textRotation="90" wrapText="1"/>
      <protection locked="0"/>
    </xf>
    <xf numFmtId="3" fontId="11" fillId="40" borderId="4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3" fontId="13" fillId="0" borderId="96" xfId="0" applyNumberFormat="1" applyFont="1" applyFill="1" applyBorder="1" applyAlignment="1" applyProtection="1">
      <alignment horizontal="center" vertical="center"/>
      <protection locked="0"/>
    </xf>
    <xf numFmtId="3" fontId="13" fillId="0" borderId="34" xfId="0" applyNumberFormat="1" applyFont="1" applyFill="1" applyBorder="1" applyAlignment="1" applyProtection="1">
      <alignment horizontal="center" vertical="center"/>
      <protection locked="0"/>
    </xf>
    <xf numFmtId="3" fontId="13" fillId="0" borderId="57" xfId="0" applyNumberFormat="1" applyFont="1" applyFill="1" applyBorder="1" applyAlignment="1" applyProtection="1">
      <alignment horizontal="center" vertical="center"/>
      <protection locked="0"/>
    </xf>
    <xf numFmtId="3" fontId="25" fillId="37" borderId="114" xfId="0" applyNumberFormat="1" applyFont="1" applyFill="1" applyBorder="1" applyAlignment="1" applyProtection="1">
      <alignment horizontal="center" vertical="center" textRotation="90" wrapText="1"/>
      <protection locked="0"/>
    </xf>
    <xf numFmtId="3" fontId="25" fillId="37" borderId="39" xfId="0" applyNumberFormat="1" applyFont="1" applyFill="1" applyBorder="1" applyAlignment="1" applyProtection="1">
      <alignment horizontal="center" vertical="center" textRotation="90" wrapText="1"/>
      <protection locked="0"/>
    </xf>
    <xf numFmtId="3" fontId="25" fillId="37" borderId="4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3" fontId="13" fillId="0" borderId="33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34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24" xfId="0" applyNumberFormat="1" applyFont="1" applyFill="1" applyBorder="1" applyAlignment="1" applyProtection="1" quotePrefix="1">
      <alignment horizontal="center" vertical="center"/>
      <protection locked="0"/>
    </xf>
    <xf numFmtId="0" fontId="1" fillId="40" borderId="87" xfId="0" applyFont="1" applyFill="1" applyBorder="1" applyAlignment="1" applyProtection="1">
      <alignment horizontal="center" vertical="center" wrapText="1"/>
      <protection/>
    </xf>
    <xf numFmtId="0" fontId="1" fillId="40" borderId="93" xfId="0" applyFont="1" applyFill="1" applyBorder="1" applyAlignment="1" applyProtection="1">
      <alignment horizontal="center" vertical="center" wrapText="1"/>
      <protection/>
    </xf>
    <xf numFmtId="0" fontId="1" fillId="40" borderId="98" xfId="0" applyFont="1" applyFill="1" applyBorder="1" applyAlignment="1" applyProtection="1">
      <alignment horizontal="center" vertical="center" wrapText="1"/>
      <protection/>
    </xf>
    <xf numFmtId="0" fontId="1" fillId="40" borderId="107" xfId="0" applyFont="1" applyFill="1" applyBorder="1" applyAlignment="1" applyProtection="1">
      <alignment horizontal="center" vertical="center" wrapText="1"/>
      <protection/>
    </xf>
    <xf numFmtId="0" fontId="1" fillId="40" borderId="92" xfId="0" applyFont="1" applyFill="1" applyBorder="1" applyAlignment="1" applyProtection="1">
      <alignment horizontal="center" vertical="center" wrapText="1"/>
      <protection/>
    </xf>
    <xf numFmtId="0" fontId="1" fillId="40" borderId="75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43" fillId="0" borderId="39" xfId="0" applyFont="1" applyFill="1" applyBorder="1" applyAlignment="1" applyProtection="1">
      <alignment horizontal="center" vertical="center" textRotation="90"/>
      <protection locked="0"/>
    </xf>
    <xf numFmtId="0" fontId="43" fillId="0" borderId="40" xfId="0" applyFont="1" applyFill="1" applyBorder="1" applyAlignment="1" applyProtection="1">
      <alignment horizontal="center" vertical="center" textRotation="90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3" fontId="19" fillId="0" borderId="43" xfId="0" applyNumberFormat="1" applyFont="1" applyFill="1" applyBorder="1" applyAlignment="1" applyProtection="1">
      <alignment vertical="center"/>
      <protection locked="0"/>
    </xf>
    <xf numFmtId="3" fontId="20" fillId="0" borderId="33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43" fillId="40" borderId="39" xfId="0" applyNumberFormat="1" applyFont="1" applyFill="1" applyBorder="1" applyAlignment="1" applyProtection="1">
      <alignment horizontal="center" vertical="center" textRotation="90" wrapText="1"/>
      <protection locked="0"/>
    </xf>
    <xf numFmtId="3" fontId="43" fillId="40" borderId="40" xfId="0" applyNumberFormat="1" applyFont="1" applyFill="1" applyBorder="1" applyAlignment="1" applyProtection="1">
      <alignment horizontal="center" vertical="center" textRotation="90" wrapText="1"/>
      <protection locked="0"/>
    </xf>
    <xf numFmtId="3" fontId="13" fillId="0" borderId="60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51" fillId="37" borderId="39" xfId="0" applyFont="1" applyFill="1" applyBorder="1" applyAlignment="1" applyProtection="1">
      <alignment horizontal="center" vertical="center" textRotation="90"/>
      <protection locked="0"/>
    </xf>
    <xf numFmtId="3" fontId="33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43" xfId="0" applyNumberFormat="1" applyFont="1" applyFill="1" applyBorder="1" applyAlignment="1" applyProtection="1">
      <alignment horizontal="left" vertical="center"/>
      <protection locked="0"/>
    </xf>
    <xf numFmtId="3" fontId="11" fillId="0" borderId="43" xfId="0" applyNumberFormat="1" applyFont="1" applyFill="1" applyBorder="1" applyAlignment="1" applyProtection="1">
      <alignment horizontal="left" vertical="center"/>
      <protection locked="0"/>
    </xf>
    <xf numFmtId="3" fontId="44" fillId="0" borderId="113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89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9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08" xfId="0" applyNumberFormat="1" applyFont="1" applyFill="1" applyBorder="1" applyAlignment="1" applyProtection="1">
      <alignment horizontal="center" vertical="center"/>
      <protection locked="0"/>
    </xf>
    <xf numFmtId="3" fontId="11" fillId="0" borderId="76" xfId="0" applyNumberFormat="1" applyFont="1" applyFill="1" applyBorder="1" applyAlignment="1" applyProtection="1">
      <alignment horizontal="center" vertical="center"/>
      <protection locked="0"/>
    </xf>
    <xf numFmtId="3" fontId="51" fillId="37" borderId="114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39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40" xfId="0" applyNumberFormat="1" applyFont="1" applyFill="1" applyBorder="1" applyAlignment="1" applyProtection="1">
      <alignment horizontal="center" vertical="center" textRotation="90"/>
      <protection locked="0"/>
    </xf>
    <xf numFmtId="3" fontId="43" fillId="40" borderId="39" xfId="0" applyNumberFormat="1" applyFont="1" applyFill="1" applyBorder="1" applyAlignment="1" applyProtection="1">
      <alignment horizontal="center" vertical="center" textRotation="90"/>
      <protection locked="0"/>
    </xf>
    <xf numFmtId="3" fontId="43" fillId="40" borderId="40" xfId="0" applyNumberFormat="1" applyFont="1" applyFill="1" applyBorder="1" applyAlignment="1" applyProtection="1">
      <alignment horizontal="center" vertical="center" textRotation="90"/>
      <protection locked="0"/>
    </xf>
    <xf numFmtId="0" fontId="51" fillId="37" borderId="114" xfId="0" applyFont="1" applyFill="1" applyBorder="1" applyAlignment="1" applyProtection="1">
      <alignment horizontal="center" vertical="center" textRotation="90"/>
      <protection locked="0"/>
    </xf>
    <xf numFmtId="0" fontId="43" fillId="0" borderId="114" xfId="0" applyFont="1" applyFill="1" applyBorder="1" applyAlignment="1" applyProtection="1">
      <alignment horizontal="center" vertical="center" textRotation="90"/>
      <protection locked="0"/>
    </xf>
    <xf numFmtId="0" fontId="43" fillId="40" borderId="94" xfId="55" applyFont="1" applyFill="1" applyBorder="1" applyAlignment="1" applyProtection="1">
      <alignment horizontal="center" vertical="center" textRotation="90"/>
      <protection locked="0"/>
    </xf>
    <xf numFmtId="0" fontId="43" fillId="40" borderId="36" xfId="55" applyFont="1" applyFill="1" applyBorder="1" applyAlignment="1" applyProtection="1">
      <alignment horizontal="center" vertical="center" textRotation="90"/>
      <protection locked="0"/>
    </xf>
    <xf numFmtId="0" fontId="6" fillId="0" borderId="87" xfId="0" applyFont="1" applyFill="1" applyBorder="1" applyAlignment="1" applyProtection="1" quotePrefix="1">
      <alignment horizontal="left" vertical="center" wrapText="1"/>
      <protection locked="0"/>
    </xf>
    <xf numFmtId="0" fontId="6" fillId="0" borderId="93" xfId="0" applyFont="1" applyFill="1" applyBorder="1" applyAlignment="1" applyProtection="1" quotePrefix="1">
      <alignment horizontal="left" vertical="center" wrapText="1"/>
      <protection locked="0"/>
    </xf>
    <xf numFmtId="0" fontId="6" fillId="0" borderId="98" xfId="0" applyFont="1" applyFill="1" applyBorder="1" applyAlignment="1" applyProtection="1" quotePrefix="1">
      <alignment horizontal="left" vertical="center" wrapText="1"/>
      <protection locked="0"/>
    </xf>
    <xf numFmtId="0" fontId="6" fillId="0" borderId="103" xfId="0" applyFont="1" applyFill="1" applyBorder="1" applyAlignment="1" applyProtection="1" quotePrefix="1">
      <alignment horizontal="left" vertical="center" wrapText="1"/>
      <protection locked="0"/>
    </xf>
    <xf numFmtId="0" fontId="6" fillId="0" borderId="0" xfId="0" applyFont="1" applyFill="1" applyBorder="1" applyAlignment="1" applyProtection="1" quotePrefix="1">
      <alignment horizontal="left" vertical="center" wrapText="1"/>
      <protection locked="0"/>
    </xf>
    <xf numFmtId="0" fontId="6" fillId="0" borderId="97" xfId="0" applyFont="1" applyFill="1" applyBorder="1" applyAlignment="1" applyProtection="1" quotePrefix="1">
      <alignment horizontal="left" vertical="center" wrapText="1"/>
      <protection locked="0"/>
    </xf>
    <xf numFmtId="0" fontId="6" fillId="0" borderId="107" xfId="0" applyFont="1" applyFill="1" applyBorder="1" applyAlignment="1" applyProtection="1" quotePrefix="1">
      <alignment horizontal="left" vertical="center" wrapText="1"/>
      <protection locked="0"/>
    </xf>
    <xf numFmtId="0" fontId="6" fillId="0" borderId="92" xfId="0" applyFont="1" applyFill="1" applyBorder="1" applyAlignment="1" applyProtection="1" quotePrefix="1">
      <alignment horizontal="left" vertical="center" wrapText="1"/>
      <protection locked="0"/>
    </xf>
    <xf numFmtId="0" fontId="6" fillId="0" borderId="75" xfId="0" applyFont="1" applyFill="1" applyBorder="1" applyAlignment="1" applyProtection="1" quotePrefix="1">
      <alignment horizontal="left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3" fontId="34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7" xfId="0" applyFont="1" applyFill="1" applyBorder="1" applyAlignment="1" applyProtection="1">
      <alignment horizontal="left" vertical="center" wrapText="1"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13" fillId="0" borderId="57" xfId="0" applyFont="1" applyFill="1" applyBorder="1" applyAlignment="1" applyProtection="1">
      <alignment horizontal="center" vertical="center"/>
      <protection locked="0"/>
    </xf>
    <xf numFmtId="3" fontId="13" fillId="0" borderId="57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left" vertical="center" wrapText="1"/>
      <protection locked="0"/>
    </xf>
    <xf numFmtId="0" fontId="43" fillId="40" borderId="39" xfId="0" applyFont="1" applyFill="1" applyBorder="1" applyAlignment="1" applyProtection="1">
      <alignment horizontal="center" vertical="center" textRotation="90"/>
      <protection locked="0"/>
    </xf>
    <xf numFmtId="0" fontId="43" fillId="40" borderId="40" xfId="0" applyFont="1" applyFill="1" applyBorder="1" applyAlignment="1" applyProtection="1">
      <alignment horizontal="center" vertical="center" textRotation="90"/>
      <protection locked="0"/>
    </xf>
    <xf numFmtId="0" fontId="6" fillId="0" borderId="43" xfId="0" applyFont="1" applyFill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3" fontId="54" fillId="37" borderId="4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3" fontId="34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43" xfId="0" applyFont="1" applyFill="1" applyBorder="1" applyAlignment="1" applyProtection="1">
      <alignment horizontal="left" vertical="center" wrapText="1"/>
      <protection locked="0"/>
    </xf>
    <xf numFmtId="3" fontId="51" fillId="37" borderId="43" xfId="0" applyNumberFormat="1" applyFont="1" applyFill="1" applyBorder="1" applyAlignment="1" applyProtection="1">
      <alignment horizontal="left" vertical="center" wrapText="1"/>
      <protection locked="0"/>
    </xf>
    <xf numFmtId="3" fontId="3" fillId="0" borderId="43" xfId="0" applyNumberFormat="1" applyFont="1" applyFill="1" applyBorder="1" applyAlignment="1" applyProtection="1">
      <alignment vertical="center" wrapText="1"/>
      <protection locked="0"/>
    </xf>
    <xf numFmtId="3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8" xfId="0" applyFont="1" applyFill="1" applyBorder="1" applyAlignment="1" applyProtection="1">
      <alignment horizontal="center" vertical="center"/>
      <protection locked="0"/>
    </xf>
    <xf numFmtId="0" fontId="1" fillId="0" borderId="91" xfId="0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 locked="0"/>
    </xf>
    <xf numFmtId="0" fontId="43" fillId="40" borderId="114" xfId="0" applyFont="1" applyFill="1" applyBorder="1" applyAlignment="1" applyProtection="1">
      <alignment horizontal="center" vertical="center" textRotation="90"/>
      <protection locked="0"/>
    </xf>
    <xf numFmtId="0" fontId="34" fillId="0" borderId="43" xfId="0" applyFont="1" applyFill="1" applyBorder="1" applyAlignment="1" applyProtection="1">
      <alignment horizontal="left" vertical="center"/>
      <protection locked="0"/>
    </xf>
    <xf numFmtId="0" fontId="34" fillId="0" borderId="103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4" fillId="0" borderId="97" xfId="0" applyFont="1" applyFill="1" applyBorder="1" applyAlignment="1" applyProtection="1">
      <alignment horizontal="left" vertical="center"/>
      <protection locked="0"/>
    </xf>
    <xf numFmtId="0" fontId="6" fillId="0" borderId="43" xfId="0" applyFont="1" applyFill="1" applyBorder="1" applyAlignment="1" applyProtection="1" quotePrefix="1">
      <alignment vertical="center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6" fillId="0" borderId="33" xfId="0" applyFont="1" applyFill="1" applyBorder="1" applyAlignment="1" applyProtection="1" quotePrefix="1">
      <alignment horizontal="center" vertical="center" textRotation="90"/>
      <protection locked="0"/>
    </xf>
    <xf numFmtId="0" fontId="6" fillId="0" borderId="34" xfId="0" applyFont="1" applyFill="1" applyBorder="1" applyAlignment="1" applyProtection="1" quotePrefix="1">
      <alignment horizontal="center" vertical="center" textRotation="90"/>
      <protection locked="0"/>
    </xf>
    <xf numFmtId="0" fontId="6" fillId="0" borderId="87" xfId="55" applyFont="1" applyFill="1" applyBorder="1" applyAlignment="1" applyProtection="1">
      <alignment horizontal="center" vertical="center"/>
      <protection locked="0"/>
    </xf>
    <xf numFmtId="0" fontId="6" fillId="0" borderId="93" xfId="55" applyFont="1" applyFill="1" applyBorder="1" applyAlignment="1" applyProtection="1">
      <alignment horizontal="center" vertical="center"/>
      <protection locked="0"/>
    </xf>
    <xf numFmtId="0" fontId="6" fillId="0" borderId="98" xfId="55" applyFont="1" applyFill="1" applyBorder="1" applyAlignment="1" applyProtection="1">
      <alignment horizontal="center" vertical="center"/>
      <protection locked="0"/>
    </xf>
    <xf numFmtId="0" fontId="6" fillId="40" borderId="108" xfId="55" applyFont="1" applyFill="1" applyBorder="1" applyAlignment="1" applyProtection="1">
      <alignment horizontal="left" vertical="center"/>
      <protection/>
    </xf>
    <xf numFmtId="0" fontId="6" fillId="40" borderId="91" xfId="55" applyFont="1" applyFill="1" applyBorder="1" applyAlignment="1" applyProtection="1">
      <alignment horizontal="left" vertical="center"/>
      <protection/>
    </xf>
    <xf numFmtId="0" fontId="6" fillId="40" borderId="76" xfId="55" applyFont="1" applyFill="1" applyBorder="1" applyAlignment="1" applyProtection="1">
      <alignment horizontal="left" vertical="center"/>
      <protection/>
    </xf>
    <xf numFmtId="3" fontId="6" fillId="0" borderId="33" xfId="0" applyNumberFormat="1" applyFont="1" applyFill="1" applyBorder="1" applyAlignment="1" applyProtection="1">
      <alignment vertical="center"/>
      <protection locked="0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/>
      <protection locked="0"/>
    </xf>
    <xf numFmtId="3" fontId="1" fillId="0" borderId="60" xfId="0" applyNumberFormat="1" applyFont="1" applyFill="1" applyBorder="1" applyAlignment="1" applyProtection="1">
      <alignment horizontal="center" vertical="center"/>
      <protection locked="0"/>
    </xf>
    <xf numFmtId="3" fontId="1" fillId="0" borderId="104" xfId="0" applyNumberFormat="1" applyFont="1" applyFill="1" applyBorder="1" applyAlignment="1" applyProtection="1">
      <alignment horizontal="center" vertical="center"/>
      <protection locked="0"/>
    </xf>
    <xf numFmtId="3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 quotePrefix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vertical="center"/>
      <protection locked="0"/>
    </xf>
    <xf numFmtId="3" fontId="1" fillId="0" borderId="44" xfId="0" applyNumberFormat="1" applyFont="1" applyFill="1" applyBorder="1" applyAlignment="1" applyProtection="1" quotePrefix="1">
      <alignment vertical="center"/>
      <protection locked="0"/>
    </xf>
    <xf numFmtId="3" fontId="1" fillId="0" borderId="43" xfId="0" applyNumberFormat="1" applyFont="1" applyFill="1" applyBorder="1" applyAlignment="1" applyProtection="1" quotePrefix="1">
      <alignment vertical="center"/>
      <protection locked="0"/>
    </xf>
    <xf numFmtId="0" fontId="34" fillId="0" borderId="44" xfId="0" applyFont="1" applyFill="1" applyBorder="1" applyAlignment="1" applyProtection="1">
      <alignment horizontal="left" vertical="center"/>
      <protection locked="0"/>
    </xf>
    <xf numFmtId="0" fontId="1" fillId="0" borderId="115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116" xfId="0" applyFont="1" applyFill="1" applyBorder="1" applyAlignment="1" applyProtection="1">
      <alignment horizontal="center" vertical="center"/>
      <protection locked="0"/>
    </xf>
    <xf numFmtId="3" fontId="51" fillId="37" borderId="117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118" xfId="0" applyNumberFormat="1" applyFont="1" applyFill="1" applyBorder="1" applyAlignment="1" applyProtection="1">
      <alignment horizontal="center" vertical="center" textRotation="90"/>
      <protection locked="0"/>
    </xf>
    <xf numFmtId="3" fontId="51" fillId="37" borderId="26" xfId="0" applyNumberFormat="1" applyFont="1" applyFill="1" applyBorder="1" applyAlignment="1" applyProtection="1">
      <alignment horizontal="center" vertical="center" textRotation="90"/>
      <protection locked="0"/>
    </xf>
    <xf numFmtId="3" fontId="6" fillId="0" borderId="44" xfId="0" applyNumberFormat="1" applyFont="1" applyFill="1" applyBorder="1" applyAlignment="1" applyProtection="1" quotePrefix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1" fillId="0" borderId="113" xfId="0" applyNumberFormat="1" applyFont="1" applyFill="1" applyBorder="1" applyAlignment="1" applyProtection="1">
      <alignment horizontal="center" vertical="center" textRotation="90" wrapText="1"/>
      <protection locked="0"/>
    </xf>
    <xf numFmtId="3" fontId="1" fillId="0" borderId="103" xfId="0" applyNumberFormat="1" applyFont="1" applyFill="1" applyBorder="1" applyAlignment="1" applyProtection="1">
      <alignment horizontal="center" vertical="center" textRotation="90" wrapText="1"/>
      <protection locked="0"/>
    </xf>
    <xf numFmtId="3" fontId="1" fillId="0" borderId="107" xfId="0" applyNumberFormat="1" applyFont="1" applyFill="1" applyBorder="1" applyAlignment="1" applyProtection="1">
      <alignment horizontal="center" vertical="center" textRotation="90" wrapText="1"/>
      <protection locked="0"/>
    </xf>
    <xf numFmtId="3" fontId="54" fillId="37" borderId="43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44" xfId="0" applyNumberFormat="1" applyFont="1" applyFill="1" applyBorder="1" applyAlignment="1" applyProtection="1" quotePrefix="1">
      <alignment horizontal="left" vertical="center" wrapText="1"/>
      <protection locked="0"/>
    </xf>
    <xf numFmtId="3" fontId="34" fillId="0" borderId="43" xfId="0" applyNumberFormat="1" applyFont="1" applyFill="1" applyBorder="1" applyAlignment="1" applyProtection="1" quotePrefix="1">
      <alignment horizontal="left" vertical="center" wrapText="1"/>
      <protection locked="0"/>
    </xf>
    <xf numFmtId="0" fontId="6" fillId="0" borderId="44" xfId="0" applyFont="1" applyFill="1" applyBorder="1" applyAlignment="1" applyProtection="1">
      <alignment vertical="center"/>
      <protection locked="0"/>
    </xf>
    <xf numFmtId="0" fontId="34" fillId="0" borderId="43" xfId="0" applyFont="1" applyFill="1" applyBorder="1" applyAlignment="1" applyProtection="1">
      <alignment horizontal="center" vertical="center" textRotation="90"/>
      <protection locked="0"/>
    </xf>
    <xf numFmtId="0" fontId="6" fillId="0" borderId="43" xfId="0" applyFont="1" applyFill="1" applyBorder="1" applyAlignment="1" applyProtection="1">
      <alignment horizontal="left" vertical="center"/>
      <protection/>
    </xf>
    <xf numFmtId="0" fontId="6" fillId="0" borderId="43" xfId="0" applyFont="1" applyFill="1" applyBorder="1" applyAlignment="1" applyProtection="1" quotePrefix="1">
      <alignment horizontal="left" vertical="center"/>
      <protection/>
    </xf>
    <xf numFmtId="0" fontId="34" fillId="0" borderId="33" xfId="0" applyFont="1" applyFill="1" applyBorder="1" applyAlignment="1" applyProtection="1">
      <alignment horizontal="left" vertical="center"/>
      <protection locked="0"/>
    </xf>
    <xf numFmtId="0" fontId="6" fillId="0" borderId="43" xfId="0" applyFont="1" applyFill="1" applyBorder="1" applyAlignment="1" applyProtection="1">
      <alignment horizontal="left" vertical="center" wrapText="1"/>
      <protection locked="0"/>
    </xf>
    <xf numFmtId="0" fontId="34" fillId="0" borderId="43" xfId="0" applyFont="1" applyFill="1" applyBorder="1" applyAlignment="1" applyProtection="1">
      <alignment horizontal="left" vertical="center"/>
      <protection/>
    </xf>
    <xf numFmtId="3" fontId="34" fillId="0" borderId="87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93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98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103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97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107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92" xfId="0" applyNumberFormat="1" applyFont="1" applyFill="1" applyBorder="1" applyAlignment="1" applyProtection="1">
      <alignment horizontal="left" vertical="center" wrapText="1"/>
      <protection locked="0"/>
    </xf>
    <xf numFmtId="3" fontId="34" fillId="0" borderId="75" xfId="0" applyNumberFormat="1" applyFont="1" applyFill="1" applyBorder="1" applyAlignment="1" applyProtection="1">
      <alignment horizontal="left" vertical="center" wrapText="1"/>
      <protection locked="0"/>
    </xf>
    <xf numFmtId="3" fontId="41" fillId="38" borderId="43" xfId="0" applyNumberFormat="1" applyFont="1" applyFill="1" applyBorder="1" applyAlignment="1" applyProtection="1">
      <alignment horizontal="left" vertical="center" wrapText="1"/>
      <protection locked="0"/>
    </xf>
    <xf numFmtId="3" fontId="6" fillId="0" borderId="57" xfId="0" applyNumberFormat="1" applyFont="1" applyFill="1" applyBorder="1" applyAlignment="1" applyProtection="1">
      <alignment horizontal="left" vertical="center" wrapText="1"/>
      <protection locked="0"/>
    </xf>
    <xf numFmtId="3" fontId="6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Fill="1" applyBorder="1" applyAlignment="1" applyProtection="1" quotePrefix="1">
      <alignment vertical="center"/>
      <protection locked="0"/>
    </xf>
    <xf numFmtId="0" fontId="6" fillId="0" borderId="57" xfId="0" applyFont="1" applyFill="1" applyBorder="1" applyAlignment="1" applyProtection="1" quotePrefix="1">
      <alignment vertical="center"/>
      <protection locked="0"/>
    </xf>
    <xf numFmtId="3" fontId="6" fillId="0" borderId="103" xfId="0" applyNumberFormat="1" applyFont="1" applyFill="1" applyBorder="1" applyAlignment="1" applyProtection="1">
      <alignment horizontal="center" vertical="center" textRotation="90"/>
      <protection locked="0"/>
    </xf>
    <xf numFmtId="3" fontId="6" fillId="0" borderId="107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57" xfId="55" applyFont="1" applyFill="1" applyBorder="1" applyAlignment="1" applyProtection="1">
      <alignment horizontal="left" vertical="center"/>
      <protection locked="0"/>
    </xf>
    <xf numFmtId="0" fontId="13" fillId="0" borderId="57" xfId="0" applyFont="1" applyFill="1" applyBorder="1" applyAlignment="1" applyProtection="1">
      <alignment vertical="center"/>
      <protection locked="0"/>
    </xf>
    <xf numFmtId="0" fontId="13" fillId="0" borderId="43" xfId="0" applyFont="1" applyFill="1" applyBorder="1" applyAlignment="1" applyProtection="1">
      <alignment vertical="center"/>
      <protection locked="0"/>
    </xf>
    <xf numFmtId="0" fontId="6" fillId="0" borderId="33" xfId="0" applyFont="1" applyFill="1" applyBorder="1" applyAlignment="1" applyProtection="1">
      <alignment vertical="center"/>
      <protection locked="0"/>
    </xf>
    <xf numFmtId="0" fontId="6" fillId="0" borderId="57" xfId="0" applyFont="1" applyFill="1" applyBorder="1" applyAlignment="1" applyProtection="1">
      <alignment vertical="center"/>
      <protection locked="0"/>
    </xf>
    <xf numFmtId="0" fontId="19" fillId="0" borderId="34" xfId="0" applyFont="1" applyFill="1" applyBorder="1" applyAlignment="1" applyProtection="1">
      <alignment horizontal="left" vertical="center"/>
      <protection locked="0"/>
    </xf>
    <xf numFmtId="0" fontId="43" fillId="0" borderId="103" xfId="55" applyFont="1" applyFill="1" applyBorder="1" applyAlignment="1" applyProtection="1">
      <alignment horizontal="left" vertical="center" wrapText="1"/>
      <protection locked="0"/>
    </xf>
    <xf numFmtId="0" fontId="43" fillId="0" borderId="0" xfId="55" applyFont="1" applyFill="1" applyBorder="1" applyAlignment="1" applyProtection="1">
      <alignment horizontal="left" vertical="center" wrapText="1"/>
      <protection locked="0"/>
    </xf>
    <xf numFmtId="0" fontId="43" fillId="0" borderId="97" xfId="55" applyFont="1" applyFill="1" applyBorder="1" applyAlignment="1" applyProtection="1">
      <alignment horizontal="left" vertical="center" wrapText="1"/>
      <protection locked="0"/>
    </xf>
    <xf numFmtId="0" fontId="13" fillId="0" borderId="87" xfId="55" applyFont="1" applyFill="1" applyBorder="1" applyAlignment="1" applyProtection="1">
      <alignment horizontal="left" vertical="center"/>
      <protection locked="0"/>
    </xf>
    <xf numFmtId="0" fontId="13" fillId="0" borderId="98" xfId="55" applyFont="1" applyFill="1" applyBorder="1" applyAlignment="1" applyProtection="1">
      <alignment horizontal="left" vertical="center"/>
      <protection locked="0"/>
    </xf>
    <xf numFmtId="3" fontId="6" fillId="0" borderId="87" xfId="0" applyNumberFormat="1" applyFont="1" applyFill="1" applyBorder="1" applyAlignment="1" applyProtection="1">
      <alignment horizontal="left" vertical="center" wrapText="1"/>
      <protection locked="0"/>
    </xf>
    <xf numFmtId="3" fontId="6" fillId="0" borderId="93" xfId="0" applyNumberFormat="1" applyFont="1" applyFill="1" applyBorder="1" applyAlignment="1" applyProtection="1">
      <alignment horizontal="left" vertical="center" wrapText="1"/>
      <protection locked="0"/>
    </xf>
    <xf numFmtId="3" fontId="6" fillId="0" borderId="98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03" xfId="0" applyNumberFormat="1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97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07" xfId="0" applyNumberFormat="1" applyFont="1" applyFill="1" applyBorder="1" applyAlignment="1" applyProtection="1">
      <alignment horizontal="left" vertical="center" wrapText="1"/>
      <protection locked="0"/>
    </xf>
    <xf numFmtId="3" fontId="6" fillId="0" borderId="92" xfId="0" applyNumberFormat="1" applyFont="1" applyFill="1" applyBorder="1" applyAlignment="1" applyProtection="1">
      <alignment horizontal="left" vertical="center" wrapText="1"/>
      <protection locked="0"/>
    </xf>
    <xf numFmtId="3" fontId="6" fillId="0" borderId="75" xfId="0" applyNumberFormat="1" applyFont="1" applyFill="1" applyBorder="1" applyAlignment="1" applyProtection="1">
      <alignment horizontal="left" vertical="center" wrapText="1"/>
      <protection locked="0"/>
    </xf>
    <xf numFmtId="3" fontId="19" fillId="0" borderId="33" xfId="0" applyNumberFormat="1" applyFont="1" applyFill="1" applyBorder="1" applyAlignment="1" applyProtection="1">
      <alignment vertical="center"/>
      <protection locked="0"/>
    </xf>
    <xf numFmtId="3" fontId="19" fillId="0" borderId="34" xfId="0" applyNumberFormat="1" applyFont="1" applyFill="1" applyBorder="1" applyAlignment="1" applyProtection="1">
      <alignment vertical="center"/>
      <protection locked="0"/>
    </xf>
    <xf numFmtId="3" fontId="19" fillId="0" borderId="57" xfId="0" applyNumberFormat="1" applyFont="1" applyFill="1" applyBorder="1" applyAlignment="1" applyProtection="1">
      <alignment vertical="center"/>
      <protection locked="0"/>
    </xf>
    <xf numFmtId="3" fontId="55" fillId="37" borderId="43" xfId="0" applyNumberFormat="1" applyFont="1" applyFill="1" applyBorder="1" applyAlignment="1" applyProtection="1" quotePrefix="1">
      <alignment horizontal="left" vertical="center" wrapText="1"/>
      <protection locked="0"/>
    </xf>
    <xf numFmtId="0" fontId="34" fillId="0" borderId="103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 locked="0"/>
    </xf>
    <xf numFmtId="0" fontId="34" fillId="0" borderId="97" xfId="0" applyFont="1" applyFill="1" applyBorder="1" applyAlignment="1" applyProtection="1">
      <alignment horizontal="left" vertical="center" wrapText="1"/>
      <protection locked="0"/>
    </xf>
    <xf numFmtId="0" fontId="34" fillId="0" borderId="107" xfId="0" applyFont="1" applyFill="1" applyBorder="1" applyAlignment="1" applyProtection="1">
      <alignment horizontal="left" vertical="center" wrapText="1"/>
      <protection locked="0"/>
    </xf>
    <xf numFmtId="0" fontId="34" fillId="0" borderId="92" xfId="0" applyFont="1" applyFill="1" applyBorder="1" applyAlignment="1" applyProtection="1">
      <alignment horizontal="left" vertical="center" wrapText="1"/>
      <protection locked="0"/>
    </xf>
    <xf numFmtId="0" fontId="34" fillId="0" borderId="75" xfId="0" applyFont="1" applyFill="1" applyBorder="1" applyAlignment="1" applyProtection="1">
      <alignment horizontal="left" vertical="center" wrapText="1"/>
      <protection locked="0"/>
    </xf>
    <xf numFmtId="0" fontId="18" fillId="0" borderId="108" xfId="0" applyFont="1" applyFill="1" applyBorder="1" applyAlignment="1" applyProtection="1">
      <alignment horizontal="left" vertical="center" wrapText="1"/>
      <protection locked="0"/>
    </xf>
    <xf numFmtId="0" fontId="18" fillId="0" borderId="76" xfId="0" applyFont="1" applyFill="1" applyBorder="1" applyAlignment="1" applyProtection="1">
      <alignment horizontal="left" vertical="center" wrapText="1"/>
      <protection locked="0"/>
    </xf>
    <xf numFmtId="0" fontId="13" fillId="0" borderId="43" xfId="0" applyFont="1" applyFill="1" applyBorder="1" applyAlignment="1" applyProtection="1" quotePrefix="1">
      <alignment vertical="center"/>
      <protection locked="0"/>
    </xf>
    <xf numFmtId="0" fontId="13" fillId="0" borderId="27" xfId="0" applyFont="1" applyFill="1" applyBorder="1" applyAlignment="1" applyProtection="1">
      <alignment vertical="center"/>
      <protection locked="0"/>
    </xf>
    <xf numFmtId="0" fontId="50" fillId="0" borderId="45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21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25" xfId="0" applyNumberFormat="1" applyFont="1" applyFill="1" applyBorder="1" applyAlignment="1" applyProtection="1">
      <alignment horizontal="center" vertical="center" textRotation="90"/>
      <protection locked="0"/>
    </xf>
    <xf numFmtId="0" fontId="50" fillId="0" borderId="59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33" xfId="0" applyFont="1" applyFill="1" applyBorder="1" applyAlignment="1" applyProtection="1">
      <alignment vertical="center"/>
      <protection locked="0"/>
    </xf>
    <xf numFmtId="0" fontId="50" fillId="0" borderId="22" xfId="0" applyNumberFormat="1" applyFont="1" applyFill="1" applyBorder="1" applyAlignment="1">
      <alignment horizontal="center" vertical="center" textRotation="90" wrapText="1"/>
    </xf>
    <xf numFmtId="0" fontId="50" fillId="0" borderId="35" xfId="0" applyNumberFormat="1" applyFont="1" applyFill="1" applyBorder="1" applyAlignment="1">
      <alignment horizontal="center" vertical="center" textRotation="90"/>
    </xf>
    <xf numFmtId="0" fontId="50" fillId="0" borderId="42" xfId="0" applyNumberFormat="1" applyFont="1" applyFill="1" applyBorder="1" applyAlignment="1">
      <alignment horizontal="center" vertical="center" textRotation="90"/>
    </xf>
    <xf numFmtId="0" fontId="50" fillId="0" borderId="59" xfId="0" applyNumberFormat="1" applyFont="1" applyFill="1" applyBorder="1" applyAlignment="1">
      <alignment horizontal="center" vertical="center" textRotation="90"/>
    </xf>
    <xf numFmtId="0" fontId="50" fillId="0" borderId="59" xfId="0" applyNumberFormat="1" applyFont="1" applyFill="1" applyBorder="1" applyAlignment="1">
      <alignment horizontal="center" vertical="center" textRotation="90" wrapText="1"/>
    </xf>
    <xf numFmtId="3" fontId="34" fillId="0" borderId="87" xfId="0" applyNumberFormat="1" applyFont="1" applyFill="1" applyBorder="1" applyAlignment="1" applyProtection="1" quotePrefix="1">
      <alignment horizontal="left" vertical="center"/>
      <protection locked="0"/>
    </xf>
    <xf numFmtId="3" fontId="34" fillId="0" borderId="93" xfId="0" applyNumberFormat="1" applyFont="1" applyFill="1" applyBorder="1" applyAlignment="1" applyProtection="1">
      <alignment horizontal="left" vertical="center"/>
      <protection locked="0"/>
    </xf>
    <xf numFmtId="3" fontId="34" fillId="0" borderId="98" xfId="0" applyNumberFormat="1" applyFont="1" applyFill="1" applyBorder="1" applyAlignment="1" applyProtection="1">
      <alignment horizontal="left" vertical="center"/>
      <protection locked="0"/>
    </xf>
    <xf numFmtId="3" fontId="34" fillId="0" borderId="103" xfId="0" applyNumberFormat="1" applyFont="1" applyFill="1" applyBorder="1" applyAlignment="1" applyProtection="1" quotePrefix="1">
      <alignment horizontal="left" vertical="center"/>
      <protection locked="0"/>
    </xf>
    <xf numFmtId="3" fontId="34" fillId="0" borderId="0" xfId="0" applyNumberFormat="1" applyFont="1" applyFill="1" applyBorder="1" applyAlignment="1" applyProtection="1">
      <alignment horizontal="left" vertical="center"/>
      <protection locked="0"/>
    </xf>
    <xf numFmtId="3" fontId="34" fillId="0" borderId="97" xfId="0" applyNumberFormat="1" applyFont="1" applyFill="1" applyBorder="1" applyAlignment="1" applyProtection="1">
      <alignment horizontal="left" vertical="center"/>
      <protection locked="0"/>
    </xf>
    <xf numFmtId="3" fontId="34" fillId="0" borderId="103" xfId="0" applyNumberFormat="1" applyFont="1" applyFill="1" applyBorder="1" applyAlignment="1" applyProtection="1">
      <alignment horizontal="left" vertical="center"/>
      <protection locked="0"/>
    </xf>
    <xf numFmtId="3" fontId="51" fillId="37" borderId="108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91" xfId="0" applyNumberFormat="1" applyFont="1" applyFill="1" applyBorder="1" applyAlignment="1" applyProtection="1">
      <alignment horizontal="left" vertical="center" wrapText="1"/>
      <protection locked="0"/>
    </xf>
    <xf numFmtId="3" fontId="51" fillId="37" borderId="76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87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93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98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103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97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88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31" xfId="0" applyNumberFormat="1" applyFont="1" applyFill="1" applyBorder="1" applyAlignment="1" applyProtection="1" quotePrefix="1">
      <alignment horizontal="center" vertical="center" wrapText="1"/>
      <protection locked="0"/>
    </xf>
    <xf numFmtId="3" fontId="13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vertical="center"/>
      <protection locked="0"/>
    </xf>
    <xf numFmtId="3" fontId="13" fillId="0" borderId="87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93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98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103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0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97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107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92" xfId="0" applyNumberFormat="1" applyFont="1" applyFill="1" applyBorder="1" applyAlignment="1" applyProtection="1" quotePrefix="1">
      <alignment horizontal="center" vertical="center"/>
      <protection locked="0"/>
    </xf>
    <xf numFmtId="3" fontId="13" fillId="0" borderId="75" xfId="0" applyNumberFormat="1" applyFont="1" applyFill="1" applyBorder="1" applyAlignment="1" applyProtection="1" quotePrefix="1">
      <alignment horizontal="center" vertical="center"/>
      <protection locked="0"/>
    </xf>
    <xf numFmtId="3" fontId="3" fillId="0" borderId="57" xfId="0" applyNumberFormat="1" applyFont="1" applyFill="1" applyBorder="1" applyAlignment="1" applyProtection="1">
      <alignment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/>
      <protection locked="0"/>
    </xf>
    <xf numFmtId="3" fontId="6" fillId="0" borderId="34" xfId="0" applyNumberFormat="1" applyFont="1" applyFill="1" applyBorder="1" applyAlignment="1" applyProtection="1">
      <alignment horizontal="center" vertical="center"/>
      <protection locked="0"/>
    </xf>
    <xf numFmtId="3" fontId="6" fillId="0" borderId="57" xfId="0" applyNumberFormat="1" applyFont="1" applyFill="1" applyBorder="1" applyAlignment="1" applyProtection="1">
      <alignment horizontal="center" vertical="center"/>
      <protection locked="0"/>
    </xf>
    <xf numFmtId="0" fontId="51" fillId="37" borderId="108" xfId="0" applyFont="1" applyFill="1" applyBorder="1" applyAlignment="1">
      <alignment horizontal="left" vertical="center" wrapText="1"/>
    </xf>
    <xf numFmtId="0" fontId="51" fillId="37" borderId="91" xfId="0" applyFont="1" applyFill="1" applyBorder="1" applyAlignment="1">
      <alignment horizontal="left" vertical="center" wrapText="1"/>
    </xf>
    <xf numFmtId="0" fontId="51" fillId="37" borderId="76" xfId="0" applyFont="1" applyFill="1" applyBorder="1" applyAlignment="1">
      <alignment horizontal="left" vertical="center" wrapText="1"/>
    </xf>
    <xf numFmtId="0" fontId="13" fillId="0" borderId="43" xfId="55" applyFont="1" applyFill="1" applyBorder="1" applyAlignment="1" applyProtection="1">
      <alignment horizontal="left" vertical="center"/>
      <protection locked="0"/>
    </xf>
    <xf numFmtId="0" fontId="34" fillId="0" borderId="108" xfId="0" applyFont="1" applyFill="1" applyBorder="1" applyAlignment="1" applyProtection="1">
      <alignment horizontal="center" vertical="center" wrapText="1"/>
      <protection locked="0"/>
    </xf>
    <xf numFmtId="0" fontId="34" fillId="0" borderId="91" xfId="0" applyFont="1" applyFill="1" applyBorder="1" applyAlignment="1" applyProtection="1">
      <alignment horizontal="center" vertical="center" wrapText="1"/>
      <protection locked="0"/>
    </xf>
    <xf numFmtId="0" fontId="34" fillId="0" borderId="76" xfId="0" applyFont="1" applyFill="1" applyBorder="1" applyAlignment="1" applyProtection="1">
      <alignment horizontal="center" vertical="center" wrapText="1"/>
      <protection locked="0"/>
    </xf>
    <xf numFmtId="3" fontId="51" fillId="37" borderId="108" xfId="0" applyNumberFormat="1" applyFont="1" applyFill="1" applyBorder="1" applyAlignment="1" applyProtection="1" quotePrefix="1">
      <alignment horizontal="left" vertical="center" wrapText="1"/>
      <protection locked="0"/>
    </xf>
    <xf numFmtId="3" fontId="51" fillId="37" borderId="91" xfId="0" applyNumberFormat="1" applyFont="1" applyFill="1" applyBorder="1" applyAlignment="1" applyProtection="1" quotePrefix="1">
      <alignment horizontal="left" vertical="center" wrapText="1"/>
      <protection locked="0"/>
    </xf>
    <xf numFmtId="3" fontId="51" fillId="37" borderId="76" xfId="0" applyNumberFormat="1" applyFont="1" applyFill="1" applyBorder="1" applyAlignment="1" applyProtection="1" quotePrefix="1">
      <alignment horizontal="left" vertical="center" wrapText="1"/>
      <protection locked="0"/>
    </xf>
    <xf numFmtId="0" fontId="13" fillId="0" borderId="87" xfId="0" applyFont="1" applyFill="1" applyBorder="1" applyAlignment="1" applyProtection="1">
      <alignment horizontal="left" vertical="center" wrapText="1"/>
      <protection locked="0"/>
    </xf>
    <xf numFmtId="0" fontId="13" fillId="0" borderId="93" xfId="0" applyFont="1" applyFill="1" applyBorder="1" applyAlignment="1" applyProtection="1">
      <alignment horizontal="left" vertical="center" wrapText="1"/>
      <protection locked="0"/>
    </xf>
    <xf numFmtId="0" fontId="13" fillId="0" borderId="98" xfId="0" applyFont="1" applyFill="1" applyBorder="1" applyAlignment="1" applyProtection="1">
      <alignment horizontal="left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0" fontId="19" fillId="0" borderId="57" xfId="0" applyFont="1" applyFill="1" applyBorder="1" applyAlignment="1" applyProtection="1">
      <alignment horizontal="center" vertical="center"/>
      <protection locked="0"/>
    </xf>
    <xf numFmtId="0" fontId="6" fillId="0" borderId="87" xfId="0" applyFont="1" applyFill="1" applyBorder="1" applyAlignment="1" applyProtection="1">
      <alignment horizontal="left" vertical="center" wrapText="1"/>
      <protection/>
    </xf>
    <xf numFmtId="0" fontId="6" fillId="0" borderId="93" xfId="0" applyFont="1" applyFill="1" applyBorder="1" applyAlignment="1" applyProtection="1">
      <alignment horizontal="left" vertical="center" wrapText="1"/>
      <protection/>
    </xf>
    <xf numFmtId="0" fontId="6" fillId="0" borderId="103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43" fillId="0" borderId="113" xfId="55" applyFont="1" applyFill="1" applyBorder="1" applyAlignment="1" applyProtection="1">
      <alignment horizontal="left" vertical="center" wrapText="1"/>
      <protection locked="0"/>
    </xf>
    <xf numFmtId="0" fontId="43" fillId="0" borderId="89" xfId="55" applyFont="1" applyFill="1" applyBorder="1" applyAlignment="1" applyProtection="1">
      <alignment horizontal="left" vertical="center" wrapText="1"/>
      <protection locked="0"/>
    </xf>
    <xf numFmtId="0" fontId="43" fillId="0" borderId="95" xfId="55" applyFont="1" applyFill="1" applyBorder="1" applyAlignment="1" applyProtection="1">
      <alignment horizontal="left" vertical="center" wrapText="1"/>
      <protection locked="0"/>
    </xf>
    <xf numFmtId="3" fontId="6" fillId="0" borderId="87" xfId="0" applyNumberFormat="1" applyFont="1" applyFill="1" applyBorder="1" applyAlignment="1" applyProtection="1">
      <alignment horizontal="center" vertical="center"/>
      <protection locked="0"/>
    </xf>
    <xf numFmtId="3" fontId="6" fillId="0" borderId="107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13" fillId="0" borderId="113" xfId="0" applyFont="1" applyFill="1" applyBorder="1" applyAlignment="1" applyProtection="1">
      <alignment horizontal="center" vertical="center"/>
      <protection locked="0"/>
    </xf>
    <xf numFmtId="0" fontId="13" fillId="0" borderId="89" xfId="0" applyFont="1" applyFill="1" applyBorder="1" applyAlignment="1" applyProtection="1">
      <alignment horizontal="center" vertical="center"/>
      <protection locked="0"/>
    </xf>
    <xf numFmtId="0" fontId="13" fillId="0" borderId="95" xfId="0" applyFont="1" applyFill="1" applyBorder="1" applyAlignment="1" applyProtection="1">
      <alignment horizontal="center" vertical="center"/>
      <protection locked="0"/>
    </xf>
    <xf numFmtId="0" fontId="13" fillId="0" borderId="10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97" xfId="0" applyFont="1" applyFill="1" applyBorder="1" applyAlignment="1" applyProtection="1">
      <alignment horizontal="center" vertical="center"/>
      <protection locked="0"/>
    </xf>
    <xf numFmtId="0" fontId="13" fillId="0" borderId="107" xfId="0" applyFont="1" applyFill="1" applyBorder="1" applyAlignment="1" applyProtection="1">
      <alignment horizontal="center" vertical="center"/>
      <protection locked="0"/>
    </xf>
    <xf numFmtId="0" fontId="13" fillId="0" borderId="92" xfId="0" applyFont="1" applyFill="1" applyBorder="1" applyAlignment="1" applyProtection="1">
      <alignment horizontal="center" vertical="center"/>
      <protection locked="0"/>
    </xf>
    <xf numFmtId="0" fontId="13" fillId="0" borderId="75" xfId="0" applyFont="1" applyFill="1" applyBorder="1" applyAlignment="1" applyProtection="1">
      <alignment horizontal="center" vertical="center"/>
      <protection locked="0"/>
    </xf>
    <xf numFmtId="0" fontId="50" fillId="0" borderId="45" xfId="0" applyNumberFormat="1" applyFont="1" applyFill="1" applyBorder="1" applyAlignment="1">
      <alignment horizontal="center" vertical="center" textRotation="90"/>
    </xf>
    <xf numFmtId="0" fontId="50" fillId="0" borderId="21" xfId="0" applyNumberFormat="1" applyFont="1" applyFill="1" applyBorder="1" applyAlignment="1">
      <alignment horizontal="center" vertical="center" textRotation="90"/>
    </xf>
    <xf numFmtId="0" fontId="25" fillId="37" borderId="108" xfId="0" applyFont="1" applyFill="1" applyBorder="1" applyAlignment="1">
      <alignment horizontal="left" vertical="center" wrapText="1"/>
    </xf>
    <xf numFmtId="0" fontId="25" fillId="37" borderId="91" xfId="0" applyFont="1" applyFill="1" applyBorder="1" applyAlignment="1">
      <alignment horizontal="left" vertical="center" wrapText="1"/>
    </xf>
    <xf numFmtId="0" fontId="25" fillId="37" borderId="76" xfId="0" applyFont="1" applyFill="1" applyBorder="1" applyAlignment="1">
      <alignment horizontal="left" vertical="center" wrapText="1"/>
    </xf>
    <xf numFmtId="0" fontId="50" fillId="0" borderId="42" xfId="0" applyNumberFormat="1" applyFont="1" applyFill="1" applyBorder="1" applyAlignment="1">
      <alignment horizontal="center" vertical="center" textRotation="90" wrapText="1"/>
    </xf>
    <xf numFmtId="0" fontId="43" fillId="0" borderId="93" xfId="0" applyFont="1" applyFill="1" applyBorder="1" applyAlignment="1">
      <alignment horizontal="center" vertical="center" wrapText="1"/>
    </xf>
    <xf numFmtId="0" fontId="43" fillId="0" borderId="92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 applyProtection="1">
      <alignment horizontal="left" vertical="center"/>
      <protection locked="0"/>
    </xf>
    <xf numFmtId="0" fontId="13" fillId="0" borderId="93" xfId="0" applyFont="1" applyFill="1" applyBorder="1" applyAlignment="1" applyProtection="1">
      <alignment horizontal="left" vertical="center"/>
      <protection locked="0"/>
    </xf>
    <xf numFmtId="0" fontId="13" fillId="0" borderId="98" xfId="0" applyFont="1" applyFill="1" applyBorder="1" applyAlignment="1" applyProtection="1">
      <alignment horizontal="left" vertical="center"/>
      <protection locked="0"/>
    </xf>
    <xf numFmtId="0" fontId="13" fillId="0" borderId="103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97" xfId="0" applyFont="1" applyFill="1" applyBorder="1" applyAlignment="1" applyProtection="1">
      <alignment horizontal="left" vertical="center"/>
      <protection locked="0"/>
    </xf>
    <xf numFmtId="0" fontId="13" fillId="0" borderId="88" xfId="0" applyFont="1" applyFill="1" applyBorder="1" applyAlignment="1" applyProtection="1">
      <alignment horizontal="left" vertical="center"/>
      <protection locked="0"/>
    </xf>
    <xf numFmtId="0" fontId="13" fillId="0" borderId="31" xfId="0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 quotePrefix="1">
      <alignment horizontal="left" vertical="center" wrapText="1"/>
      <protection locked="0"/>
    </xf>
    <xf numFmtId="0" fontId="3" fillId="0" borderId="34" xfId="0" applyFont="1" applyFill="1" applyBorder="1" applyAlignment="1" applyProtection="1" quotePrefix="1">
      <alignment horizontal="left" vertical="center" wrapText="1"/>
      <protection locked="0"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0" fontId="54" fillId="37" borderId="108" xfId="0" applyFont="1" applyFill="1" applyBorder="1" applyAlignment="1" applyProtection="1">
      <alignment horizontal="left" vertical="center"/>
      <protection/>
    </xf>
    <xf numFmtId="0" fontId="54" fillId="37" borderId="91" xfId="0" applyFont="1" applyFill="1" applyBorder="1" applyAlignment="1" applyProtection="1">
      <alignment horizontal="left" vertical="center"/>
      <protection/>
    </xf>
    <xf numFmtId="0" fontId="54" fillId="37" borderId="76" xfId="0" applyFont="1" applyFill="1" applyBorder="1" applyAlignment="1" applyProtection="1">
      <alignment horizontal="left" vertical="center"/>
      <protection/>
    </xf>
    <xf numFmtId="0" fontId="13" fillId="0" borderId="96" xfId="0" applyFont="1" applyFill="1" applyBorder="1" applyAlignment="1">
      <alignment horizontal="center" vertical="center" textRotation="90" wrapText="1"/>
    </xf>
    <xf numFmtId="0" fontId="2" fillId="0" borderId="114" xfId="0" applyFont="1" applyBorder="1" applyAlignment="1" applyProtection="1">
      <alignment horizontal="center" textRotation="90" wrapText="1"/>
      <protection locked="0"/>
    </xf>
    <xf numFmtId="0" fontId="2" fillId="0" borderId="40" xfId="0" applyFont="1" applyBorder="1" applyAlignment="1" applyProtection="1">
      <alignment horizontal="center" textRotation="90" wrapText="1"/>
      <protection locked="0"/>
    </xf>
    <xf numFmtId="0" fontId="32" fillId="0" borderId="44" xfId="0" applyFont="1" applyBorder="1" applyAlignment="1" applyProtection="1">
      <alignment horizontal="center" vertical="center" wrapText="1"/>
      <protection locked="0"/>
    </xf>
    <xf numFmtId="3" fontId="0" fillId="34" borderId="94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89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45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59" xfId="0" applyNumberFormat="1" applyFont="1" applyFill="1" applyBorder="1" applyAlignment="1" applyProtection="1">
      <alignment horizontal="center" textRotation="90" wrapText="1"/>
      <protection locked="0"/>
    </xf>
    <xf numFmtId="3" fontId="18" fillId="34" borderId="35" xfId="0" applyNumberFormat="1" applyFont="1" applyFill="1" applyBorder="1" applyAlignment="1" applyProtection="1">
      <alignment horizontal="center" textRotation="90" wrapText="1"/>
      <protection locked="0"/>
    </xf>
    <xf numFmtId="3" fontId="18" fillId="34" borderId="42" xfId="0" applyNumberFormat="1" applyFont="1" applyFill="1" applyBorder="1" applyAlignment="1" applyProtection="1">
      <alignment horizontal="center" textRotation="90" wrapText="1"/>
      <protection locked="0"/>
    </xf>
    <xf numFmtId="3" fontId="18" fillId="34" borderId="94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89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45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35" xfId="0" applyNumberFormat="1" applyFont="1" applyFill="1" applyBorder="1" applyAlignment="1" applyProtection="1">
      <alignment horizontal="center" textRotation="90" wrapText="1"/>
      <protection locked="0"/>
    </xf>
    <xf numFmtId="3" fontId="3" fillId="34" borderId="42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59" xfId="0" applyFont="1" applyBorder="1" applyAlignment="1" applyProtection="1">
      <alignment horizontal="center" textRotation="90" wrapText="1"/>
      <protection locked="0"/>
    </xf>
    <xf numFmtId="0" fontId="2" fillId="0" borderId="42" xfId="0" applyFont="1" applyBorder="1" applyAlignment="1" applyProtection="1">
      <alignment horizontal="center" textRotation="90" wrapText="1"/>
      <protection locked="0"/>
    </xf>
    <xf numFmtId="0" fontId="2" fillId="0" borderId="96" xfId="0" applyFont="1" applyBorder="1" applyAlignment="1" applyProtection="1">
      <alignment horizontal="center" textRotation="90" wrapText="1"/>
      <protection locked="0"/>
    </xf>
    <xf numFmtId="0" fontId="2" fillId="0" borderId="24" xfId="0" applyFont="1" applyBorder="1" applyAlignment="1" applyProtection="1">
      <alignment horizontal="center" textRotation="90" wrapText="1"/>
      <protection locked="0"/>
    </xf>
    <xf numFmtId="0" fontId="9" fillId="0" borderId="85" xfId="55" applyFont="1" applyBorder="1" applyAlignment="1" applyProtection="1">
      <alignment horizontal="center" vertical="center" wrapText="1"/>
      <protection locked="0"/>
    </xf>
    <xf numFmtId="0" fontId="9" fillId="0" borderId="99" xfId="55" applyFont="1" applyBorder="1" applyAlignment="1" applyProtection="1">
      <alignment horizontal="center" vertical="center" wrapText="1"/>
      <protection locked="0"/>
    </xf>
    <xf numFmtId="3" fontId="6" fillId="34" borderId="94" xfId="0" applyNumberFormat="1" applyFont="1" applyFill="1" applyBorder="1" applyAlignment="1" applyProtection="1">
      <alignment horizontal="center" vertical="center"/>
      <protection locked="0"/>
    </xf>
    <xf numFmtId="3" fontId="6" fillId="34" borderId="89" xfId="0" applyNumberFormat="1" applyFont="1" applyFill="1" applyBorder="1" applyAlignment="1" applyProtection="1">
      <alignment horizontal="center" vertical="center"/>
      <protection locked="0"/>
    </xf>
    <xf numFmtId="3" fontId="6" fillId="34" borderId="45" xfId="0" applyNumberFormat="1" applyFont="1" applyFill="1" applyBorder="1" applyAlignment="1" applyProtection="1">
      <alignment horizontal="center" vertical="center"/>
      <protection locked="0"/>
    </xf>
    <xf numFmtId="3" fontId="11" fillId="33" borderId="36" xfId="0" applyNumberFormat="1" applyFont="1" applyFill="1" applyBorder="1" applyAlignment="1" applyProtection="1">
      <alignment horizontal="center" vertical="center"/>
      <protection locked="0"/>
    </xf>
    <xf numFmtId="3" fontId="11" fillId="33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97" xfId="0" applyNumberFormat="1" applyFont="1" applyFill="1" applyBorder="1" applyAlignment="1" applyProtection="1">
      <alignment horizontal="center" vertical="center"/>
      <protection locked="0"/>
    </xf>
    <xf numFmtId="3" fontId="9" fillId="33" borderId="37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33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39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113" xfId="0" applyNumberFormat="1" applyFont="1" applyFill="1" applyBorder="1" applyAlignment="1" applyProtection="1">
      <alignment horizontal="center" vertical="center"/>
      <protection locked="0"/>
    </xf>
    <xf numFmtId="3" fontId="11" fillId="33" borderId="89" xfId="0" applyNumberFormat="1" applyFont="1" applyFill="1" applyBorder="1" applyAlignment="1" applyProtection="1">
      <alignment horizontal="center" vertical="center"/>
      <protection locked="0"/>
    </xf>
    <xf numFmtId="3" fontId="11" fillId="33" borderId="95" xfId="0" applyNumberFormat="1" applyFont="1" applyFill="1" applyBorder="1" applyAlignment="1" applyProtection="1">
      <alignment horizontal="center" vertical="center"/>
      <protection locked="0"/>
    </xf>
    <xf numFmtId="3" fontId="11" fillId="33" borderId="103" xfId="0" applyNumberFormat="1" applyFont="1" applyFill="1" applyBorder="1" applyAlignment="1" applyProtection="1">
      <alignment horizontal="center" vertical="center"/>
      <protection locked="0"/>
    </xf>
    <xf numFmtId="3" fontId="11" fillId="33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97" xfId="0" applyNumberFormat="1" applyFont="1" applyFill="1" applyBorder="1" applyAlignment="1" applyProtection="1">
      <alignment horizontal="center" vertical="center"/>
      <protection locked="0"/>
    </xf>
    <xf numFmtId="3" fontId="6" fillId="34" borderId="119" xfId="0" applyNumberFormat="1" applyFont="1" applyFill="1" applyBorder="1" applyAlignment="1" applyProtection="1">
      <alignment horizontal="center" vertical="center"/>
      <protection locked="0"/>
    </xf>
    <xf numFmtId="3" fontId="6" fillId="34" borderId="31" xfId="0" applyNumberFormat="1" applyFont="1" applyFill="1" applyBorder="1" applyAlignment="1" applyProtection="1">
      <alignment horizontal="center" vertical="center"/>
      <protection locked="0"/>
    </xf>
    <xf numFmtId="3" fontId="6" fillId="34" borderId="25" xfId="0" applyNumberFormat="1" applyFont="1" applyFill="1" applyBorder="1" applyAlignment="1" applyProtection="1">
      <alignment horizontal="center" vertical="center"/>
      <protection locked="0"/>
    </xf>
    <xf numFmtId="3" fontId="18" fillId="34" borderId="85" xfId="0" applyNumberFormat="1" applyFont="1" applyFill="1" applyBorder="1" applyAlignment="1" applyProtection="1">
      <alignment horizontal="center" vertical="center"/>
      <protection locked="0"/>
    </xf>
    <xf numFmtId="3" fontId="18" fillId="34" borderId="99" xfId="0" applyNumberFormat="1" applyFont="1" applyFill="1" applyBorder="1" applyAlignment="1" applyProtection="1">
      <alignment horizontal="center" vertical="center"/>
      <protection locked="0"/>
    </xf>
    <xf numFmtId="3" fontId="18" fillId="34" borderId="100" xfId="0" applyNumberFormat="1" applyFont="1" applyFill="1" applyBorder="1" applyAlignment="1" applyProtection="1">
      <alignment horizontal="center" vertical="center"/>
      <protection locked="0"/>
    </xf>
    <xf numFmtId="0" fontId="11" fillId="33" borderId="59" xfId="55" applyFont="1" applyFill="1" applyBorder="1" applyAlignment="1" applyProtection="1">
      <alignment horizontal="center" vertical="center" wrapText="1"/>
      <protection locked="0"/>
    </xf>
    <xf numFmtId="0" fontId="11" fillId="33" borderId="120" xfId="55" applyFont="1" applyFill="1" applyBorder="1" applyAlignment="1" applyProtection="1">
      <alignment horizontal="center" vertical="center" wrapText="1"/>
      <protection locked="0"/>
    </xf>
    <xf numFmtId="3" fontId="18" fillId="34" borderId="119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31" xfId="0" applyNumberFormat="1" applyFont="1" applyFill="1" applyBorder="1" applyAlignment="1" applyProtection="1">
      <alignment horizontal="center" vertical="center" wrapText="1"/>
      <protection locked="0"/>
    </xf>
    <xf numFmtId="3" fontId="18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94" xfId="55" applyFill="1" applyBorder="1" applyAlignment="1" applyProtection="1" quotePrefix="1">
      <alignment horizontal="center" vertical="center" textRotation="90" wrapText="1"/>
      <protection locked="0"/>
    </xf>
    <xf numFmtId="0" fontId="0" fillId="34" borderId="36" xfId="55" applyFill="1" applyBorder="1" applyAlignment="1" applyProtection="1" quotePrefix="1">
      <alignment horizontal="center" vertical="center" textRotation="90" wrapText="1"/>
      <protection locked="0"/>
    </xf>
    <xf numFmtId="0" fontId="0" fillId="34" borderId="119" xfId="55" applyFill="1" applyBorder="1" applyAlignment="1" applyProtection="1" quotePrefix="1">
      <alignment horizontal="center" vertical="center" textRotation="90" wrapText="1"/>
      <protection locked="0"/>
    </xf>
    <xf numFmtId="3" fontId="34" fillId="33" borderId="59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34" fillId="33" borderId="35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34" fillId="33" borderId="42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0" fontId="0" fillId="34" borderId="94" xfId="0" applyFill="1" applyBorder="1" applyAlignment="1" applyProtection="1">
      <alignment horizontal="center" vertical="center"/>
      <protection locked="0"/>
    </xf>
    <xf numFmtId="0" fontId="0" fillId="34" borderId="89" xfId="0" applyFill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 vertical="center"/>
      <protection locked="0"/>
    </xf>
    <xf numFmtId="0" fontId="1" fillId="33" borderId="89" xfId="0" applyFont="1" applyFill="1" applyBorder="1" applyAlignment="1" applyProtection="1">
      <alignment horizontal="center" vertical="center"/>
      <protection locked="0"/>
    </xf>
    <xf numFmtId="0" fontId="1" fillId="33" borderId="45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19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3" fontId="1" fillId="35" borderId="94" xfId="0" applyNumberFormat="1" applyFont="1" applyFill="1" applyBorder="1" applyAlignment="1" applyProtection="1">
      <alignment horizontal="center" vertical="center"/>
      <protection locked="0"/>
    </xf>
    <xf numFmtId="3" fontId="1" fillId="35" borderId="89" xfId="0" applyNumberFormat="1" applyFont="1" applyFill="1" applyBorder="1" applyAlignment="1" applyProtection="1">
      <alignment horizontal="center" vertical="center"/>
      <protection locked="0"/>
    </xf>
    <xf numFmtId="3" fontId="1" fillId="35" borderId="45" xfId="0" applyNumberFormat="1" applyFont="1" applyFill="1" applyBorder="1" applyAlignment="1" applyProtection="1">
      <alignment horizontal="center" vertical="center"/>
      <protection locked="0"/>
    </xf>
    <xf numFmtId="0" fontId="1" fillId="0" borderId="94" xfId="0" applyFont="1" applyFill="1" applyBorder="1" applyAlignment="1" applyProtection="1">
      <alignment horizontal="center" vertical="center"/>
      <protection locked="0"/>
    </xf>
    <xf numFmtId="0" fontId="1" fillId="0" borderId="89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3" fontId="0" fillId="35" borderId="45" xfId="0" applyNumberFormat="1" applyFont="1" applyFill="1" applyBorder="1" applyAlignment="1" applyProtection="1">
      <alignment horizontal="center" vertical="center" textRotation="90" wrapText="1"/>
      <protection locked="0"/>
    </xf>
    <xf numFmtId="3" fontId="0" fillId="35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0" fillId="35" borderId="25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3" borderId="36" xfId="0" applyNumberFormat="1" applyFont="1" applyFill="1" applyBorder="1" applyAlignment="1" applyProtection="1" quotePrefix="1">
      <alignment horizontal="center" vertical="center" wrapText="1"/>
      <protection locked="0"/>
    </xf>
    <xf numFmtId="3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94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89" xfId="0" applyNumberFormat="1" applyFont="1" applyFill="1" applyBorder="1" applyAlignment="1" applyProtection="1" quotePrefix="1">
      <alignment horizontal="center" vertical="center"/>
      <protection locked="0"/>
    </xf>
    <xf numFmtId="3" fontId="0" fillId="33" borderId="45" xfId="0" applyNumberFormat="1" applyFont="1" applyFill="1" applyBorder="1" applyAlignment="1" applyProtection="1" quotePrefix="1">
      <alignment horizontal="center" vertical="center"/>
      <protection locked="0"/>
    </xf>
    <xf numFmtId="3" fontId="3" fillId="33" borderId="36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94" xfId="0" applyNumberFormat="1" applyFont="1" applyFill="1" applyBorder="1" applyAlignment="1" applyProtection="1">
      <alignment horizontal="center" vertical="center"/>
      <protection locked="0"/>
    </xf>
    <xf numFmtId="3" fontId="0" fillId="33" borderId="89" xfId="0" applyNumberFormat="1" applyFont="1" applyFill="1" applyBorder="1" applyAlignment="1" applyProtection="1">
      <alignment horizontal="center" vertical="center"/>
      <protection locked="0"/>
    </xf>
    <xf numFmtId="3" fontId="0" fillId="33" borderId="45" xfId="0" applyNumberFormat="1" applyFont="1" applyFill="1" applyBorder="1" applyAlignment="1" applyProtection="1">
      <alignment horizontal="center" vertical="center"/>
      <protection locked="0"/>
    </xf>
    <xf numFmtId="0" fontId="1" fillId="0" borderId="94" xfId="0" applyFont="1" applyFill="1" applyBorder="1" applyAlignment="1" applyProtection="1" quotePrefix="1">
      <alignment horizontal="center" vertical="center"/>
      <protection locked="0"/>
    </xf>
    <xf numFmtId="0" fontId="2" fillId="33" borderId="85" xfId="0" applyFont="1" applyFill="1" applyBorder="1" applyAlignment="1" applyProtection="1">
      <alignment horizontal="center" vertical="center"/>
      <protection locked="0"/>
    </xf>
    <xf numFmtId="0" fontId="2" fillId="33" borderId="99" xfId="0" applyFont="1" applyFill="1" applyBorder="1" applyAlignment="1" applyProtection="1">
      <alignment horizontal="center" vertical="center"/>
      <protection locked="0"/>
    </xf>
    <xf numFmtId="0" fontId="2" fillId="33" borderId="100" xfId="0" applyFont="1" applyFill="1" applyBorder="1" applyAlignment="1" applyProtection="1">
      <alignment horizontal="center" vertical="center"/>
      <protection locked="0"/>
    </xf>
    <xf numFmtId="3" fontId="41" fillId="41" borderId="99" xfId="0" applyNumberFormat="1" applyFont="1" applyFill="1" applyBorder="1" applyAlignment="1" applyProtection="1">
      <alignment horizontal="center"/>
      <protection locked="0"/>
    </xf>
    <xf numFmtId="3" fontId="41" fillId="41" borderId="100" xfId="0" applyNumberFormat="1" applyFont="1" applyFill="1" applyBorder="1" applyAlignment="1" applyProtection="1">
      <alignment horizontal="center"/>
      <protection locked="0"/>
    </xf>
    <xf numFmtId="3" fontId="18" fillId="0" borderId="31" xfId="0" applyNumberFormat="1" applyFont="1" applyBorder="1" applyAlignment="1">
      <alignment horizontal="center"/>
    </xf>
    <xf numFmtId="3" fontId="6" fillId="33" borderId="85" xfId="0" applyNumberFormat="1" applyFont="1" applyFill="1" applyBorder="1" applyAlignment="1" applyProtection="1">
      <alignment horizontal="center" vertical="center"/>
      <protection locked="0"/>
    </xf>
    <xf numFmtId="3" fontId="6" fillId="33" borderId="99" xfId="0" applyNumberFormat="1" applyFont="1" applyFill="1" applyBorder="1" applyAlignment="1" applyProtection="1">
      <alignment horizontal="center" vertical="center"/>
      <protection locked="0"/>
    </xf>
    <xf numFmtId="3" fontId="6" fillId="33" borderId="100" xfId="0" applyNumberFormat="1" applyFont="1" applyFill="1" applyBorder="1" applyAlignment="1" applyProtection="1">
      <alignment horizontal="center" vertical="center"/>
      <protection locked="0"/>
    </xf>
    <xf numFmtId="3" fontId="9" fillId="33" borderId="33" xfId="0" applyNumberFormat="1" applyFont="1" applyFill="1" applyBorder="1" applyAlignment="1" applyProtection="1">
      <alignment horizontal="center" vertical="center"/>
      <protection locked="0"/>
    </xf>
    <xf numFmtId="3" fontId="9" fillId="33" borderId="34" xfId="0" applyNumberFormat="1" applyFont="1" applyFill="1" applyBorder="1" applyAlignment="1" applyProtection="1">
      <alignment horizontal="center" vertical="center"/>
      <protection locked="0"/>
    </xf>
    <xf numFmtId="3" fontId="9" fillId="35" borderId="36" xfId="0" applyNumberFormat="1" applyFont="1" applyFill="1" applyBorder="1" applyAlignment="1" applyProtection="1">
      <alignment horizontal="center" vertical="center"/>
      <protection locked="0"/>
    </xf>
    <xf numFmtId="3" fontId="9" fillId="35" borderId="0" xfId="0" applyNumberFormat="1" applyFont="1" applyFill="1" applyBorder="1" applyAlignment="1" applyProtection="1">
      <alignment horizontal="center" vertical="center"/>
      <protection locked="0"/>
    </xf>
    <xf numFmtId="3" fontId="11" fillId="33" borderId="94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89" xfId="0" applyNumberFormat="1" applyFont="1" applyFill="1" applyBorder="1" applyAlignment="1" applyProtection="1">
      <alignment horizontal="center" vertical="center" wrapText="1"/>
      <protection locked="0"/>
    </xf>
    <xf numFmtId="3" fontId="11" fillId="33" borderId="95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59" xfId="0" applyNumberFormat="1" applyFont="1" applyFill="1" applyBorder="1" applyAlignment="1" applyProtection="1">
      <alignment horizontal="center" textRotation="90" wrapText="1"/>
      <protection locked="0"/>
    </xf>
    <xf numFmtId="3" fontId="6" fillId="34" borderId="35" xfId="0" applyNumberFormat="1" applyFont="1" applyFill="1" applyBorder="1" applyAlignment="1" applyProtection="1">
      <alignment horizontal="center" textRotation="90" wrapText="1"/>
      <protection locked="0"/>
    </xf>
    <xf numFmtId="3" fontId="6" fillId="34" borderId="42" xfId="0" applyNumberFormat="1" applyFont="1" applyFill="1" applyBorder="1" applyAlignment="1" applyProtection="1">
      <alignment horizontal="center" textRotation="90" wrapText="1"/>
      <protection locked="0"/>
    </xf>
    <xf numFmtId="3" fontId="9" fillId="35" borderId="101" xfId="0" applyNumberFormat="1" applyFont="1" applyFill="1" applyBorder="1" applyAlignment="1" applyProtection="1">
      <alignment horizontal="center" vertical="center"/>
      <protection locked="0"/>
    </xf>
    <xf numFmtId="3" fontId="9" fillId="35" borderId="92" xfId="0" applyNumberFormat="1" applyFont="1" applyFill="1" applyBorder="1" applyAlignment="1" applyProtection="1">
      <alignment horizontal="center" vertical="center"/>
      <protection locked="0"/>
    </xf>
    <xf numFmtId="3" fontId="9" fillId="33" borderId="37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33" borderId="39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9" fillId="33" borderId="40" xfId="0" applyNumberFormat="1" applyFont="1" applyFill="1" applyBorder="1" applyAlignment="1" applyProtection="1" quotePrefix="1">
      <alignment horizontal="center" vertical="center" textRotation="90" wrapText="1"/>
      <protection locked="0"/>
    </xf>
    <xf numFmtId="3" fontId="20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21" fillId="33" borderId="118" xfId="0" applyNumberFormat="1" applyFont="1" applyFill="1" applyBorder="1" applyAlignment="1" applyProtection="1">
      <alignment horizontal="center" vertical="center"/>
      <protection locked="0"/>
    </xf>
    <xf numFmtId="3" fontId="21" fillId="33" borderId="43" xfId="0" applyNumberFormat="1" applyFont="1" applyFill="1" applyBorder="1" applyAlignment="1" applyProtection="1">
      <alignment horizontal="center" vertical="center"/>
      <protection locked="0"/>
    </xf>
    <xf numFmtId="3" fontId="11" fillId="34" borderId="117" xfId="0" applyNumberFormat="1" applyFont="1" applyFill="1" applyBorder="1" applyAlignment="1" applyProtection="1">
      <alignment horizontal="center" vertical="center"/>
      <protection locked="0"/>
    </xf>
    <xf numFmtId="3" fontId="11" fillId="34" borderId="115" xfId="0" applyNumberFormat="1" applyFont="1" applyFill="1" applyBorder="1" applyAlignment="1" applyProtection="1">
      <alignment horizontal="center" vertical="center"/>
      <protection locked="0"/>
    </xf>
    <xf numFmtId="0" fontId="2" fillId="34" borderId="106" xfId="0" applyFont="1" applyFill="1" applyBorder="1" applyAlignment="1">
      <alignment horizontal="center" vertical="center" textRotation="90"/>
    </xf>
    <xf numFmtId="0" fontId="2" fillId="34" borderId="35" xfId="0" applyFont="1" applyFill="1" applyBorder="1" applyAlignment="1">
      <alignment horizontal="center" vertical="center" textRotation="90"/>
    </xf>
    <xf numFmtId="0" fontId="2" fillId="34" borderId="42" xfId="0" applyFont="1" applyFill="1" applyBorder="1" applyAlignment="1">
      <alignment horizontal="center" vertical="center" textRotation="90"/>
    </xf>
    <xf numFmtId="3" fontId="11" fillId="34" borderId="80" xfId="0" applyNumberFormat="1" applyFont="1" applyFill="1" applyBorder="1" applyAlignment="1" applyProtection="1">
      <alignment horizontal="center" vertical="center"/>
      <protection locked="0"/>
    </xf>
    <xf numFmtId="0" fontId="37" fillId="33" borderId="36" xfId="0" applyFont="1" applyFill="1" applyBorder="1" applyAlignment="1" applyProtection="1">
      <alignment horizontal="center" vertical="center" wrapText="1"/>
      <protection locked="0"/>
    </xf>
    <xf numFmtId="0" fontId="37" fillId="33" borderId="0" xfId="0" applyFont="1" applyFill="1" applyBorder="1" applyAlignment="1" applyProtection="1">
      <alignment horizontal="center" vertical="center" wrapText="1"/>
      <protection locked="0"/>
    </xf>
    <xf numFmtId="0" fontId="37" fillId="33" borderId="21" xfId="0" applyFont="1" applyFill="1" applyBorder="1" applyAlignment="1" applyProtection="1">
      <alignment horizontal="center" vertical="center" wrapText="1"/>
      <protection locked="0"/>
    </xf>
    <xf numFmtId="0" fontId="37" fillId="33" borderId="101" xfId="0" applyFont="1" applyFill="1" applyBorder="1" applyAlignment="1" applyProtection="1">
      <alignment horizontal="center" vertical="center" wrapText="1"/>
      <protection locked="0"/>
    </xf>
    <xf numFmtId="0" fontId="37" fillId="33" borderId="92" xfId="0" applyFont="1" applyFill="1" applyBorder="1" applyAlignment="1" applyProtection="1">
      <alignment horizontal="center" vertical="center" wrapText="1"/>
      <protection locked="0"/>
    </xf>
    <xf numFmtId="0" fontId="37" fillId="33" borderId="102" xfId="0" applyFont="1" applyFill="1" applyBorder="1" applyAlignment="1" applyProtection="1">
      <alignment horizontal="center" vertical="center" wrapText="1"/>
      <protection locked="0"/>
    </xf>
    <xf numFmtId="0" fontId="1" fillId="0" borderId="94" xfId="0" applyFont="1" applyBorder="1" applyAlignment="1" applyProtection="1">
      <alignment horizontal="center"/>
      <protection locked="0"/>
    </xf>
    <xf numFmtId="0" fontId="1" fillId="0" borderId="89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3" fontId="21" fillId="33" borderId="121" xfId="0" applyNumberFormat="1" applyFont="1" applyFill="1" applyBorder="1" applyAlignment="1" applyProtection="1">
      <alignment horizontal="center" vertical="center" wrapText="1"/>
      <protection locked="0"/>
    </xf>
    <xf numFmtId="3" fontId="21" fillId="33" borderId="8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>
      <alignment horizontal="center" vertical="center" textRotation="90" wrapText="1"/>
    </xf>
    <xf numFmtId="0" fontId="2" fillId="34" borderId="43" xfId="0" applyFont="1" applyFill="1" applyBorder="1" applyAlignment="1">
      <alignment horizontal="center" vertical="center" textRotation="90" wrapText="1"/>
    </xf>
    <xf numFmtId="0" fontId="2" fillId="34" borderId="27" xfId="0" applyFont="1" applyFill="1" applyBorder="1" applyAlignment="1">
      <alignment horizontal="center" vertical="center" textRotation="90" wrapText="1"/>
    </xf>
    <xf numFmtId="0" fontId="2" fillId="34" borderId="117" xfId="0" applyFont="1" applyFill="1" applyBorder="1" applyAlignment="1">
      <alignment horizontal="center" vertical="center" textRotation="90" wrapText="1"/>
    </xf>
    <xf numFmtId="0" fontId="2" fillId="34" borderId="118" xfId="0" applyFont="1" applyFill="1" applyBorder="1" applyAlignment="1">
      <alignment horizontal="center" vertical="center" textRotation="90" wrapText="1"/>
    </xf>
    <xf numFmtId="0" fontId="2" fillId="34" borderId="26" xfId="0" applyFont="1" applyFill="1" applyBorder="1" applyAlignment="1">
      <alignment horizontal="center" vertical="center" textRotation="90" wrapText="1"/>
    </xf>
    <xf numFmtId="3" fontId="20" fillId="35" borderId="94" xfId="0" applyNumberFormat="1" applyFont="1" applyFill="1" applyBorder="1" applyAlignment="1" applyProtection="1">
      <alignment horizontal="center" vertical="center"/>
      <protection locked="0"/>
    </xf>
    <xf numFmtId="3" fontId="20" fillId="35" borderId="89" xfId="0" applyNumberFormat="1" applyFont="1" applyFill="1" applyBorder="1" applyAlignment="1" applyProtection="1">
      <alignment horizontal="center" vertical="center"/>
      <protection locked="0"/>
    </xf>
    <xf numFmtId="3" fontId="20" fillId="35" borderId="45" xfId="0" applyNumberFormat="1" applyFont="1" applyFill="1" applyBorder="1" applyAlignment="1" applyProtection="1">
      <alignment horizontal="center" vertical="center"/>
      <protection locked="0"/>
    </xf>
    <xf numFmtId="3" fontId="33" fillId="0" borderId="94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89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119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80" xfId="0" applyFont="1" applyFill="1" applyBorder="1" applyAlignment="1">
      <alignment horizontal="center" vertical="center" textRotation="90" wrapText="1"/>
    </xf>
    <xf numFmtId="0" fontId="2" fillId="34" borderId="46" xfId="0" applyFont="1" applyFill="1" applyBorder="1" applyAlignment="1">
      <alignment horizontal="center" vertical="center" textRotation="90" wrapText="1"/>
    </xf>
    <xf numFmtId="0" fontId="2" fillId="34" borderId="61" xfId="0" applyFont="1" applyFill="1" applyBorder="1" applyAlignment="1">
      <alignment horizontal="center" vertical="center" textRotation="90" wrapText="1"/>
    </xf>
    <xf numFmtId="3" fontId="26" fillId="36" borderId="36" xfId="0" applyNumberFormat="1" applyFont="1" applyFill="1" applyBorder="1" applyAlignment="1" applyProtection="1" quotePrefix="1">
      <alignment horizontal="center" vertical="center"/>
      <protection locked="0"/>
    </xf>
    <xf numFmtId="3" fontId="26" fillId="36" borderId="0" xfId="0" applyNumberFormat="1" applyFont="1" applyFill="1" applyBorder="1" applyAlignment="1" applyProtection="1">
      <alignment horizontal="center" vertical="center"/>
      <protection locked="0"/>
    </xf>
    <xf numFmtId="3" fontId="26" fillId="36" borderId="21" xfId="0" applyNumberFormat="1" applyFont="1" applyFill="1" applyBorder="1" applyAlignment="1" applyProtection="1">
      <alignment horizontal="center" vertical="center"/>
      <protection locked="0"/>
    </xf>
    <xf numFmtId="3" fontId="25" fillId="36" borderId="94" xfId="0" applyNumberFormat="1" applyFont="1" applyFill="1" applyBorder="1" applyAlignment="1" applyProtection="1">
      <alignment horizontal="center"/>
      <protection locked="0"/>
    </xf>
    <xf numFmtId="3" fontId="25" fillId="36" borderId="89" xfId="0" applyNumberFormat="1" applyFont="1" applyFill="1" applyBorder="1" applyAlignment="1" applyProtection="1">
      <alignment horizontal="center"/>
      <protection locked="0"/>
    </xf>
    <xf numFmtId="3" fontId="25" fillId="36" borderId="45" xfId="0" applyNumberFormat="1" applyFont="1" applyFill="1" applyBorder="1" applyAlignment="1" applyProtection="1">
      <alignment horizontal="center"/>
      <protection locked="0"/>
    </xf>
    <xf numFmtId="3" fontId="20" fillId="35" borderId="103" xfId="0" applyNumberFormat="1" applyFont="1" applyFill="1" applyBorder="1" applyAlignment="1" applyProtection="1">
      <alignment horizontal="center" vertical="center" wrapText="1"/>
      <protection locked="0"/>
    </xf>
    <xf numFmtId="3" fontId="20" fillId="45" borderId="107" xfId="0" applyNumberFormat="1" applyFont="1" applyFill="1" applyBorder="1" applyAlignment="1" applyProtection="1">
      <alignment horizontal="center" vertical="center" wrapText="1"/>
      <protection locked="0"/>
    </xf>
    <xf numFmtId="3" fontId="26" fillId="36" borderId="0" xfId="0" applyNumberFormat="1" applyFont="1" applyFill="1" applyBorder="1" applyAlignment="1" applyProtection="1" quotePrefix="1">
      <alignment horizontal="center" vertical="center"/>
      <protection locked="0"/>
    </xf>
    <xf numFmtId="3" fontId="26" fillId="36" borderId="21" xfId="0" applyNumberFormat="1" applyFont="1" applyFill="1" applyBorder="1" applyAlignment="1" applyProtection="1" quotePrefix="1">
      <alignment horizontal="center" vertical="center"/>
      <protection locked="0"/>
    </xf>
    <xf numFmtId="0" fontId="2" fillId="33" borderId="122" xfId="0" applyFont="1" applyFill="1" applyBorder="1" applyAlignment="1" applyProtection="1">
      <alignment horizontal="center" vertical="center" wrapText="1"/>
      <protection locked="0"/>
    </xf>
    <xf numFmtId="0" fontId="2" fillId="33" borderId="123" xfId="0" applyFont="1" applyFill="1" applyBorder="1" applyAlignment="1" applyProtection="1">
      <alignment horizontal="center" vertical="center" wrapText="1"/>
      <protection locked="0"/>
    </xf>
    <xf numFmtId="0" fontId="1" fillId="33" borderId="124" xfId="0" applyFont="1" applyFill="1" applyBorder="1" applyAlignment="1" applyProtection="1">
      <alignment horizontal="center" vertical="center"/>
      <protection locked="0"/>
    </xf>
    <xf numFmtId="0" fontId="1" fillId="33" borderId="93" xfId="0" applyFont="1" applyFill="1" applyBorder="1" applyAlignment="1" applyProtection="1">
      <alignment horizontal="center" vertical="center"/>
      <protection locked="0"/>
    </xf>
    <xf numFmtId="0" fontId="1" fillId="33" borderId="125" xfId="0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3" fontId="25" fillId="36" borderId="94" xfId="0" applyNumberFormat="1" applyFont="1" applyFill="1" applyBorder="1" applyAlignment="1" applyProtection="1" quotePrefix="1">
      <alignment horizontal="center"/>
      <protection locked="0"/>
    </xf>
    <xf numFmtId="0" fontId="10" fillId="33" borderId="36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21" xfId="0" applyFont="1" applyFill="1" applyBorder="1" applyAlignment="1" applyProtection="1">
      <alignment horizontal="center" vertical="center" wrapText="1"/>
      <protection locked="0"/>
    </xf>
    <xf numFmtId="0" fontId="11" fillId="35" borderId="36" xfId="0" applyFont="1" applyFill="1" applyBorder="1" applyAlignment="1" applyProtection="1">
      <alignment horizontal="center" vertical="center"/>
      <protection locked="0"/>
    </xf>
    <xf numFmtId="0" fontId="11" fillId="35" borderId="0" xfId="0" applyFont="1" applyFill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/>
      <protection locked="0"/>
    </xf>
    <xf numFmtId="0" fontId="1" fillId="33" borderId="45" xfId="0" applyFont="1" applyFill="1" applyBorder="1" applyAlignment="1" applyProtection="1">
      <alignment horizontal="center"/>
      <protection locked="0"/>
    </xf>
    <xf numFmtId="0" fontId="0" fillId="33" borderId="87" xfId="0" applyFont="1" applyFill="1" applyBorder="1" applyAlignment="1" applyProtection="1">
      <alignment horizontal="center" wrapText="1"/>
      <protection locked="0"/>
    </xf>
    <xf numFmtId="0" fontId="0" fillId="33" borderId="125" xfId="0" applyFont="1" applyFill="1" applyBorder="1" applyAlignment="1" applyProtection="1">
      <alignment horizontal="center" wrapText="1"/>
      <protection locked="0"/>
    </xf>
    <xf numFmtId="0" fontId="3" fillId="33" borderId="103" xfId="0" applyFont="1" applyFill="1" applyBorder="1" applyAlignment="1" applyProtection="1" quotePrefix="1">
      <alignment horizontal="center" vertical="center" wrapText="1"/>
      <protection locked="0"/>
    </xf>
    <xf numFmtId="0" fontId="3" fillId="33" borderId="21" xfId="0" applyFont="1" applyFill="1" applyBorder="1" applyAlignment="1" applyProtection="1" quotePrefix="1">
      <alignment horizontal="center" vertical="center" wrapText="1"/>
      <protection locked="0"/>
    </xf>
    <xf numFmtId="0" fontId="11" fillId="35" borderId="94" xfId="0" applyFont="1" applyFill="1" applyBorder="1" applyAlignment="1" applyProtection="1">
      <alignment horizontal="center" vertical="center"/>
      <protection locked="0"/>
    </xf>
    <xf numFmtId="0" fontId="11" fillId="35" borderId="89" xfId="0" applyFont="1" applyFill="1" applyBorder="1" applyAlignment="1" applyProtection="1">
      <alignment horizontal="center" vertical="center"/>
      <protection locked="0"/>
    </xf>
    <xf numFmtId="0" fontId="18" fillId="35" borderId="89" xfId="0" applyFont="1" applyFill="1" applyBorder="1" applyAlignment="1" applyProtection="1" quotePrefix="1">
      <alignment horizontal="center" vertical="center"/>
      <protection locked="0"/>
    </xf>
    <xf numFmtId="0" fontId="11" fillId="33" borderId="36" xfId="0" applyFont="1" applyFill="1" applyBorder="1" applyAlignment="1" applyProtection="1" quotePrefix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9" fillId="33" borderId="94" xfId="0" applyFont="1" applyFill="1" applyBorder="1" applyAlignment="1" applyProtection="1">
      <alignment horizontal="center" vertical="center"/>
      <protection locked="0"/>
    </xf>
    <xf numFmtId="0" fontId="19" fillId="33" borderId="89" xfId="0" applyFont="1" applyFill="1" applyBorder="1" applyAlignment="1" applyProtection="1">
      <alignment horizontal="center" vertical="center"/>
      <protection locked="0"/>
    </xf>
    <xf numFmtId="0" fontId="19" fillId="33" borderId="45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 quotePrefix="1">
      <alignment horizontal="center" vertical="center" wrapText="1"/>
      <protection locked="0"/>
    </xf>
    <xf numFmtId="0" fontId="11" fillId="33" borderId="21" xfId="0" applyFont="1" applyFill="1" applyBorder="1" applyAlignment="1" applyProtection="1" quotePrefix="1">
      <alignment horizontal="center" vertical="center" wrapText="1"/>
      <protection locked="0"/>
    </xf>
    <xf numFmtId="0" fontId="11" fillId="33" borderId="94" xfId="0" applyFont="1" applyFill="1" applyBorder="1" applyAlignment="1" applyProtection="1">
      <alignment horizontal="center" vertical="center"/>
      <protection locked="0"/>
    </xf>
    <xf numFmtId="0" fontId="11" fillId="33" borderId="89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3" fontId="13" fillId="35" borderId="94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89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45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101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92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102" xfId="0" applyNumberFormat="1" applyFont="1" applyFill="1" applyBorder="1" applyAlignment="1" applyProtection="1" quotePrefix="1">
      <alignment horizontal="center" vertical="center"/>
      <protection locked="0"/>
    </xf>
    <xf numFmtId="3" fontId="11" fillId="33" borderId="36" xfId="0" applyNumberFormat="1" applyFont="1" applyFill="1" applyBorder="1" applyAlignment="1" applyProtection="1" quotePrefix="1">
      <alignment horizontal="center" vertical="center"/>
      <protection locked="0"/>
    </xf>
    <xf numFmtId="3" fontId="11" fillId="33" borderId="0" xfId="0" applyNumberFormat="1" applyFont="1" applyFill="1" applyBorder="1" applyAlignment="1" applyProtection="1" quotePrefix="1">
      <alignment horizontal="center" vertical="center"/>
      <protection locked="0"/>
    </xf>
    <xf numFmtId="3" fontId="11" fillId="33" borderId="21" xfId="0" applyNumberFormat="1" applyFont="1" applyFill="1" applyBorder="1" applyAlignment="1" applyProtection="1" quotePrefix="1">
      <alignment horizontal="center" vertical="center"/>
      <protection locked="0"/>
    </xf>
    <xf numFmtId="0" fontId="20" fillId="34" borderId="124" xfId="0" applyFont="1" applyFill="1" applyBorder="1" applyAlignment="1" applyProtection="1">
      <alignment horizontal="center" vertical="center"/>
      <protection locked="0"/>
    </xf>
    <xf numFmtId="0" fontId="20" fillId="34" borderId="93" xfId="0" applyFont="1" applyFill="1" applyBorder="1" applyAlignment="1" applyProtection="1">
      <alignment horizontal="center" vertical="center"/>
      <protection locked="0"/>
    </xf>
    <xf numFmtId="0" fontId="20" fillId="34" borderId="125" xfId="0" applyFont="1" applyFill="1" applyBorder="1" applyAlignment="1" applyProtection="1">
      <alignment horizontal="center" vertical="center"/>
      <protection locked="0"/>
    </xf>
    <xf numFmtId="0" fontId="20" fillId="34" borderId="101" xfId="0" applyFont="1" applyFill="1" applyBorder="1" applyAlignment="1" applyProtection="1">
      <alignment horizontal="center" vertical="center"/>
      <protection locked="0"/>
    </xf>
    <xf numFmtId="0" fontId="20" fillId="34" borderId="92" xfId="0" applyFont="1" applyFill="1" applyBorder="1" applyAlignment="1" applyProtection="1">
      <alignment horizontal="center" vertical="center"/>
      <protection locked="0"/>
    </xf>
    <xf numFmtId="0" fontId="20" fillId="34" borderId="102" xfId="0" applyFont="1" applyFill="1" applyBorder="1" applyAlignment="1" applyProtection="1">
      <alignment horizontal="center" vertical="center"/>
      <protection locked="0"/>
    </xf>
    <xf numFmtId="0" fontId="0" fillId="35" borderId="89" xfId="0" applyFill="1" applyBorder="1" applyAlignment="1" applyProtection="1">
      <alignment horizontal="center" vertical="center" wrapText="1"/>
      <protection locked="0"/>
    </xf>
    <xf numFmtId="0" fontId="0" fillId="35" borderId="45" xfId="0" applyFill="1" applyBorder="1" applyAlignment="1" applyProtection="1">
      <alignment horizontal="center" vertical="center" wrapText="1"/>
      <protection locked="0"/>
    </xf>
    <xf numFmtId="0" fontId="18" fillId="35" borderId="85" xfId="0" applyFont="1" applyFill="1" applyBorder="1" applyAlignment="1" applyProtection="1" quotePrefix="1">
      <alignment horizontal="center" vertical="center"/>
      <protection locked="0"/>
    </xf>
    <xf numFmtId="0" fontId="18" fillId="35" borderId="99" xfId="0" applyFont="1" applyFill="1" applyBorder="1" applyAlignment="1" applyProtection="1">
      <alignment horizontal="center" vertical="center"/>
      <protection locked="0"/>
    </xf>
    <xf numFmtId="0" fontId="0" fillId="35" borderId="94" xfId="0" applyFont="1" applyFill="1" applyBorder="1" applyAlignment="1" applyProtection="1" quotePrefix="1">
      <alignment horizontal="center" vertical="center" wrapText="1"/>
      <protection locked="0"/>
    </xf>
    <xf numFmtId="0" fontId="0" fillId="35" borderId="89" xfId="0" applyFont="1" applyFill="1" applyBorder="1" applyAlignment="1" applyProtection="1">
      <alignment horizontal="center" vertical="center" wrapText="1"/>
      <protection locked="0"/>
    </xf>
    <xf numFmtId="0" fontId="0" fillId="35" borderId="45" xfId="0" applyFont="1" applyFill="1" applyBorder="1" applyAlignment="1" applyProtection="1">
      <alignment horizontal="center" vertical="center" wrapText="1"/>
      <protection locked="0"/>
    </xf>
    <xf numFmtId="0" fontId="1" fillId="33" borderId="36" xfId="0" applyFont="1" applyFill="1" applyBorder="1" applyAlignment="1" applyProtection="1" quotePrefix="1">
      <alignment horizontal="center" vertical="center" wrapText="1"/>
      <protection locked="0"/>
    </xf>
    <xf numFmtId="0" fontId="1" fillId="33" borderId="0" xfId="0" applyFont="1" applyFill="1" applyBorder="1" applyAlignment="1" applyProtection="1" quotePrefix="1">
      <alignment horizontal="center" vertical="center" wrapText="1"/>
      <protection locked="0"/>
    </xf>
    <xf numFmtId="0" fontId="1" fillId="33" borderId="21" xfId="0" applyFont="1" applyFill="1" applyBorder="1" applyAlignment="1" applyProtection="1" quotePrefix="1">
      <alignment horizontal="center" vertical="center" wrapText="1"/>
      <protection locked="0"/>
    </xf>
    <xf numFmtId="0" fontId="0" fillId="33" borderId="124" xfId="0" applyFont="1" applyFill="1" applyBorder="1" applyAlignment="1" applyProtection="1">
      <alignment horizontal="center" wrapText="1"/>
      <protection locked="0"/>
    </xf>
    <xf numFmtId="0" fontId="0" fillId="33" borderId="98" xfId="0" applyFont="1" applyFill="1" applyBorder="1" applyAlignment="1" applyProtection="1">
      <alignment horizontal="center" wrapText="1"/>
      <protection locked="0"/>
    </xf>
    <xf numFmtId="0" fontId="3" fillId="33" borderId="36" xfId="0" applyFont="1" applyFill="1" applyBorder="1" applyAlignment="1" applyProtection="1" quotePrefix="1">
      <alignment horizontal="center" vertical="center" wrapText="1"/>
      <protection locked="0"/>
    </xf>
    <xf numFmtId="0" fontId="3" fillId="33" borderId="97" xfId="0" applyFont="1" applyFill="1" applyBorder="1" applyAlignment="1" applyProtection="1" quotePrefix="1">
      <alignment horizontal="center" vertical="center" wrapText="1"/>
      <protection locked="0"/>
    </xf>
    <xf numFmtId="0" fontId="0" fillId="33" borderId="94" xfId="0" applyFont="1" applyFill="1" applyBorder="1" applyAlignment="1" applyProtection="1">
      <alignment horizontal="center"/>
      <protection locked="0"/>
    </xf>
    <xf numFmtId="0" fontId="0" fillId="33" borderId="89" xfId="0" applyFont="1" applyFill="1" applyBorder="1" applyAlignment="1" applyProtection="1">
      <alignment horizontal="center"/>
      <protection locked="0"/>
    </xf>
    <xf numFmtId="0" fontId="0" fillId="33" borderId="45" xfId="0" applyFont="1" applyFill="1" applyBorder="1" applyAlignment="1" applyProtection="1">
      <alignment horizontal="center"/>
      <protection locked="0"/>
    </xf>
    <xf numFmtId="0" fontId="10" fillId="34" borderId="118" xfId="0" applyFont="1" applyFill="1" applyBorder="1" applyAlignment="1" applyProtection="1">
      <alignment horizontal="center" vertical="center" textRotation="90" wrapText="1"/>
      <protection locked="0"/>
    </xf>
    <xf numFmtId="0" fontId="10" fillId="34" borderId="26" xfId="0" applyFont="1" applyFill="1" applyBorder="1" applyAlignment="1" applyProtection="1">
      <alignment horizontal="center" vertical="center" textRotation="90" wrapText="1"/>
      <protection locked="0"/>
    </xf>
    <xf numFmtId="0" fontId="10" fillId="34" borderId="43" xfId="0" applyFont="1" applyFill="1" applyBorder="1" applyAlignment="1" applyProtection="1">
      <alignment horizontal="center" vertical="center" textRotation="90" wrapText="1"/>
      <protection locked="0"/>
    </xf>
    <xf numFmtId="0" fontId="10" fillId="34" borderId="27" xfId="0" applyFont="1" applyFill="1" applyBorder="1" applyAlignment="1" applyProtection="1">
      <alignment horizontal="center" vertical="center" textRotation="90" wrapText="1"/>
      <protection locked="0"/>
    </xf>
    <xf numFmtId="0" fontId="10" fillId="34" borderId="46" xfId="0" applyFont="1" applyFill="1" applyBorder="1" applyAlignment="1" applyProtection="1">
      <alignment horizontal="center" vertical="center" textRotation="90" wrapText="1"/>
      <protection locked="0"/>
    </xf>
    <xf numFmtId="0" fontId="10" fillId="34" borderId="61" xfId="0" applyFont="1" applyFill="1" applyBorder="1" applyAlignment="1" applyProtection="1">
      <alignment horizontal="center" vertical="center" textRotation="90" wrapText="1"/>
      <protection locked="0"/>
    </xf>
    <xf numFmtId="3" fontId="11" fillId="33" borderId="124" xfId="0" applyNumberFormat="1" applyFont="1" applyFill="1" applyBorder="1" applyAlignment="1" applyProtection="1">
      <alignment horizontal="center"/>
      <protection locked="0"/>
    </xf>
    <xf numFmtId="3" fontId="11" fillId="33" borderId="93" xfId="0" applyNumberFormat="1" applyFont="1" applyFill="1" applyBorder="1" applyAlignment="1" applyProtection="1">
      <alignment horizontal="center"/>
      <protection locked="0"/>
    </xf>
    <xf numFmtId="3" fontId="11" fillId="33" borderId="125" xfId="0" applyNumberFormat="1" applyFont="1" applyFill="1" applyBorder="1" applyAlignment="1" applyProtection="1">
      <alignment horizontal="center"/>
      <protection locked="0"/>
    </xf>
    <xf numFmtId="3" fontId="11" fillId="33" borderId="36" xfId="0" applyNumberFormat="1" applyFont="1" applyFill="1" applyBorder="1" applyAlignment="1" applyProtection="1">
      <alignment horizontal="center"/>
      <protection locked="0"/>
    </xf>
    <xf numFmtId="3" fontId="11" fillId="33" borderId="0" xfId="0" applyNumberFormat="1" applyFont="1" applyFill="1" applyBorder="1" applyAlignment="1" applyProtection="1">
      <alignment horizontal="center"/>
      <protection locked="0"/>
    </xf>
    <xf numFmtId="3" fontId="11" fillId="33" borderId="21" xfId="0" applyNumberFormat="1" applyFont="1" applyFill="1" applyBorder="1" applyAlignment="1" applyProtection="1">
      <alignment horizontal="center"/>
      <protection locked="0"/>
    </xf>
    <xf numFmtId="3" fontId="20" fillId="33" borderId="0" xfId="0" applyNumberFormat="1" applyFont="1" applyFill="1" applyBorder="1" applyAlignment="1" applyProtection="1" quotePrefix="1">
      <alignment horizontal="center" vertical="center"/>
      <protection locked="0"/>
    </xf>
    <xf numFmtId="3" fontId="20" fillId="33" borderId="21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36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0" xfId="0" applyNumberFormat="1" applyFont="1" applyFill="1" applyBorder="1" applyAlignment="1" applyProtection="1" quotePrefix="1">
      <alignment horizontal="center" vertical="center"/>
      <protection locked="0"/>
    </xf>
    <xf numFmtId="3" fontId="13" fillId="35" borderId="21" xfId="0" applyNumberFormat="1" applyFont="1" applyFill="1" applyBorder="1" applyAlignment="1" applyProtection="1" quotePrefix="1">
      <alignment horizontal="center" vertical="center"/>
      <protection locked="0"/>
    </xf>
    <xf numFmtId="0" fontId="11" fillId="35" borderId="122" xfId="0" applyFont="1" applyFill="1" applyBorder="1" applyAlignment="1" applyProtection="1">
      <alignment horizontal="center" vertical="center" wrapText="1"/>
      <protection locked="0"/>
    </xf>
    <xf numFmtId="0" fontId="11" fillId="35" borderId="32" xfId="0" applyFont="1" applyFill="1" applyBorder="1" applyAlignment="1" applyProtection="1">
      <alignment horizontal="center" vertical="center" wrapText="1"/>
      <protection locked="0"/>
    </xf>
    <xf numFmtId="0" fontId="11" fillId="35" borderId="123" xfId="0" applyFont="1" applyFill="1" applyBorder="1" applyAlignment="1" applyProtection="1">
      <alignment horizontal="center" vertical="center" wrapText="1"/>
      <protection locked="0"/>
    </xf>
    <xf numFmtId="0" fontId="20" fillId="35" borderId="89" xfId="0" applyFont="1" applyFill="1" applyBorder="1" applyAlignment="1" applyProtection="1">
      <alignment horizontal="center" vertical="center"/>
      <protection locked="0"/>
    </xf>
    <xf numFmtId="0" fontId="20" fillId="35" borderId="45" xfId="0" applyFont="1" applyFill="1" applyBorder="1" applyAlignment="1" applyProtection="1">
      <alignment horizontal="center" vertical="center"/>
      <protection locked="0"/>
    </xf>
    <xf numFmtId="3" fontId="20" fillId="45" borderId="87" xfId="0" applyNumberFormat="1" applyFont="1" applyFill="1" applyBorder="1" applyAlignment="1" applyProtection="1">
      <alignment horizontal="center" vertical="center"/>
      <protection locked="0"/>
    </xf>
    <xf numFmtId="3" fontId="20" fillId="45" borderId="98" xfId="0" applyNumberFormat="1" applyFont="1" applyFill="1" applyBorder="1" applyAlignment="1" applyProtection="1">
      <alignment horizontal="center" vertical="center"/>
      <protection locked="0"/>
    </xf>
    <xf numFmtId="3" fontId="0" fillId="45" borderId="103" xfId="0" applyNumberFormat="1" applyFont="1" applyFill="1" applyBorder="1" applyAlignment="1" applyProtection="1">
      <alignment horizontal="center"/>
      <protection locked="0"/>
    </xf>
    <xf numFmtId="3" fontId="0" fillId="45" borderId="97" xfId="0" applyNumberFormat="1" applyFont="1" applyFill="1" applyBorder="1" applyAlignment="1" applyProtection="1">
      <alignment horizontal="center"/>
      <protection locked="0"/>
    </xf>
    <xf numFmtId="0" fontId="22" fillId="34" borderId="124" xfId="0" applyFont="1" applyFill="1" applyBorder="1" applyAlignment="1" applyProtection="1">
      <alignment horizontal="center" vertical="center"/>
      <protection locked="0"/>
    </xf>
    <xf numFmtId="0" fontId="22" fillId="34" borderId="93" xfId="0" applyFont="1" applyFill="1" applyBorder="1" applyAlignment="1" applyProtection="1">
      <alignment horizontal="center" vertical="center"/>
      <protection locked="0"/>
    </xf>
    <xf numFmtId="0" fontId="22" fillId="34" borderId="125" xfId="0" applyFont="1" applyFill="1" applyBorder="1" applyAlignment="1" applyProtection="1">
      <alignment horizontal="center" vertical="center"/>
      <protection locked="0"/>
    </xf>
    <xf numFmtId="3" fontId="9" fillId="35" borderId="32" xfId="0" applyNumberFormat="1" applyFont="1" applyFill="1" applyBorder="1" applyAlignment="1" applyProtection="1">
      <alignment vertical="center" wrapText="1"/>
      <protection locked="0"/>
    </xf>
    <xf numFmtId="3" fontId="9" fillId="35" borderId="123" xfId="0" applyNumberFormat="1" applyFont="1" applyFill="1" applyBorder="1" applyAlignment="1" applyProtection="1">
      <alignment vertical="center" wrapText="1"/>
      <protection locked="0"/>
    </xf>
    <xf numFmtId="0" fontId="138" fillId="0" borderId="93" xfId="0" applyFont="1" applyFill="1" applyBorder="1" applyAlignment="1">
      <alignment horizontal="center" vertical="center" textRotation="90"/>
    </xf>
    <xf numFmtId="0" fontId="138" fillId="0" borderId="0" xfId="0" applyFont="1" applyFill="1" applyBorder="1" applyAlignment="1">
      <alignment horizontal="center" vertical="center" textRotation="90"/>
    </xf>
    <xf numFmtId="0" fontId="138" fillId="0" borderId="92" xfId="0" applyFont="1" applyFill="1" applyBorder="1" applyAlignment="1">
      <alignment horizontal="center" vertical="center" textRotation="90"/>
    </xf>
    <xf numFmtId="0" fontId="0" fillId="41" borderId="91" xfId="0" applyFill="1" applyBorder="1" applyAlignment="1">
      <alignment horizontal="left" vertical="center"/>
    </xf>
    <xf numFmtId="0" fontId="50" fillId="0" borderId="85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85" xfId="0" applyNumberFormat="1" applyFont="1" applyFill="1" applyBorder="1" applyAlignment="1" applyProtection="1">
      <alignment horizontal="center" vertical="center" textRotation="90" wrapText="1"/>
      <protection locked="0"/>
    </xf>
    <xf numFmtId="3" fontId="13" fillId="0" borderId="98" xfId="0" applyNumberFormat="1" applyFont="1" applyFill="1" applyBorder="1" applyAlignment="1" applyProtection="1">
      <alignment horizontal="center" vertical="center" wrapText="1"/>
      <protection/>
    </xf>
    <xf numFmtId="3" fontId="13" fillId="0" borderId="97" xfId="0" applyNumberFormat="1" applyFont="1" applyFill="1" applyBorder="1" applyAlignment="1" applyProtection="1">
      <alignment horizontal="center" vertical="center" wrapText="1"/>
      <protection/>
    </xf>
    <xf numFmtId="3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54" fillId="37" borderId="93" xfId="0" applyNumberFormat="1" applyFont="1" applyFill="1" applyBorder="1" applyAlignment="1" applyProtection="1" quotePrefix="1">
      <alignment horizontal="left" vertical="center" wrapText="1"/>
      <protection locked="0"/>
    </xf>
    <xf numFmtId="3" fontId="54" fillId="37" borderId="125" xfId="0" applyNumberFormat="1" applyFont="1" applyFill="1" applyBorder="1" applyAlignment="1" applyProtection="1" quotePrefix="1">
      <alignment horizontal="left" vertical="center" wrapText="1"/>
      <protection locked="0"/>
    </xf>
    <xf numFmtId="0" fontId="6" fillId="0" borderId="57" xfId="0" applyFont="1" applyFill="1" applyBorder="1" applyAlignment="1" applyProtection="1">
      <alignment vertical="center"/>
      <protection locked="0"/>
    </xf>
    <xf numFmtId="3" fontId="13" fillId="0" borderId="87" xfId="0" applyNumberFormat="1" applyFont="1" applyFill="1" applyBorder="1" applyAlignment="1" applyProtection="1">
      <alignment horizontal="center" vertical="center" wrapText="1"/>
      <protection/>
    </xf>
    <xf numFmtId="0" fontId="0" fillId="41" borderId="76" xfId="0" applyFill="1" applyBorder="1" applyAlignment="1">
      <alignment horizontal="left" vertical="center"/>
    </xf>
    <xf numFmtId="3" fontId="13" fillId="0" borderId="103" xfId="0" applyNumberFormat="1" applyFont="1" applyFill="1" applyBorder="1" applyAlignment="1" applyProtection="1">
      <alignment horizontal="center" vertical="center" wrapText="1"/>
      <protection/>
    </xf>
    <xf numFmtId="3" fontId="13" fillId="0" borderId="107" xfId="0" applyNumberFormat="1" applyFont="1" applyFill="1" applyBorder="1" applyAlignment="1" applyProtection="1">
      <alignment horizontal="center" vertical="center" wrapText="1"/>
      <protection/>
    </xf>
    <xf numFmtId="3" fontId="13" fillId="0" borderId="75" xfId="0" applyNumberFormat="1" applyFont="1" applyFill="1" applyBorder="1" applyAlignment="1" applyProtection="1">
      <alignment horizontal="center" vertical="center" wrapText="1"/>
      <protection/>
    </xf>
    <xf numFmtId="3" fontId="54" fillId="46" borderId="91" xfId="0" applyNumberFormat="1" applyFont="1" applyFill="1" applyBorder="1" applyAlignment="1" applyProtection="1">
      <alignment horizontal="right" vertical="center" wrapText="1"/>
      <protection locked="0"/>
    </xf>
    <xf numFmtId="3" fontId="51" fillId="46" borderId="91" xfId="0" applyNumberFormat="1" applyFont="1" applyFill="1" applyBorder="1" applyAlignment="1" applyProtection="1">
      <alignment vertical="center"/>
      <protection locked="0"/>
    </xf>
    <xf numFmtId="3" fontId="11" fillId="0" borderId="13" xfId="0" applyNumberFormat="1" applyFont="1" applyFill="1" applyBorder="1" applyAlignment="1" applyProtection="1">
      <alignment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200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chartsheet" Target="chartsheets/sheet13.xml" /><Relationship Id="rId20" Type="http://schemas.openxmlformats.org/officeDocument/2006/relationships/chartsheet" Target="chartsheets/sheet14.xml" /><Relationship Id="rId21" Type="http://schemas.openxmlformats.org/officeDocument/2006/relationships/chartsheet" Target="chartsheets/sheet15.xml" /><Relationship Id="rId22" Type="http://schemas.openxmlformats.org/officeDocument/2006/relationships/chartsheet" Target="chartsheets/sheet16.xml" /><Relationship Id="rId23" Type="http://schemas.openxmlformats.org/officeDocument/2006/relationships/chartsheet" Target="chartsheets/sheet17.xml" /><Relationship Id="rId24" Type="http://schemas.openxmlformats.org/officeDocument/2006/relationships/chartsheet" Target="chartsheets/sheet18.xml" /><Relationship Id="rId25" Type="http://schemas.openxmlformats.org/officeDocument/2006/relationships/chartsheet" Target="chartsheets/sheet19.xml" /><Relationship Id="rId26" Type="http://schemas.openxmlformats.org/officeDocument/2006/relationships/chartsheet" Target="chartsheets/sheet20.xml" /><Relationship Id="rId27" Type="http://schemas.openxmlformats.org/officeDocument/2006/relationships/chartsheet" Target="chartsheets/sheet21.xml" /><Relationship Id="rId28" Type="http://schemas.openxmlformats.org/officeDocument/2006/relationships/chartsheet" Target="chartsheets/sheet22.xml" /><Relationship Id="rId29" Type="http://schemas.openxmlformats.org/officeDocument/2006/relationships/chartsheet" Target="chartsheets/sheet23.xml" /><Relationship Id="rId30" Type="http://schemas.openxmlformats.org/officeDocument/2006/relationships/chartsheet" Target="chartsheets/sheet24.xml" /><Relationship Id="rId31" Type="http://schemas.openxmlformats.org/officeDocument/2006/relationships/chartsheet" Target="chartsheets/sheet25.xml" /><Relationship Id="rId32" Type="http://schemas.openxmlformats.org/officeDocument/2006/relationships/chartsheet" Target="chartsheets/sheet26.xml" /><Relationship Id="rId33" Type="http://schemas.openxmlformats.org/officeDocument/2006/relationships/chartsheet" Target="chartsheets/sheet27.xml" /><Relationship Id="rId34" Type="http://schemas.openxmlformats.org/officeDocument/2006/relationships/chartsheet" Target="chartsheets/sheet28.xml" /><Relationship Id="rId35" Type="http://schemas.openxmlformats.org/officeDocument/2006/relationships/chartsheet" Target="chartsheets/sheet29.xml" /><Relationship Id="rId36" Type="http://schemas.openxmlformats.org/officeDocument/2006/relationships/chartsheet" Target="chartsheets/sheet30.xml" /><Relationship Id="rId37" Type="http://schemas.openxmlformats.org/officeDocument/2006/relationships/worksheet" Target="worksheets/sheet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USUARIOS POTENCIALES</a:t>
            </a:r>
          </a:p>
        </c:rich>
      </c:tx>
      <c:layout>
        <c:manualLayout>
          <c:xMode val="factor"/>
          <c:yMode val="factor"/>
          <c:x val="0.03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16"/>
          <c:w val="0.98075"/>
          <c:h val="0.81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1'!$F$47</c:f>
              <c:strCache>
                <c:ptCount val="1"/>
                <c:pt idx="0">
                  <c:v>TOTAL PDI</c:v>
                </c:pt>
              </c:strCache>
            </c:strRef>
          </c:tx>
          <c:spPr>
            <a:solidFill>
              <a:srgbClr val="68AC2F"/>
            </a:solidFill>
            <a:ln w="3175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1'!$E$48:$E$73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1'!$F$48:$F$73</c:f>
              <c:numCache>
                <c:ptCount val="26"/>
                <c:pt idx="0">
                  <c:v>158</c:v>
                </c:pt>
                <c:pt idx="1">
                  <c:v>244</c:v>
                </c:pt>
                <c:pt idx="2">
                  <c:v>50</c:v>
                </c:pt>
                <c:pt idx="3">
                  <c:v>387</c:v>
                </c:pt>
                <c:pt idx="4">
                  <c:v>230</c:v>
                </c:pt>
                <c:pt idx="5">
                  <c:v>137</c:v>
                </c:pt>
                <c:pt idx="6">
                  <c:v>302</c:v>
                </c:pt>
                <c:pt idx="7">
                  <c:v>147</c:v>
                </c:pt>
                <c:pt idx="8">
                  <c:v>322</c:v>
                </c:pt>
                <c:pt idx="9">
                  <c:v>317</c:v>
                </c:pt>
                <c:pt idx="10">
                  <c:v>352</c:v>
                </c:pt>
                <c:pt idx="11">
                  <c:v>340</c:v>
                </c:pt>
                <c:pt idx="12">
                  <c:v>317</c:v>
                </c:pt>
                <c:pt idx="13">
                  <c:v>363</c:v>
                </c:pt>
                <c:pt idx="14">
                  <c:v>92</c:v>
                </c:pt>
                <c:pt idx="15">
                  <c:v>320</c:v>
                </c:pt>
                <c:pt idx="16">
                  <c:v>156</c:v>
                </c:pt>
                <c:pt idx="17">
                  <c:v>942</c:v>
                </c:pt>
                <c:pt idx="18">
                  <c:v>155</c:v>
                </c:pt>
                <c:pt idx="19">
                  <c:v>251</c:v>
                </c:pt>
                <c:pt idx="20">
                  <c:v>287</c:v>
                </c:pt>
                <c:pt idx="21">
                  <c:v>176</c:v>
                </c:pt>
                <c:pt idx="22">
                  <c:v>51</c:v>
                </c:pt>
                <c:pt idx="23">
                  <c:v>77</c:v>
                </c:pt>
                <c:pt idx="24">
                  <c:v>115</c:v>
                </c:pt>
                <c:pt idx="25">
                  <c:v>101</c:v>
                </c:pt>
              </c:numCache>
            </c:numRef>
          </c:val>
        </c:ser>
        <c:ser>
          <c:idx val="1"/>
          <c:order val="1"/>
          <c:tx>
            <c:strRef>
              <c:f>'TODO 1'!$G$47</c:f>
              <c:strCache>
                <c:ptCount val="1"/>
                <c:pt idx="0">
                  <c:v>TOTAL ALUMNOS</c:v>
                </c:pt>
              </c:strCache>
            </c:strRef>
          </c:tx>
          <c:spPr>
            <a:solidFill>
              <a:srgbClr val="7FD13B"/>
            </a:solidFill>
            <a:ln w="3175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1'!$E$48:$E$73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1'!$G$48:$G$73</c:f>
              <c:numCache>
                <c:ptCount val="26"/>
                <c:pt idx="0">
                  <c:v>2289</c:v>
                </c:pt>
                <c:pt idx="1">
                  <c:v>2104</c:v>
                </c:pt>
                <c:pt idx="2">
                  <c:v>477</c:v>
                </c:pt>
                <c:pt idx="3">
                  <c:v>4514</c:v>
                </c:pt>
                <c:pt idx="4">
                  <c:v>1915</c:v>
                </c:pt>
                <c:pt idx="5">
                  <c:v>817</c:v>
                </c:pt>
                <c:pt idx="6">
                  <c:v>7017</c:v>
                </c:pt>
                <c:pt idx="7">
                  <c:v>1192</c:v>
                </c:pt>
                <c:pt idx="8">
                  <c:v>4406</c:v>
                </c:pt>
                <c:pt idx="9">
                  <c:v>2429</c:v>
                </c:pt>
                <c:pt idx="10">
                  <c:v>8059</c:v>
                </c:pt>
                <c:pt idx="11">
                  <c:v>5174</c:v>
                </c:pt>
                <c:pt idx="12">
                  <c:v>2990</c:v>
                </c:pt>
                <c:pt idx="13">
                  <c:v>4281</c:v>
                </c:pt>
                <c:pt idx="14">
                  <c:v>1123</c:v>
                </c:pt>
                <c:pt idx="15">
                  <c:v>3840</c:v>
                </c:pt>
                <c:pt idx="16">
                  <c:v>1870</c:v>
                </c:pt>
                <c:pt idx="17">
                  <c:v>4204</c:v>
                </c:pt>
                <c:pt idx="18">
                  <c:v>756</c:v>
                </c:pt>
                <c:pt idx="19">
                  <c:v>3506</c:v>
                </c:pt>
                <c:pt idx="20">
                  <c:v>1780</c:v>
                </c:pt>
                <c:pt idx="21">
                  <c:v>2045</c:v>
                </c:pt>
                <c:pt idx="22">
                  <c:v>410</c:v>
                </c:pt>
                <c:pt idx="23">
                  <c:v>2713</c:v>
                </c:pt>
                <c:pt idx="24">
                  <c:v>870</c:v>
                </c:pt>
                <c:pt idx="25">
                  <c:v>1666</c:v>
                </c:pt>
              </c:numCache>
            </c:numRef>
          </c:val>
        </c:ser>
        <c:ser>
          <c:idx val="2"/>
          <c:order val="2"/>
          <c:tx>
            <c:strRef>
              <c:f>'TODO 1'!$H$47</c:f>
              <c:strCache>
                <c:ptCount val="1"/>
                <c:pt idx="0">
                  <c:v>ALUMNOS DE CENTROS ADSCRITOS, TÍTULOS PROPIOS, ETC</c:v>
                </c:pt>
              </c:strCache>
            </c:strRef>
          </c:tx>
          <c:spPr>
            <a:solidFill>
              <a:srgbClr val="B9E3A5"/>
            </a:solidFill>
            <a:ln w="3175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1'!$E$48:$E$73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1'!$H$48:$H$73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1354</c:v>
                </c:pt>
                <c:pt idx="11">
                  <c:v>2467</c:v>
                </c:pt>
                <c:pt idx="12">
                  <c:v>160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39</c:v>
                </c:pt>
                <c:pt idx="17">
                  <c:v>0</c:v>
                </c:pt>
                <c:pt idx="18">
                  <c:v>204</c:v>
                </c:pt>
                <c:pt idx="19">
                  <c:v>1116</c:v>
                </c:pt>
                <c:pt idx="20">
                  <c:v>56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70</c:v>
                </c:pt>
              </c:numCache>
            </c:numRef>
          </c:val>
        </c:ser>
        <c:overlap val="100"/>
        <c:gapWidth val="60"/>
        <c:axId val="4927137"/>
        <c:axId val="44344234"/>
      </c:barChart>
      <c:catAx>
        <c:axId val="492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44234"/>
        <c:crosses val="autoZero"/>
        <c:auto val="1"/>
        <c:lblOffset val="100"/>
        <c:tickLblSkip val="1"/>
        <c:noMultiLvlLbl val="0"/>
      </c:catAx>
      <c:valAx>
        <c:axId val="44344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7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275"/>
          <c:y val="0.9535"/>
          <c:w val="0.811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MONOGRAFÍAS (SIGLOS XX Y XXI) INGRESADAS EN EL AÑO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125"/>
          <c:w val="0.98075"/>
          <c:h val="0.829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1'!$EE$7</c:f>
              <c:strCache>
                <c:ptCount val="1"/>
                <c:pt idx="0">
                  <c:v>COMPRA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1'!$EE$8:$EE$41</c:f>
              <c:numCache>
                <c:ptCount val="34"/>
                <c:pt idx="0">
                  <c:v>750</c:v>
                </c:pt>
                <c:pt idx="1">
                  <c:v>488</c:v>
                </c:pt>
                <c:pt idx="2">
                  <c:v>312</c:v>
                </c:pt>
                <c:pt idx="3">
                  <c:v>2692</c:v>
                </c:pt>
                <c:pt idx="4">
                  <c:v>264</c:v>
                </c:pt>
                <c:pt idx="5">
                  <c:v>66</c:v>
                </c:pt>
                <c:pt idx="6">
                  <c:v>1249</c:v>
                </c:pt>
                <c:pt idx="7">
                  <c:v>212</c:v>
                </c:pt>
                <c:pt idx="8">
                  <c:v>2035</c:v>
                </c:pt>
                <c:pt idx="9">
                  <c:v>559</c:v>
                </c:pt>
                <c:pt idx="10">
                  <c:v>3721</c:v>
                </c:pt>
                <c:pt idx="11">
                  <c:v>732</c:v>
                </c:pt>
                <c:pt idx="12">
                  <c:v>330</c:v>
                </c:pt>
                <c:pt idx="13">
                  <c:v>4227</c:v>
                </c:pt>
                <c:pt idx="14">
                  <c:v>1383</c:v>
                </c:pt>
                <c:pt idx="15">
                  <c:v>2090</c:v>
                </c:pt>
                <c:pt idx="16">
                  <c:v>579</c:v>
                </c:pt>
                <c:pt idx="17">
                  <c:v>828</c:v>
                </c:pt>
                <c:pt idx="18">
                  <c:v>49</c:v>
                </c:pt>
                <c:pt idx="19">
                  <c:v>893</c:v>
                </c:pt>
                <c:pt idx="20">
                  <c:v>148</c:v>
                </c:pt>
                <c:pt idx="21">
                  <c:v>307</c:v>
                </c:pt>
                <c:pt idx="22">
                  <c:v>192</c:v>
                </c:pt>
                <c:pt idx="23">
                  <c:v>796</c:v>
                </c:pt>
                <c:pt idx="24">
                  <c:v>185</c:v>
                </c:pt>
                <c:pt idx="25">
                  <c:v>824</c:v>
                </c:pt>
                <c:pt idx="26">
                  <c:v>3</c:v>
                </c:pt>
                <c:pt idx="27">
                  <c:v>15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11</c:v>
                </c:pt>
                <c:pt idx="32">
                  <c:v>0</c:v>
                </c:pt>
                <c:pt idx="33">
                  <c:v>4</c:v>
                </c:pt>
              </c:numCache>
            </c:numRef>
          </c:val>
        </c:ser>
        <c:ser>
          <c:idx val="10"/>
          <c:order val="1"/>
          <c:tx>
            <c:strRef>
              <c:f>'TODO 1'!$EF$7</c:f>
              <c:strCache>
                <c:ptCount val="1"/>
                <c:pt idx="0">
                  <c:v>DONATIVO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1'!$EF$8:$EF$41</c:f>
              <c:numCache>
                <c:ptCount val="34"/>
                <c:pt idx="0">
                  <c:v>332</c:v>
                </c:pt>
                <c:pt idx="1">
                  <c:v>1600</c:v>
                </c:pt>
                <c:pt idx="2">
                  <c:v>31</c:v>
                </c:pt>
                <c:pt idx="3">
                  <c:v>1545</c:v>
                </c:pt>
                <c:pt idx="4">
                  <c:v>429</c:v>
                </c:pt>
                <c:pt idx="5">
                  <c:v>571</c:v>
                </c:pt>
                <c:pt idx="6">
                  <c:v>457</c:v>
                </c:pt>
                <c:pt idx="7">
                  <c:v>366</c:v>
                </c:pt>
                <c:pt idx="8">
                  <c:v>1558</c:v>
                </c:pt>
                <c:pt idx="9">
                  <c:v>208</c:v>
                </c:pt>
                <c:pt idx="10">
                  <c:v>475</c:v>
                </c:pt>
                <c:pt idx="11">
                  <c:v>501</c:v>
                </c:pt>
                <c:pt idx="12">
                  <c:v>771</c:v>
                </c:pt>
                <c:pt idx="13">
                  <c:v>804</c:v>
                </c:pt>
                <c:pt idx="14">
                  <c:v>2530</c:v>
                </c:pt>
                <c:pt idx="15">
                  <c:v>3373</c:v>
                </c:pt>
                <c:pt idx="16">
                  <c:v>216</c:v>
                </c:pt>
                <c:pt idx="17">
                  <c:v>1980</c:v>
                </c:pt>
                <c:pt idx="18">
                  <c:v>59</c:v>
                </c:pt>
                <c:pt idx="19">
                  <c:v>2039</c:v>
                </c:pt>
                <c:pt idx="20">
                  <c:v>254</c:v>
                </c:pt>
                <c:pt idx="21">
                  <c:v>64</c:v>
                </c:pt>
                <c:pt idx="22">
                  <c:v>118</c:v>
                </c:pt>
                <c:pt idx="23">
                  <c:v>25</c:v>
                </c:pt>
                <c:pt idx="24">
                  <c:v>66</c:v>
                </c:pt>
                <c:pt idx="25">
                  <c:v>366</c:v>
                </c:pt>
                <c:pt idx="26">
                  <c:v>97</c:v>
                </c:pt>
                <c:pt idx="27">
                  <c:v>126</c:v>
                </c:pt>
                <c:pt idx="28">
                  <c:v>59</c:v>
                </c:pt>
                <c:pt idx="29">
                  <c:v>1</c:v>
                </c:pt>
                <c:pt idx="30">
                  <c:v>0</c:v>
                </c:pt>
                <c:pt idx="31">
                  <c:v>44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0"/>
          <c:order val="2"/>
          <c:tx>
            <c:strRef>
              <c:f>'TODO 1'!$EG$7</c:f>
              <c:strCache>
                <c:ptCount val="1"/>
                <c:pt idx="0">
                  <c:v>CANJE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1'!$EG$8:$EG$41</c:f>
              <c:numCache>
                <c:ptCount val="34"/>
                <c:pt idx="0">
                  <c:v>7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844</c:v>
                </c:pt>
                <c:pt idx="6">
                  <c:v>27</c:v>
                </c:pt>
                <c:pt idx="7">
                  <c:v>8</c:v>
                </c:pt>
                <c:pt idx="8">
                  <c:v>23</c:v>
                </c:pt>
                <c:pt idx="9">
                  <c:v>5</c:v>
                </c:pt>
                <c:pt idx="10">
                  <c:v>8</c:v>
                </c:pt>
                <c:pt idx="11">
                  <c:v>22</c:v>
                </c:pt>
                <c:pt idx="12">
                  <c:v>2</c:v>
                </c:pt>
                <c:pt idx="13">
                  <c:v>185</c:v>
                </c:pt>
                <c:pt idx="14">
                  <c:v>7</c:v>
                </c:pt>
                <c:pt idx="15">
                  <c:v>1364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</c:numCache>
            </c:numRef>
          </c:val>
        </c:ser>
        <c:overlap val="100"/>
        <c:gapWidth val="40"/>
        <c:axId val="5194993"/>
        <c:axId val="46754938"/>
      </c:barChart>
      <c:catAx>
        <c:axId val="519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54938"/>
        <c:crosses val="autoZero"/>
        <c:auto val="0"/>
        <c:lblOffset val="100"/>
        <c:tickLblSkip val="1"/>
        <c:noMultiLvlLbl val="0"/>
      </c:catAx>
      <c:valAx>
        <c:axId val="46754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499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575"/>
          <c:y val="0.95625"/>
          <c:w val="0.214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MATERIAL NO LIBRARIO A 31 DE DICIEMBRE 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25"/>
          <c:w val="0.97775"/>
          <c:h val="0.884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1'!$EY$7</c:f>
              <c:strCache>
                <c:ptCount val="1"/>
                <c:pt idx="0">
                  <c:v>VÍDEOS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1'!$EY$8:$EY$41</c:f>
              <c:numCache>
                <c:ptCount val="34"/>
                <c:pt idx="0">
                  <c:v>204</c:v>
                </c:pt>
                <c:pt idx="1">
                  <c:v>144</c:v>
                </c:pt>
                <c:pt idx="2">
                  <c:v>0</c:v>
                </c:pt>
                <c:pt idx="3">
                  <c:v>308</c:v>
                </c:pt>
                <c:pt idx="4">
                  <c:v>100</c:v>
                </c:pt>
                <c:pt idx="5">
                  <c:v>99</c:v>
                </c:pt>
                <c:pt idx="6">
                  <c:v>593</c:v>
                </c:pt>
                <c:pt idx="7">
                  <c:v>93</c:v>
                </c:pt>
                <c:pt idx="8">
                  <c:v>814</c:v>
                </c:pt>
                <c:pt idx="9">
                  <c:v>5</c:v>
                </c:pt>
                <c:pt idx="10">
                  <c:v>1</c:v>
                </c:pt>
                <c:pt idx="11">
                  <c:v>383</c:v>
                </c:pt>
                <c:pt idx="12">
                  <c:v>25</c:v>
                </c:pt>
                <c:pt idx="13">
                  <c:v>1373</c:v>
                </c:pt>
                <c:pt idx="14">
                  <c:v>155</c:v>
                </c:pt>
                <c:pt idx="15">
                  <c:v>1961</c:v>
                </c:pt>
                <c:pt idx="16">
                  <c:v>29</c:v>
                </c:pt>
                <c:pt idx="17">
                  <c:v>174</c:v>
                </c:pt>
                <c:pt idx="18">
                  <c:v>122</c:v>
                </c:pt>
                <c:pt idx="19">
                  <c:v>724</c:v>
                </c:pt>
                <c:pt idx="20">
                  <c:v>137</c:v>
                </c:pt>
                <c:pt idx="21">
                  <c:v>98</c:v>
                </c:pt>
                <c:pt idx="22">
                  <c:v>166</c:v>
                </c:pt>
                <c:pt idx="23">
                  <c:v>39</c:v>
                </c:pt>
                <c:pt idx="24">
                  <c:v>258</c:v>
                </c:pt>
                <c:pt idx="25">
                  <c:v>549</c:v>
                </c:pt>
                <c:pt idx="26">
                  <c:v>0</c:v>
                </c:pt>
                <c:pt idx="27">
                  <c:v>0</c:v>
                </c:pt>
                <c:pt idx="28">
                  <c:v>10</c:v>
                </c:pt>
                <c:pt idx="29">
                  <c:v>632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</c:numCache>
            </c:numRef>
          </c:val>
        </c:ser>
        <c:ser>
          <c:idx val="0"/>
          <c:order val="1"/>
          <c:tx>
            <c:strRef>
              <c:f>'TODO 1'!$FA$7</c:f>
              <c:strCache>
                <c:ptCount val="1"/>
                <c:pt idx="0">
                  <c:v>MICROFORMAS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1'!$FA$8:$FA$41</c:f>
              <c:numCache>
                <c:ptCount val="34"/>
                <c:pt idx="0">
                  <c:v>22</c:v>
                </c:pt>
                <c:pt idx="1">
                  <c:v>660</c:v>
                </c:pt>
                <c:pt idx="2">
                  <c:v>0</c:v>
                </c:pt>
                <c:pt idx="3">
                  <c:v>293</c:v>
                </c:pt>
                <c:pt idx="4">
                  <c:v>395</c:v>
                </c:pt>
                <c:pt idx="5">
                  <c:v>119</c:v>
                </c:pt>
                <c:pt idx="6">
                  <c:v>145</c:v>
                </c:pt>
                <c:pt idx="7">
                  <c:v>241</c:v>
                </c:pt>
                <c:pt idx="8">
                  <c:v>15</c:v>
                </c:pt>
                <c:pt idx="9">
                  <c:v>516</c:v>
                </c:pt>
                <c:pt idx="10">
                  <c:v>58</c:v>
                </c:pt>
                <c:pt idx="11">
                  <c:v>281</c:v>
                </c:pt>
                <c:pt idx="12">
                  <c:v>122</c:v>
                </c:pt>
                <c:pt idx="13">
                  <c:v>698</c:v>
                </c:pt>
                <c:pt idx="14">
                  <c:v>28</c:v>
                </c:pt>
                <c:pt idx="15">
                  <c:v>1312</c:v>
                </c:pt>
                <c:pt idx="16">
                  <c:v>19</c:v>
                </c:pt>
                <c:pt idx="17">
                  <c:v>2649</c:v>
                </c:pt>
                <c:pt idx="18">
                  <c:v>9</c:v>
                </c:pt>
                <c:pt idx="19">
                  <c:v>149</c:v>
                </c:pt>
                <c:pt idx="20">
                  <c:v>244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120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2"/>
          <c:tx>
            <c:strRef>
              <c:f>'TODO 1'!$FC$7</c:f>
              <c:strCache>
                <c:ptCount val="1"/>
                <c:pt idx="0">
                  <c:v>DVD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1'!$FC$8:$FC$41</c:f>
              <c:numCache>
                <c:ptCount val="34"/>
                <c:pt idx="0">
                  <c:v>604</c:v>
                </c:pt>
                <c:pt idx="1">
                  <c:v>305</c:v>
                </c:pt>
                <c:pt idx="2">
                  <c:v>98</c:v>
                </c:pt>
                <c:pt idx="3">
                  <c:v>1090</c:v>
                </c:pt>
                <c:pt idx="4">
                  <c:v>235</c:v>
                </c:pt>
                <c:pt idx="5">
                  <c:v>475</c:v>
                </c:pt>
                <c:pt idx="6">
                  <c:v>11656</c:v>
                </c:pt>
                <c:pt idx="7">
                  <c:v>142</c:v>
                </c:pt>
                <c:pt idx="8">
                  <c:v>1492</c:v>
                </c:pt>
                <c:pt idx="9">
                  <c:v>180</c:v>
                </c:pt>
                <c:pt idx="10">
                  <c:v>178</c:v>
                </c:pt>
                <c:pt idx="11">
                  <c:v>405</c:v>
                </c:pt>
                <c:pt idx="12">
                  <c:v>180</c:v>
                </c:pt>
                <c:pt idx="13">
                  <c:v>8108</c:v>
                </c:pt>
                <c:pt idx="14">
                  <c:v>477</c:v>
                </c:pt>
                <c:pt idx="15">
                  <c:v>3732</c:v>
                </c:pt>
                <c:pt idx="16">
                  <c:v>1290</c:v>
                </c:pt>
                <c:pt idx="17">
                  <c:v>378</c:v>
                </c:pt>
                <c:pt idx="18">
                  <c:v>213</c:v>
                </c:pt>
                <c:pt idx="19">
                  <c:v>1538</c:v>
                </c:pt>
                <c:pt idx="20">
                  <c:v>287</c:v>
                </c:pt>
                <c:pt idx="21">
                  <c:v>405</c:v>
                </c:pt>
                <c:pt idx="22">
                  <c:v>573</c:v>
                </c:pt>
                <c:pt idx="23">
                  <c:v>167</c:v>
                </c:pt>
                <c:pt idx="24">
                  <c:v>529</c:v>
                </c:pt>
                <c:pt idx="25">
                  <c:v>1475</c:v>
                </c:pt>
                <c:pt idx="26">
                  <c:v>5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50</c:v>
                </c:pt>
                <c:pt idx="32">
                  <c:v>3</c:v>
                </c:pt>
                <c:pt idx="33">
                  <c:v>7</c:v>
                </c:pt>
              </c:numCache>
            </c:numRef>
          </c:val>
        </c:ser>
        <c:ser>
          <c:idx val="2"/>
          <c:order val="3"/>
          <c:tx>
            <c:strRef>
              <c:f>'TODO 1'!$FE$7</c:f>
              <c:strCache>
                <c:ptCount val="1"/>
                <c:pt idx="0">
                  <c:v>CD ROM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1'!$FE$8:$FE$41</c:f>
              <c:numCache>
                <c:ptCount val="34"/>
                <c:pt idx="0">
                  <c:v>324</c:v>
                </c:pt>
                <c:pt idx="1">
                  <c:v>318</c:v>
                </c:pt>
                <c:pt idx="2">
                  <c:v>204</c:v>
                </c:pt>
                <c:pt idx="3">
                  <c:v>472</c:v>
                </c:pt>
                <c:pt idx="4">
                  <c:v>241</c:v>
                </c:pt>
                <c:pt idx="5">
                  <c:v>298</c:v>
                </c:pt>
                <c:pt idx="6">
                  <c:v>1472</c:v>
                </c:pt>
                <c:pt idx="7">
                  <c:v>234</c:v>
                </c:pt>
                <c:pt idx="8">
                  <c:v>959</c:v>
                </c:pt>
                <c:pt idx="9">
                  <c:v>165</c:v>
                </c:pt>
                <c:pt idx="10">
                  <c:v>448</c:v>
                </c:pt>
                <c:pt idx="11">
                  <c:v>737</c:v>
                </c:pt>
                <c:pt idx="12">
                  <c:v>163</c:v>
                </c:pt>
                <c:pt idx="13">
                  <c:v>1133</c:v>
                </c:pt>
                <c:pt idx="14">
                  <c:v>200</c:v>
                </c:pt>
                <c:pt idx="15">
                  <c:v>1469</c:v>
                </c:pt>
                <c:pt idx="16">
                  <c:v>3710</c:v>
                </c:pt>
                <c:pt idx="17">
                  <c:v>630</c:v>
                </c:pt>
                <c:pt idx="18">
                  <c:v>283</c:v>
                </c:pt>
                <c:pt idx="19">
                  <c:v>444</c:v>
                </c:pt>
                <c:pt idx="20">
                  <c:v>355</c:v>
                </c:pt>
                <c:pt idx="21">
                  <c:v>186</c:v>
                </c:pt>
                <c:pt idx="22">
                  <c:v>381</c:v>
                </c:pt>
                <c:pt idx="23">
                  <c:v>87</c:v>
                </c:pt>
                <c:pt idx="24">
                  <c:v>263</c:v>
                </c:pt>
                <c:pt idx="25">
                  <c:v>462</c:v>
                </c:pt>
                <c:pt idx="26">
                  <c:v>26</c:v>
                </c:pt>
                <c:pt idx="27">
                  <c:v>7</c:v>
                </c:pt>
                <c:pt idx="28">
                  <c:v>134</c:v>
                </c:pt>
                <c:pt idx="29">
                  <c:v>4</c:v>
                </c:pt>
                <c:pt idx="30">
                  <c:v>0</c:v>
                </c:pt>
                <c:pt idx="31">
                  <c:v>701</c:v>
                </c:pt>
                <c:pt idx="32">
                  <c:v>520</c:v>
                </c:pt>
                <c:pt idx="33">
                  <c:v>50</c:v>
                </c:pt>
              </c:numCache>
            </c:numRef>
          </c:val>
        </c:ser>
        <c:ser>
          <c:idx val="3"/>
          <c:order val="4"/>
          <c:tx>
            <c:strRef>
              <c:f>'TODO 1'!$FG$7</c:f>
              <c:strCache>
                <c:ptCount val="1"/>
                <c:pt idx="0">
                  <c:v>MATERIAL FONOGRÁFICO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1'!$FG$8:$FG$41</c:f>
              <c:numCache>
                <c:ptCount val="34"/>
                <c:pt idx="0">
                  <c:v>24</c:v>
                </c:pt>
                <c:pt idx="1">
                  <c:v>39</c:v>
                </c:pt>
                <c:pt idx="2">
                  <c:v>0</c:v>
                </c:pt>
                <c:pt idx="3">
                  <c:v>1</c:v>
                </c:pt>
                <c:pt idx="4">
                  <c:v>8</c:v>
                </c:pt>
                <c:pt idx="5">
                  <c:v>0</c:v>
                </c:pt>
                <c:pt idx="6">
                  <c:v>409</c:v>
                </c:pt>
                <c:pt idx="7">
                  <c:v>0</c:v>
                </c:pt>
                <c:pt idx="8">
                  <c:v>27</c:v>
                </c:pt>
                <c:pt idx="9">
                  <c:v>0</c:v>
                </c:pt>
                <c:pt idx="10">
                  <c:v>0</c:v>
                </c:pt>
                <c:pt idx="11">
                  <c:v>958</c:v>
                </c:pt>
                <c:pt idx="12">
                  <c:v>2</c:v>
                </c:pt>
                <c:pt idx="13">
                  <c:v>520</c:v>
                </c:pt>
                <c:pt idx="14">
                  <c:v>10</c:v>
                </c:pt>
                <c:pt idx="15">
                  <c:v>9324</c:v>
                </c:pt>
                <c:pt idx="16">
                  <c:v>2</c:v>
                </c:pt>
                <c:pt idx="17">
                  <c:v>18</c:v>
                </c:pt>
                <c:pt idx="18">
                  <c:v>1</c:v>
                </c:pt>
                <c:pt idx="19">
                  <c:v>35</c:v>
                </c:pt>
                <c:pt idx="20">
                  <c:v>27</c:v>
                </c:pt>
                <c:pt idx="21">
                  <c:v>0</c:v>
                </c:pt>
                <c:pt idx="22">
                  <c:v>17</c:v>
                </c:pt>
                <c:pt idx="23">
                  <c:v>37</c:v>
                </c:pt>
                <c:pt idx="24">
                  <c:v>0</c:v>
                </c:pt>
                <c:pt idx="25">
                  <c:v>47</c:v>
                </c:pt>
                <c:pt idx="26">
                  <c:v>0</c:v>
                </c:pt>
                <c:pt idx="27">
                  <c:v>0</c:v>
                </c:pt>
                <c:pt idx="28">
                  <c:v>88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'TODO 1'!$FI$7</c:f>
              <c:strCache>
                <c:ptCount val="1"/>
                <c:pt idx="0">
                  <c:v>MAPAS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1'!$FI$8:$FI$41</c:f>
              <c:numCache>
                <c:ptCount val="34"/>
                <c:pt idx="0">
                  <c:v>2</c:v>
                </c:pt>
                <c:pt idx="1">
                  <c:v>1065</c:v>
                </c:pt>
                <c:pt idx="2">
                  <c:v>4</c:v>
                </c:pt>
                <c:pt idx="3">
                  <c:v>15</c:v>
                </c:pt>
                <c:pt idx="4">
                  <c:v>26</c:v>
                </c:pt>
                <c:pt idx="5">
                  <c:v>25980</c:v>
                </c:pt>
                <c:pt idx="6">
                  <c:v>15</c:v>
                </c:pt>
                <c:pt idx="7">
                  <c:v>43</c:v>
                </c:pt>
                <c:pt idx="8">
                  <c:v>139</c:v>
                </c:pt>
                <c:pt idx="9">
                  <c:v>1</c:v>
                </c:pt>
                <c:pt idx="10">
                  <c:v>42</c:v>
                </c:pt>
                <c:pt idx="11">
                  <c:v>108</c:v>
                </c:pt>
                <c:pt idx="12">
                  <c:v>79</c:v>
                </c:pt>
                <c:pt idx="13">
                  <c:v>88</c:v>
                </c:pt>
                <c:pt idx="14">
                  <c:v>14</c:v>
                </c:pt>
                <c:pt idx="15">
                  <c:v>15183</c:v>
                </c:pt>
                <c:pt idx="16">
                  <c:v>1</c:v>
                </c:pt>
                <c:pt idx="17">
                  <c:v>18</c:v>
                </c:pt>
                <c:pt idx="18">
                  <c:v>0</c:v>
                </c:pt>
                <c:pt idx="19">
                  <c:v>7</c:v>
                </c:pt>
                <c:pt idx="20">
                  <c:v>822</c:v>
                </c:pt>
                <c:pt idx="21">
                  <c:v>0</c:v>
                </c:pt>
                <c:pt idx="22">
                  <c:v>3</c:v>
                </c:pt>
                <c:pt idx="23">
                  <c:v>17</c:v>
                </c:pt>
                <c:pt idx="24">
                  <c:v>0</c:v>
                </c:pt>
                <c:pt idx="25">
                  <c:v>12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126</c:v>
                </c:pt>
                <c:pt idx="32">
                  <c:v>0</c:v>
                </c:pt>
                <c:pt idx="33">
                  <c:v>3</c:v>
                </c:pt>
              </c:numCache>
            </c:numRef>
          </c:val>
        </c:ser>
        <c:ser>
          <c:idx val="6"/>
          <c:order val="6"/>
          <c:tx>
            <c:strRef>
              <c:f>'TODO 1'!$FK$7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1'!$FK$8:$FK$41</c:f>
              <c:numCache>
                <c:ptCount val="34"/>
                <c:pt idx="0">
                  <c:v>60</c:v>
                </c:pt>
                <c:pt idx="1">
                  <c:v>476</c:v>
                </c:pt>
                <c:pt idx="2">
                  <c:v>38</c:v>
                </c:pt>
                <c:pt idx="3">
                  <c:v>473</c:v>
                </c:pt>
                <c:pt idx="4">
                  <c:v>129</c:v>
                </c:pt>
                <c:pt idx="5">
                  <c:v>1833</c:v>
                </c:pt>
                <c:pt idx="6">
                  <c:v>238</c:v>
                </c:pt>
                <c:pt idx="7">
                  <c:v>912</c:v>
                </c:pt>
                <c:pt idx="8">
                  <c:v>306</c:v>
                </c:pt>
                <c:pt idx="9">
                  <c:v>184</c:v>
                </c:pt>
                <c:pt idx="10">
                  <c:v>200</c:v>
                </c:pt>
                <c:pt idx="11">
                  <c:v>1293</c:v>
                </c:pt>
                <c:pt idx="12">
                  <c:v>674</c:v>
                </c:pt>
                <c:pt idx="13">
                  <c:v>489</c:v>
                </c:pt>
                <c:pt idx="14">
                  <c:v>97</c:v>
                </c:pt>
                <c:pt idx="15">
                  <c:v>7425</c:v>
                </c:pt>
                <c:pt idx="16">
                  <c:v>486</c:v>
                </c:pt>
                <c:pt idx="17">
                  <c:v>760</c:v>
                </c:pt>
                <c:pt idx="18">
                  <c:v>83</c:v>
                </c:pt>
                <c:pt idx="19">
                  <c:v>3647</c:v>
                </c:pt>
                <c:pt idx="20">
                  <c:v>116</c:v>
                </c:pt>
                <c:pt idx="21">
                  <c:v>152</c:v>
                </c:pt>
                <c:pt idx="22">
                  <c:v>411</c:v>
                </c:pt>
                <c:pt idx="23">
                  <c:v>148</c:v>
                </c:pt>
                <c:pt idx="24">
                  <c:v>289</c:v>
                </c:pt>
                <c:pt idx="25">
                  <c:v>146</c:v>
                </c:pt>
                <c:pt idx="26">
                  <c:v>8</c:v>
                </c:pt>
                <c:pt idx="27">
                  <c:v>24</c:v>
                </c:pt>
                <c:pt idx="28">
                  <c:v>45</c:v>
                </c:pt>
                <c:pt idx="29">
                  <c:v>62</c:v>
                </c:pt>
                <c:pt idx="30">
                  <c:v>0</c:v>
                </c:pt>
                <c:pt idx="31">
                  <c:v>1766</c:v>
                </c:pt>
                <c:pt idx="32">
                  <c:v>33</c:v>
                </c:pt>
                <c:pt idx="33">
                  <c:v>5</c:v>
                </c:pt>
              </c:numCache>
            </c:numRef>
          </c:val>
        </c:ser>
        <c:overlap val="100"/>
        <c:gapWidth val="20"/>
        <c:axId val="18141259"/>
        <c:axId val="29053604"/>
      </c:bar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53604"/>
        <c:crosses val="autoZero"/>
        <c:auto val="0"/>
        <c:lblOffset val="100"/>
        <c:tickLblSkip val="1"/>
        <c:noMultiLvlLbl val="0"/>
      </c:catAx>
      <c:valAx>
        <c:axId val="29053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14125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625"/>
          <c:y val="0.94925"/>
          <c:w val="0.7447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DE LIBROS A 31 DE DICIEMBRE </a:t>
            </a:r>
          </a:p>
        </c:rich>
      </c:tx>
      <c:layout>
        <c:manualLayout>
          <c:xMode val="factor"/>
          <c:yMode val="factor"/>
          <c:x val="-0.007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125"/>
          <c:w val="0.98075"/>
          <c:h val="0.87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1'!$EW$7</c:f>
              <c:strCache>
                <c:ptCount val="1"/>
                <c:pt idx="0">
                  <c:v>TOAL LIBROS CATALOGADOS Y PENDIENTES DE CATLOGAR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1'!$EW$8:$EW$41</c:f>
              <c:numCache>
                <c:ptCount val="34"/>
                <c:pt idx="0">
                  <c:v>41447</c:v>
                </c:pt>
                <c:pt idx="1">
                  <c:v>55837</c:v>
                </c:pt>
                <c:pt idx="2">
                  <c:v>11773</c:v>
                </c:pt>
                <c:pt idx="3">
                  <c:v>164000</c:v>
                </c:pt>
                <c:pt idx="4">
                  <c:v>35513</c:v>
                </c:pt>
                <c:pt idx="5">
                  <c:v>50010</c:v>
                </c:pt>
                <c:pt idx="6">
                  <c:v>80502</c:v>
                </c:pt>
                <c:pt idx="7">
                  <c:v>67813</c:v>
                </c:pt>
                <c:pt idx="8">
                  <c:v>186163</c:v>
                </c:pt>
                <c:pt idx="9">
                  <c:v>35746</c:v>
                </c:pt>
                <c:pt idx="10">
                  <c:v>370858</c:v>
                </c:pt>
                <c:pt idx="11">
                  <c:v>113598</c:v>
                </c:pt>
                <c:pt idx="12">
                  <c:v>40321</c:v>
                </c:pt>
                <c:pt idx="13">
                  <c:v>491890</c:v>
                </c:pt>
                <c:pt idx="14">
                  <c:v>121550</c:v>
                </c:pt>
                <c:pt idx="15">
                  <c:v>399289</c:v>
                </c:pt>
                <c:pt idx="16">
                  <c:v>30860</c:v>
                </c:pt>
                <c:pt idx="17">
                  <c:v>161337</c:v>
                </c:pt>
                <c:pt idx="18">
                  <c:v>15866</c:v>
                </c:pt>
                <c:pt idx="19">
                  <c:v>80075</c:v>
                </c:pt>
                <c:pt idx="20">
                  <c:v>38803</c:v>
                </c:pt>
                <c:pt idx="21">
                  <c:v>17730</c:v>
                </c:pt>
                <c:pt idx="22">
                  <c:v>13803</c:v>
                </c:pt>
                <c:pt idx="23">
                  <c:v>26743</c:v>
                </c:pt>
                <c:pt idx="24">
                  <c:v>10813</c:v>
                </c:pt>
                <c:pt idx="25">
                  <c:v>51112</c:v>
                </c:pt>
                <c:pt idx="26">
                  <c:v>7466</c:v>
                </c:pt>
                <c:pt idx="27">
                  <c:v>11230</c:v>
                </c:pt>
                <c:pt idx="28">
                  <c:v>11061</c:v>
                </c:pt>
                <c:pt idx="29">
                  <c:v>3892</c:v>
                </c:pt>
                <c:pt idx="30">
                  <c:v>0</c:v>
                </c:pt>
                <c:pt idx="31">
                  <c:v>162551</c:v>
                </c:pt>
                <c:pt idx="32">
                  <c:v>58869</c:v>
                </c:pt>
                <c:pt idx="33">
                  <c:v>2732</c:v>
                </c:pt>
              </c:numCache>
            </c:numRef>
          </c:val>
        </c:ser>
        <c:overlap val="100"/>
        <c:gapWidth val="40"/>
        <c:axId val="60155845"/>
        <c:axId val="4531694"/>
      </c:bar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694"/>
        <c:crosses val="autoZero"/>
        <c:auto val="0"/>
        <c:lblOffset val="100"/>
        <c:tickLblSkip val="1"/>
        <c:noMultiLvlLbl val="0"/>
      </c:catAx>
      <c:valAx>
        <c:axId val="4531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5584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LIBROS CATALOGADOS (SIGLO XIX, XX Y XXI)
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505"/>
          <c:w val="0.98075"/>
          <c:h val="0.790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'!$F$8</c:f>
              <c:strCache>
                <c:ptCount val="1"/>
                <c:pt idx="0">
                  <c:v>OBRAS CATALOGADAS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'!$F$9:$F$42</c:f>
              <c:numCache>
                <c:ptCount val="34"/>
                <c:pt idx="0">
                  <c:v>769</c:v>
                </c:pt>
                <c:pt idx="1">
                  <c:v>275</c:v>
                </c:pt>
                <c:pt idx="2">
                  <c:v>145</c:v>
                </c:pt>
                <c:pt idx="3">
                  <c:v>980</c:v>
                </c:pt>
                <c:pt idx="4">
                  <c:v>361</c:v>
                </c:pt>
                <c:pt idx="5">
                  <c:v>340</c:v>
                </c:pt>
                <c:pt idx="6">
                  <c:v>726</c:v>
                </c:pt>
                <c:pt idx="7">
                  <c:v>535</c:v>
                </c:pt>
                <c:pt idx="8">
                  <c:v>1581</c:v>
                </c:pt>
                <c:pt idx="9">
                  <c:v>202</c:v>
                </c:pt>
                <c:pt idx="10">
                  <c:v>1840</c:v>
                </c:pt>
                <c:pt idx="11">
                  <c:v>550</c:v>
                </c:pt>
                <c:pt idx="12">
                  <c:v>321</c:v>
                </c:pt>
                <c:pt idx="13">
                  <c:v>3210</c:v>
                </c:pt>
                <c:pt idx="14">
                  <c:v>1815</c:v>
                </c:pt>
                <c:pt idx="15">
                  <c:v>3402</c:v>
                </c:pt>
                <c:pt idx="16">
                  <c:v>949</c:v>
                </c:pt>
                <c:pt idx="17">
                  <c:v>1206</c:v>
                </c:pt>
                <c:pt idx="18">
                  <c:v>58</c:v>
                </c:pt>
                <c:pt idx="19">
                  <c:v>877</c:v>
                </c:pt>
                <c:pt idx="20">
                  <c:v>167</c:v>
                </c:pt>
                <c:pt idx="21">
                  <c:v>162</c:v>
                </c:pt>
                <c:pt idx="22">
                  <c:v>120</c:v>
                </c:pt>
                <c:pt idx="23">
                  <c:v>231</c:v>
                </c:pt>
                <c:pt idx="24">
                  <c:v>126</c:v>
                </c:pt>
                <c:pt idx="25">
                  <c:v>343</c:v>
                </c:pt>
                <c:pt idx="26">
                  <c:v>0</c:v>
                </c:pt>
                <c:pt idx="27">
                  <c:v>126</c:v>
                </c:pt>
                <c:pt idx="28">
                  <c:v>40</c:v>
                </c:pt>
                <c:pt idx="29">
                  <c:v>19</c:v>
                </c:pt>
                <c:pt idx="30">
                  <c:v>1</c:v>
                </c:pt>
                <c:pt idx="31">
                  <c:v>85</c:v>
                </c:pt>
                <c:pt idx="32">
                  <c:v>500</c:v>
                </c:pt>
                <c:pt idx="33">
                  <c:v>7</c:v>
                </c:pt>
              </c:numCache>
            </c:numRef>
          </c:val>
        </c:ser>
        <c:ser>
          <c:idx val="0"/>
          <c:order val="1"/>
          <c:tx>
            <c:strRef>
              <c:f>'TODO 8 '!$G$8</c:f>
              <c:strCache>
                <c:ptCount val="1"/>
                <c:pt idx="0">
                  <c:v>OBRAS RECATALOGADAS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'!$G$9:$G$42</c:f>
              <c:numCache>
                <c:ptCount val="34"/>
                <c:pt idx="0">
                  <c:v>78</c:v>
                </c:pt>
                <c:pt idx="1">
                  <c:v>385</c:v>
                </c:pt>
                <c:pt idx="2">
                  <c:v>1</c:v>
                </c:pt>
                <c:pt idx="3">
                  <c:v>622</c:v>
                </c:pt>
                <c:pt idx="4">
                  <c:v>7</c:v>
                </c:pt>
                <c:pt idx="5">
                  <c:v>696</c:v>
                </c:pt>
                <c:pt idx="6">
                  <c:v>0</c:v>
                </c:pt>
                <c:pt idx="7">
                  <c:v>4</c:v>
                </c:pt>
                <c:pt idx="8">
                  <c:v>75</c:v>
                </c:pt>
                <c:pt idx="9">
                  <c:v>119</c:v>
                </c:pt>
                <c:pt idx="10">
                  <c:v>405</c:v>
                </c:pt>
                <c:pt idx="11">
                  <c:v>46</c:v>
                </c:pt>
                <c:pt idx="12">
                  <c:v>13</c:v>
                </c:pt>
                <c:pt idx="13">
                  <c:v>215</c:v>
                </c:pt>
                <c:pt idx="14">
                  <c:v>41</c:v>
                </c:pt>
                <c:pt idx="15">
                  <c:v>49</c:v>
                </c:pt>
                <c:pt idx="16">
                  <c:v>2</c:v>
                </c:pt>
                <c:pt idx="17">
                  <c:v>35</c:v>
                </c:pt>
                <c:pt idx="18">
                  <c:v>0</c:v>
                </c:pt>
                <c:pt idx="19">
                  <c:v>577</c:v>
                </c:pt>
                <c:pt idx="20">
                  <c:v>39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349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overlap val="100"/>
        <c:gapWidth val="40"/>
        <c:axId val="40785247"/>
        <c:axId val="31522904"/>
      </c:bar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22904"/>
        <c:crosses val="autoZero"/>
        <c:auto val="0"/>
        <c:lblOffset val="100"/>
        <c:tickLblSkip val="1"/>
        <c:noMultiLvlLbl val="0"/>
      </c:catAx>
      <c:valAx>
        <c:axId val="31522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524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4"/>
          <c:y val="0.95625"/>
          <c:w val="0.339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CATALOGACIÓN DE MATERIAL NO LIBRARIO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125"/>
          <c:w val="0.98075"/>
          <c:h val="0.87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'!$J$8</c:f>
              <c:strCache>
                <c:ptCount val="1"/>
                <c:pt idx="0">
                  <c:v>VÍDEO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'!$J$9:$J$42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499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0"/>
          <c:order val="1"/>
          <c:tx>
            <c:strRef>
              <c:f>'TODO 8 '!$K$8</c:f>
              <c:strCache>
                <c:ptCount val="1"/>
                <c:pt idx="0">
                  <c:v>DVD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'!$K$9:$K$42</c:f>
              <c:numCache>
                <c:ptCount val="34"/>
                <c:pt idx="0">
                  <c:v>6</c:v>
                </c:pt>
                <c:pt idx="1">
                  <c:v>34</c:v>
                </c:pt>
                <c:pt idx="2">
                  <c:v>0</c:v>
                </c:pt>
                <c:pt idx="3">
                  <c:v>6</c:v>
                </c:pt>
                <c:pt idx="4">
                  <c:v>12</c:v>
                </c:pt>
                <c:pt idx="5">
                  <c:v>21</c:v>
                </c:pt>
                <c:pt idx="6">
                  <c:v>186</c:v>
                </c:pt>
                <c:pt idx="7">
                  <c:v>0</c:v>
                </c:pt>
                <c:pt idx="8">
                  <c:v>17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156</c:v>
                </c:pt>
                <c:pt idx="14">
                  <c:v>2</c:v>
                </c:pt>
                <c:pt idx="15">
                  <c:v>34</c:v>
                </c:pt>
                <c:pt idx="16">
                  <c:v>28</c:v>
                </c:pt>
                <c:pt idx="17">
                  <c:v>27</c:v>
                </c:pt>
                <c:pt idx="18">
                  <c:v>1</c:v>
                </c:pt>
                <c:pt idx="19">
                  <c:v>13</c:v>
                </c:pt>
                <c:pt idx="20">
                  <c:v>2</c:v>
                </c:pt>
                <c:pt idx="21">
                  <c:v>1</c:v>
                </c:pt>
                <c:pt idx="22">
                  <c:v>15</c:v>
                </c:pt>
                <c:pt idx="23">
                  <c:v>1</c:v>
                </c:pt>
                <c:pt idx="24">
                  <c:v>8</c:v>
                </c:pt>
                <c:pt idx="25">
                  <c:v>28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</c:numCache>
            </c:numRef>
          </c:val>
        </c:ser>
        <c:ser>
          <c:idx val="1"/>
          <c:order val="2"/>
          <c:tx>
            <c:strRef>
              <c:f>'TODO 8 '!$L$8</c:f>
              <c:strCache>
                <c:ptCount val="1"/>
                <c:pt idx="0">
                  <c:v>ARCHIVOS DE ORDENADOR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'!$L$9:$L$42</c:f>
              <c:numCache>
                <c:ptCount val="3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16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2"/>
          <c:order val="3"/>
          <c:tx>
            <c:strRef>
              <c:f>'TODO 8 '!$M$8</c:f>
              <c:strCache>
                <c:ptCount val="1"/>
                <c:pt idx="0">
                  <c:v>GRABACIONES SONORAS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'!$M$9:$M$42</c:f>
              <c:numCache>
                <c:ptCount val="3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980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3"/>
          <c:order val="4"/>
          <c:tx>
            <c:strRef>
              <c:f>'TODO 8 '!$N$8</c:f>
              <c:strCache>
                <c:ptCount val="1"/>
                <c:pt idx="0">
                  <c:v>MAPAS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'!$N$9:$N$42</c:f>
              <c:numCache>
                <c:ptCount val="3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'TODO 8 '!$O$8</c:f>
              <c:strCache>
                <c:ptCount val="1"/>
                <c:pt idx="0">
                  <c:v>FOTOGRAFÍAS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'!$O$9:$O$42</c:f>
              <c:numCache>
                <c:ptCount val="3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606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6"/>
          <c:order val="6"/>
          <c:tx>
            <c:strRef>
              <c:f>'TODO 8 '!$P$8</c:f>
              <c:strCache>
                <c:ptCount val="1"/>
                <c:pt idx="0">
                  <c:v>MÚSICA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'!$P$9:$P$42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146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7"/>
          <c:order val="7"/>
          <c:tx>
            <c:strRef>
              <c:f>'TODO 8 '!$Q$8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'!$Q$9:$Q$42</c:f>
              <c:numCache>
                <c:ptCount val="34"/>
                <c:pt idx="0">
                  <c:v>33</c:v>
                </c:pt>
                <c:pt idx="1">
                  <c:v>59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68</c:v>
                </c:pt>
                <c:pt idx="6">
                  <c:v>1</c:v>
                </c:pt>
                <c:pt idx="7">
                  <c:v>2</c:v>
                </c:pt>
                <c:pt idx="8">
                  <c:v>79</c:v>
                </c:pt>
                <c:pt idx="9">
                  <c:v>1</c:v>
                </c:pt>
                <c:pt idx="10">
                  <c:v>22</c:v>
                </c:pt>
                <c:pt idx="11">
                  <c:v>0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0</c:v>
                </c:pt>
                <c:pt idx="16">
                  <c:v>40</c:v>
                </c:pt>
                <c:pt idx="17">
                  <c:v>10</c:v>
                </c:pt>
                <c:pt idx="18">
                  <c:v>1</c:v>
                </c:pt>
                <c:pt idx="19">
                  <c:v>19</c:v>
                </c:pt>
                <c:pt idx="20">
                  <c:v>6</c:v>
                </c:pt>
                <c:pt idx="21">
                  <c:v>0</c:v>
                </c:pt>
                <c:pt idx="22">
                  <c:v>82</c:v>
                </c:pt>
                <c:pt idx="23">
                  <c:v>6</c:v>
                </c:pt>
                <c:pt idx="24">
                  <c:v>10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21</c:v>
                </c:pt>
                <c:pt idx="30">
                  <c:v>0</c:v>
                </c:pt>
                <c:pt idx="31">
                  <c:v>25</c:v>
                </c:pt>
                <c:pt idx="32">
                  <c:v>40</c:v>
                </c:pt>
                <c:pt idx="33">
                  <c:v>9542</c:v>
                </c:pt>
              </c:numCache>
            </c:numRef>
          </c:val>
        </c:ser>
        <c:ser>
          <c:idx val="8"/>
          <c:order val="8"/>
          <c:tx>
            <c:strRef>
              <c:f>'TODO 8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'!#REF!</c:f>
            </c:numRef>
          </c:val>
        </c:ser>
        <c:overlap val="100"/>
        <c:gapWidth val="40"/>
        <c:axId val="15270681"/>
        <c:axId val="3218402"/>
      </c:barChart>
      <c:catAx>
        <c:axId val="1527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8402"/>
        <c:crosses val="autoZero"/>
        <c:auto val="0"/>
        <c:lblOffset val="100"/>
        <c:tickLblSkip val="1"/>
        <c:noMultiLvlLbl val="0"/>
      </c:catAx>
      <c:valAx>
        <c:axId val="32184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706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CATALOGACIÓN EN EL AÑO DE EJEMPLARES Y TÍTULOS (INCLUYE PATRIMONIO BIBLIOGRÁFICO)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125"/>
          <c:w val="0.98075"/>
          <c:h val="0.824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'!$S$8</c:f>
              <c:strCache>
                <c:ptCount val="1"/>
                <c:pt idx="0">
                  <c:v>EJEMPLARES. INCREMENTO ANUAL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'!$S$9:$S$42</c:f>
              <c:numCache>
                <c:ptCount val="34"/>
                <c:pt idx="0">
                  <c:v>1278</c:v>
                </c:pt>
                <c:pt idx="1">
                  <c:v>2220</c:v>
                </c:pt>
                <c:pt idx="2">
                  <c:v>350</c:v>
                </c:pt>
                <c:pt idx="3">
                  <c:v>4403</c:v>
                </c:pt>
                <c:pt idx="4">
                  <c:v>740</c:v>
                </c:pt>
                <c:pt idx="5">
                  <c:v>2149</c:v>
                </c:pt>
                <c:pt idx="6">
                  <c:v>2865</c:v>
                </c:pt>
                <c:pt idx="7">
                  <c:v>1113</c:v>
                </c:pt>
                <c:pt idx="8">
                  <c:v>3876</c:v>
                </c:pt>
                <c:pt idx="9">
                  <c:v>1020</c:v>
                </c:pt>
                <c:pt idx="10">
                  <c:v>4930</c:v>
                </c:pt>
                <c:pt idx="11">
                  <c:v>1358</c:v>
                </c:pt>
                <c:pt idx="12">
                  <c:v>1110</c:v>
                </c:pt>
                <c:pt idx="13">
                  <c:v>5974</c:v>
                </c:pt>
                <c:pt idx="14">
                  <c:v>4654</c:v>
                </c:pt>
                <c:pt idx="15">
                  <c:v>8614</c:v>
                </c:pt>
                <c:pt idx="16">
                  <c:v>1810</c:v>
                </c:pt>
                <c:pt idx="17">
                  <c:v>4528</c:v>
                </c:pt>
                <c:pt idx="18">
                  <c:v>124</c:v>
                </c:pt>
                <c:pt idx="19">
                  <c:v>3095</c:v>
                </c:pt>
                <c:pt idx="20">
                  <c:v>452</c:v>
                </c:pt>
                <c:pt idx="21">
                  <c:v>380</c:v>
                </c:pt>
                <c:pt idx="22">
                  <c:v>444</c:v>
                </c:pt>
                <c:pt idx="23">
                  <c:v>837</c:v>
                </c:pt>
                <c:pt idx="24">
                  <c:v>313</c:v>
                </c:pt>
                <c:pt idx="25">
                  <c:v>1267</c:v>
                </c:pt>
                <c:pt idx="26">
                  <c:v>100</c:v>
                </c:pt>
                <c:pt idx="27">
                  <c:v>143</c:v>
                </c:pt>
                <c:pt idx="28">
                  <c:v>65</c:v>
                </c:pt>
                <c:pt idx="29">
                  <c:v>646</c:v>
                </c:pt>
                <c:pt idx="30">
                  <c:v>0</c:v>
                </c:pt>
                <c:pt idx="31">
                  <c:v>2229</c:v>
                </c:pt>
                <c:pt idx="32">
                  <c:v>1140</c:v>
                </c:pt>
                <c:pt idx="33">
                  <c:v>5</c:v>
                </c:pt>
              </c:numCache>
            </c:numRef>
          </c:val>
        </c:ser>
        <c:ser>
          <c:idx val="1"/>
          <c:order val="1"/>
          <c:tx>
            <c:strRef>
              <c:f>'TODO 8 '!$U$8</c:f>
              <c:strCache>
                <c:ptCount val="1"/>
                <c:pt idx="0">
                  <c:v>TÍTULOS. INCREMENTO ANUAL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'!$U$9:$U$42</c:f>
              <c:numCache>
                <c:ptCount val="34"/>
                <c:pt idx="0">
                  <c:v>1055</c:v>
                </c:pt>
                <c:pt idx="1">
                  <c:v>779</c:v>
                </c:pt>
                <c:pt idx="2">
                  <c:v>149</c:v>
                </c:pt>
                <c:pt idx="3">
                  <c:v>2009</c:v>
                </c:pt>
                <c:pt idx="4">
                  <c:v>634</c:v>
                </c:pt>
                <c:pt idx="5">
                  <c:v>1306</c:v>
                </c:pt>
                <c:pt idx="6">
                  <c:v>922</c:v>
                </c:pt>
                <c:pt idx="7">
                  <c:v>604</c:v>
                </c:pt>
                <c:pt idx="8">
                  <c:v>1899</c:v>
                </c:pt>
                <c:pt idx="9">
                  <c:v>330</c:v>
                </c:pt>
                <c:pt idx="10">
                  <c:v>2330</c:v>
                </c:pt>
                <c:pt idx="11">
                  <c:v>601</c:v>
                </c:pt>
                <c:pt idx="12">
                  <c:v>357</c:v>
                </c:pt>
                <c:pt idx="13">
                  <c:v>3761</c:v>
                </c:pt>
                <c:pt idx="14">
                  <c:v>1952</c:v>
                </c:pt>
                <c:pt idx="15">
                  <c:v>4737</c:v>
                </c:pt>
                <c:pt idx="16">
                  <c:v>1045</c:v>
                </c:pt>
                <c:pt idx="17">
                  <c:v>1908</c:v>
                </c:pt>
                <c:pt idx="18">
                  <c:v>78</c:v>
                </c:pt>
                <c:pt idx="19">
                  <c:v>1525</c:v>
                </c:pt>
                <c:pt idx="20">
                  <c:v>223</c:v>
                </c:pt>
                <c:pt idx="21">
                  <c:v>174</c:v>
                </c:pt>
                <c:pt idx="22">
                  <c:v>208</c:v>
                </c:pt>
                <c:pt idx="23">
                  <c:v>251</c:v>
                </c:pt>
                <c:pt idx="24">
                  <c:v>758</c:v>
                </c:pt>
                <c:pt idx="25">
                  <c:v>393</c:v>
                </c:pt>
                <c:pt idx="26">
                  <c:v>0</c:v>
                </c:pt>
                <c:pt idx="27">
                  <c:v>373</c:v>
                </c:pt>
                <c:pt idx="28">
                  <c:v>43</c:v>
                </c:pt>
                <c:pt idx="29">
                  <c:v>41</c:v>
                </c:pt>
                <c:pt idx="30">
                  <c:v>1</c:v>
                </c:pt>
                <c:pt idx="31">
                  <c:v>1204</c:v>
                </c:pt>
                <c:pt idx="32">
                  <c:v>540</c:v>
                </c:pt>
                <c:pt idx="33">
                  <c:v>14726</c:v>
                </c:pt>
              </c:numCache>
            </c:numRef>
          </c:val>
        </c:ser>
        <c:gapWidth val="0"/>
        <c:axId val="28965619"/>
        <c:axId val="59363980"/>
      </c:barChart>
      <c:catAx>
        <c:axId val="289656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3980"/>
        <c:crosses val="autoZero"/>
        <c:auto val="0"/>
        <c:lblOffset val="100"/>
        <c:tickLblSkip val="1"/>
        <c:noMultiLvlLbl val="0"/>
      </c:catAx>
      <c:valAx>
        <c:axId val="59363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561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075"/>
          <c:y val="0.952"/>
          <c:w val="0.5412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A 31 DE DICIEMBRE DE EJEMPLARES CATALOGADOS Y TÍTULOS (INCLUYE PATRIMONIO BIBLIOGRÁFICO)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505"/>
          <c:w val="0.98075"/>
          <c:h val="0.785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'!$T$8</c:f>
              <c:strCache>
                <c:ptCount val="1"/>
                <c:pt idx="0">
                  <c:v>TOTAL EJEMPLARES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'!$T$9:$T$42</c:f>
              <c:numCache>
                <c:ptCount val="34"/>
                <c:pt idx="0">
                  <c:v>42931</c:v>
                </c:pt>
                <c:pt idx="1">
                  <c:v>55180</c:v>
                </c:pt>
                <c:pt idx="2">
                  <c:v>12053</c:v>
                </c:pt>
                <c:pt idx="3">
                  <c:v>171516</c:v>
                </c:pt>
                <c:pt idx="4">
                  <c:v>36865</c:v>
                </c:pt>
                <c:pt idx="5">
                  <c:v>79213</c:v>
                </c:pt>
                <c:pt idx="6">
                  <c:v>119190</c:v>
                </c:pt>
                <c:pt idx="7">
                  <c:v>70964</c:v>
                </c:pt>
                <c:pt idx="8">
                  <c:v>196423</c:v>
                </c:pt>
                <c:pt idx="9">
                  <c:v>37319</c:v>
                </c:pt>
                <c:pt idx="10">
                  <c:v>338887</c:v>
                </c:pt>
                <c:pt idx="11">
                  <c:v>118349</c:v>
                </c:pt>
                <c:pt idx="12">
                  <c:v>44372</c:v>
                </c:pt>
                <c:pt idx="13">
                  <c:v>421327</c:v>
                </c:pt>
                <c:pt idx="14">
                  <c:v>123135</c:v>
                </c:pt>
                <c:pt idx="15">
                  <c:v>385934</c:v>
                </c:pt>
                <c:pt idx="16">
                  <c:v>32135</c:v>
                </c:pt>
                <c:pt idx="17">
                  <c:v>206339</c:v>
                </c:pt>
                <c:pt idx="18">
                  <c:v>16149</c:v>
                </c:pt>
                <c:pt idx="19">
                  <c:v>82178</c:v>
                </c:pt>
                <c:pt idx="20">
                  <c:v>36704</c:v>
                </c:pt>
                <c:pt idx="21">
                  <c:v>18823</c:v>
                </c:pt>
                <c:pt idx="22">
                  <c:v>15992</c:v>
                </c:pt>
                <c:pt idx="23">
                  <c:v>27487</c:v>
                </c:pt>
                <c:pt idx="24">
                  <c:v>12376</c:v>
                </c:pt>
                <c:pt idx="25">
                  <c:v>40960</c:v>
                </c:pt>
                <c:pt idx="26">
                  <c:v>14115</c:v>
                </c:pt>
                <c:pt idx="27">
                  <c:v>11999</c:v>
                </c:pt>
                <c:pt idx="28">
                  <c:v>12065</c:v>
                </c:pt>
                <c:pt idx="29">
                  <c:v>4603</c:v>
                </c:pt>
                <c:pt idx="30">
                  <c:v>0</c:v>
                </c:pt>
                <c:pt idx="31">
                  <c:v>160598</c:v>
                </c:pt>
                <c:pt idx="32">
                  <c:v>59478</c:v>
                </c:pt>
                <c:pt idx="33">
                  <c:v>3013</c:v>
                </c:pt>
              </c:numCache>
            </c:numRef>
          </c:val>
        </c:ser>
        <c:ser>
          <c:idx val="1"/>
          <c:order val="1"/>
          <c:tx>
            <c:strRef>
              <c:f>'TODO 8 '!$V$8</c:f>
              <c:strCache>
                <c:ptCount val="1"/>
                <c:pt idx="0">
                  <c:v>TOTAL TÍTULOS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'!$V$9:$V$42</c:f>
              <c:numCache>
                <c:ptCount val="34"/>
                <c:pt idx="0">
                  <c:v>33884</c:v>
                </c:pt>
                <c:pt idx="1">
                  <c:v>27253</c:v>
                </c:pt>
                <c:pt idx="2">
                  <c:v>6333</c:v>
                </c:pt>
                <c:pt idx="3">
                  <c:v>94689</c:v>
                </c:pt>
                <c:pt idx="4">
                  <c:v>19818</c:v>
                </c:pt>
                <c:pt idx="5">
                  <c:v>42903</c:v>
                </c:pt>
                <c:pt idx="6">
                  <c:v>60412</c:v>
                </c:pt>
                <c:pt idx="7">
                  <c:v>37332</c:v>
                </c:pt>
                <c:pt idx="8">
                  <c:v>90826</c:v>
                </c:pt>
                <c:pt idx="9">
                  <c:v>19052</c:v>
                </c:pt>
                <c:pt idx="10">
                  <c:v>169519</c:v>
                </c:pt>
                <c:pt idx="11">
                  <c:v>51598</c:v>
                </c:pt>
                <c:pt idx="12">
                  <c:v>25327</c:v>
                </c:pt>
                <c:pt idx="13">
                  <c:v>278836</c:v>
                </c:pt>
                <c:pt idx="14">
                  <c:v>60341</c:v>
                </c:pt>
                <c:pt idx="15">
                  <c:v>214561</c:v>
                </c:pt>
                <c:pt idx="16">
                  <c:v>14557</c:v>
                </c:pt>
                <c:pt idx="17">
                  <c:v>110797</c:v>
                </c:pt>
                <c:pt idx="18">
                  <c:v>8700</c:v>
                </c:pt>
                <c:pt idx="19">
                  <c:v>43905</c:v>
                </c:pt>
                <c:pt idx="20">
                  <c:v>25175</c:v>
                </c:pt>
                <c:pt idx="21">
                  <c:v>11856</c:v>
                </c:pt>
                <c:pt idx="22">
                  <c:v>5276</c:v>
                </c:pt>
                <c:pt idx="23">
                  <c:v>11267</c:v>
                </c:pt>
                <c:pt idx="24">
                  <c:v>10872</c:v>
                </c:pt>
                <c:pt idx="25">
                  <c:v>18007</c:v>
                </c:pt>
                <c:pt idx="26">
                  <c:v>0</c:v>
                </c:pt>
                <c:pt idx="27">
                  <c:v>19659</c:v>
                </c:pt>
                <c:pt idx="28">
                  <c:v>3742</c:v>
                </c:pt>
                <c:pt idx="29">
                  <c:v>1870</c:v>
                </c:pt>
                <c:pt idx="30">
                  <c:v>7079</c:v>
                </c:pt>
                <c:pt idx="31">
                  <c:v>88440</c:v>
                </c:pt>
                <c:pt idx="32">
                  <c:v>38510</c:v>
                </c:pt>
                <c:pt idx="33">
                  <c:v>109830</c:v>
                </c:pt>
              </c:numCache>
            </c:numRef>
          </c:val>
        </c:ser>
        <c:gapWidth val="10"/>
        <c:axId val="64513773"/>
        <c:axId val="43753046"/>
      </c:barChart>
      <c:catAx>
        <c:axId val="645137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3046"/>
        <c:crosses val="autoZero"/>
        <c:auto val="0"/>
        <c:lblOffset val="100"/>
        <c:tickLblSkip val="1"/>
        <c:noMultiLvlLbl val="0"/>
      </c:catAx>
      <c:valAx>
        <c:axId val="43753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13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75"/>
          <c:y val="0.952"/>
          <c:w val="0.319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REVISTAS VIVAS Y COLECCIONES MUERTAS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125"/>
          <c:w val="0.98075"/>
          <c:h val="0.87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'!$AE$8</c:f>
              <c:strCache>
                <c:ptCount val="1"/>
                <c:pt idx="0">
                  <c:v>'REVISTAS VIVAS (COMP + DON + CANJ)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'!$AE$9:$AE$42</c:f>
              <c:numCache>
                <c:ptCount val="34"/>
                <c:pt idx="0">
                  <c:v>97</c:v>
                </c:pt>
                <c:pt idx="1">
                  <c:v>227</c:v>
                </c:pt>
                <c:pt idx="2">
                  <c:v>40</c:v>
                </c:pt>
                <c:pt idx="3">
                  <c:v>178</c:v>
                </c:pt>
                <c:pt idx="4">
                  <c:v>61</c:v>
                </c:pt>
                <c:pt idx="5">
                  <c:v>755</c:v>
                </c:pt>
                <c:pt idx="6">
                  <c:v>158</c:v>
                </c:pt>
                <c:pt idx="7">
                  <c:v>203</c:v>
                </c:pt>
                <c:pt idx="8">
                  <c:v>306</c:v>
                </c:pt>
                <c:pt idx="9">
                  <c:v>90</c:v>
                </c:pt>
                <c:pt idx="10">
                  <c:v>577</c:v>
                </c:pt>
                <c:pt idx="11">
                  <c:v>183</c:v>
                </c:pt>
                <c:pt idx="12">
                  <c:v>199</c:v>
                </c:pt>
                <c:pt idx="13">
                  <c:v>1161</c:v>
                </c:pt>
                <c:pt idx="14">
                  <c:v>262</c:v>
                </c:pt>
                <c:pt idx="15">
                  <c:v>1687</c:v>
                </c:pt>
                <c:pt idx="16">
                  <c:v>4</c:v>
                </c:pt>
                <c:pt idx="17">
                  <c:v>130</c:v>
                </c:pt>
                <c:pt idx="18">
                  <c:v>117</c:v>
                </c:pt>
                <c:pt idx="19">
                  <c:v>158</c:v>
                </c:pt>
                <c:pt idx="20">
                  <c:v>88</c:v>
                </c:pt>
                <c:pt idx="21">
                  <c:v>83</c:v>
                </c:pt>
                <c:pt idx="22">
                  <c:v>21</c:v>
                </c:pt>
                <c:pt idx="23">
                  <c:v>94</c:v>
                </c:pt>
                <c:pt idx="24">
                  <c:v>35</c:v>
                </c:pt>
                <c:pt idx="25">
                  <c:v>93</c:v>
                </c:pt>
                <c:pt idx="26">
                  <c:v>47</c:v>
                </c:pt>
                <c:pt idx="27">
                  <c:v>43</c:v>
                </c:pt>
                <c:pt idx="28">
                  <c:v>161</c:v>
                </c:pt>
                <c:pt idx="29">
                  <c:v>26</c:v>
                </c:pt>
                <c:pt idx="30">
                  <c:v>0</c:v>
                </c:pt>
                <c:pt idx="31">
                  <c:v>21</c:v>
                </c:pt>
                <c:pt idx="32">
                  <c:v>0</c:v>
                </c:pt>
                <c:pt idx="33">
                  <c:v>79</c:v>
                </c:pt>
              </c:numCache>
            </c:numRef>
          </c:val>
        </c:ser>
        <c:ser>
          <c:idx val="1"/>
          <c:order val="1"/>
          <c:tx>
            <c:strRef>
              <c:f>'TODO 8 '!$AF$8</c:f>
              <c:strCache>
                <c:ptCount val="1"/>
                <c:pt idx="0">
                  <c:v>COLECCIONES CERRADAS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'!$AF$9:$AF$42</c:f>
              <c:numCache>
                <c:ptCount val="34"/>
                <c:pt idx="0">
                  <c:v>287</c:v>
                </c:pt>
                <c:pt idx="1">
                  <c:v>1669</c:v>
                </c:pt>
                <c:pt idx="2">
                  <c:v>41</c:v>
                </c:pt>
                <c:pt idx="3">
                  <c:v>1985</c:v>
                </c:pt>
                <c:pt idx="4">
                  <c:v>1165</c:v>
                </c:pt>
                <c:pt idx="5">
                  <c:v>6083</c:v>
                </c:pt>
                <c:pt idx="6">
                  <c:v>1861</c:v>
                </c:pt>
                <c:pt idx="7">
                  <c:v>657</c:v>
                </c:pt>
                <c:pt idx="8">
                  <c:v>2296</c:v>
                </c:pt>
                <c:pt idx="9">
                  <c:v>956</c:v>
                </c:pt>
                <c:pt idx="10">
                  <c:v>3954</c:v>
                </c:pt>
                <c:pt idx="11">
                  <c:v>1394</c:v>
                </c:pt>
                <c:pt idx="12">
                  <c:v>2943</c:v>
                </c:pt>
                <c:pt idx="13">
                  <c:v>3177</c:v>
                </c:pt>
                <c:pt idx="14">
                  <c:v>362</c:v>
                </c:pt>
                <c:pt idx="15">
                  <c:v>1993</c:v>
                </c:pt>
                <c:pt idx="16">
                  <c:v>362</c:v>
                </c:pt>
                <c:pt idx="17">
                  <c:v>4388</c:v>
                </c:pt>
                <c:pt idx="18">
                  <c:v>713</c:v>
                </c:pt>
                <c:pt idx="19">
                  <c:v>830</c:v>
                </c:pt>
                <c:pt idx="20">
                  <c:v>1920</c:v>
                </c:pt>
                <c:pt idx="21">
                  <c:v>128</c:v>
                </c:pt>
                <c:pt idx="22">
                  <c:v>150</c:v>
                </c:pt>
                <c:pt idx="23">
                  <c:v>139</c:v>
                </c:pt>
                <c:pt idx="24">
                  <c:v>105</c:v>
                </c:pt>
                <c:pt idx="25">
                  <c:v>463</c:v>
                </c:pt>
                <c:pt idx="26">
                  <c:v>95</c:v>
                </c:pt>
                <c:pt idx="27">
                  <c:v>99</c:v>
                </c:pt>
                <c:pt idx="28">
                  <c:v>147</c:v>
                </c:pt>
                <c:pt idx="29">
                  <c:v>227</c:v>
                </c:pt>
                <c:pt idx="30">
                  <c:v>0</c:v>
                </c:pt>
                <c:pt idx="31">
                  <c:v>193</c:v>
                </c:pt>
                <c:pt idx="32">
                  <c:v>0</c:v>
                </c:pt>
                <c:pt idx="33">
                  <c:v>75</c:v>
                </c:pt>
              </c:numCache>
            </c:numRef>
          </c:val>
        </c:ser>
        <c:overlap val="100"/>
        <c:gapWidth val="40"/>
        <c:axId val="58233095"/>
        <c:axId val="54335808"/>
      </c:bar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5808"/>
        <c:crosses val="autoZero"/>
        <c:auto val="0"/>
        <c:lblOffset val="100"/>
        <c:tickLblSkip val="1"/>
        <c:noMultiLvlLbl val="0"/>
      </c:catAx>
      <c:valAx>
        <c:axId val="54335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30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TÍTULOS CATALOGADOS DE PUBLICACIONES PERIÓDICAS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125"/>
          <c:w val="0.98075"/>
          <c:h val="0.87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'!$AJ$8</c:f>
              <c:strCache>
                <c:ptCount val="1"/>
                <c:pt idx="0">
                  <c:v>TÍTULOS CATALOGADOS EN EL AÑO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'!$AJ$9:$AJ$42</c:f>
              <c:numCache>
                <c:ptCount val="34"/>
                <c:pt idx="0">
                  <c:v>15</c:v>
                </c:pt>
                <c:pt idx="1">
                  <c:v>9</c:v>
                </c:pt>
                <c:pt idx="2">
                  <c:v>2</c:v>
                </c:pt>
                <c:pt idx="3">
                  <c:v>24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36</c:v>
                </c:pt>
                <c:pt idx="11">
                  <c:v>0</c:v>
                </c:pt>
                <c:pt idx="12">
                  <c:v>7</c:v>
                </c:pt>
                <c:pt idx="13">
                  <c:v>29</c:v>
                </c:pt>
                <c:pt idx="14">
                  <c:v>20</c:v>
                </c:pt>
                <c:pt idx="15">
                  <c:v>12</c:v>
                </c:pt>
                <c:pt idx="16">
                  <c:v>1</c:v>
                </c:pt>
                <c:pt idx="17">
                  <c:v>6</c:v>
                </c:pt>
                <c:pt idx="18">
                  <c:v>2</c:v>
                </c:pt>
                <c:pt idx="19">
                  <c:v>4</c:v>
                </c:pt>
                <c:pt idx="20">
                  <c:v>8</c:v>
                </c:pt>
                <c:pt idx="21">
                  <c:v>9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5284</c:v>
                </c:pt>
              </c:numCache>
            </c:numRef>
          </c:val>
        </c:ser>
        <c:ser>
          <c:idx val="0"/>
          <c:order val="1"/>
          <c:tx>
            <c:strRef>
              <c:f>'TODO 8 '!$AK$8</c:f>
              <c:strCache>
                <c:ptCount val="1"/>
                <c:pt idx="0">
                  <c:v>ACUMULATIVO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'!$AK$9:$AK$42</c:f>
              <c:numCache>
                <c:ptCount val="34"/>
                <c:pt idx="0">
                  <c:v>310</c:v>
                </c:pt>
                <c:pt idx="1">
                  <c:v>270</c:v>
                </c:pt>
                <c:pt idx="2">
                  <c:v>70</c:v>
                </c:pt>
                <c:pt idx="3">
                  <c:v>1752</c:v>
                </c:pt>
                <c:pt idx="4">
                  <c:v>317</c:v>
                </c:pt>
                <c:pt idx="5">
                  <c:v>1376</c:v>
                </c:pt>
                <c:pt idx="6">
                  <c:v>1711</c:v>
                </c:pt>
                <c:pt idx="7">
                  <c:v>371</c:v>
                </c:pt>
                <c:pt idx="8">
                  <c:v>900</c:v>
                </c:pt>
                <c:pt idx="9">
                  <c:v>271</c:v>
                </c:pt>
                <c:pt idx="10">
                  <c:v>2012</c:v>
                </c:pt>
                <c:pt idx="11">
                  <c:v>830</c:v>
                </c:pt>
                <c:pt idx="12">
                  <c:v>453</c:v>
                </c:pt>
                <c:pt idx="13">
                  <c:v>2660</c:v>
                </c:pt>
                <c:pt idx="14">
                  <c:v>367</c:v>
                </c:pt>
                <c:pt idx="15">
                  <c:v>2512</c:v>
                </c:pt>
                <c:pt idx="16">
                  <c:v>194</c:v>
                </c:pt>
                <c:pt idx="17">
                  <c:v>1577</c:v>
                </c:pt>
                <c:pt idx="18">
                  <c:v>311</c:v>
                </c:pt>
                <c:pt idx="19">
                  <c:v>598</c:v>
                </c:pt>
                <c:pt idx="20">
                  <c:v>969</c:v>
                </c:pt>
                <c:pt idx="21">
                  <c:v>208</c:v>
                </c:pt>
                <c:pt idx="22">
                  <c:v>53</c:v>
                </c:pt>
                <c:pt idx="23">
                  <c:v>37</c:v>
                </c:pt>
                <c:pt idx="24">
                  <c:v>76</c:v>
                </c:pt>
                <c:pt idx="25">
                  <c:v>346</c:v>
                </c:pt>
                <c:pt idx="26">
                  <c:v>0</c:v>
                </c:pt>
                <c:pt idx="27">
                  <c:v>349</c:v>
                </c:pt>
                <c:pt idx="28">
                  <c:v>113</c:v>
                </c:pt>
                <c:pt idx="29">
                  <c:v>164</c:v>
                </c:pt>
                <c:pt idx="30">
                  <c:v>14</c:v>
                </c:pt>
                <c:pt idx="31">
                  <c:v>170</c:v>
                </c:pt>
                <c:pt idx="32">
                  <c:v>1</c:v>
                </c:pt>
                <c:pt idx="33">
                  <c:v>46828</c:v>
                </c:pt>
              </c:numCache>
            </c:numRef>
          </c:val>
        </c:ser>
        <c:gapWidth val="40"/>
        <c:axId val="19260225"/>
        <c:axId val="39124298"/>
      </c:bar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24298"/>
        <c:crosses val="autoZero"/>
        <c:auto val="0"/>
        <c:lblOffset val="100"/>
        <c:tickLblSkip val="1"/>
        <c:noMultiLvlLbl val="0"/>
      </c:catAx>
      <c:valAx>
        <c:axId val="39124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02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VOLÚMENES EN LIBRE ACCESO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95"/>
          <c:w val="0.982"/>
          <c:h val="0.866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'!$AT$8</c:f>
              <c:strCache>
                <c:ptCount val="1"/>
                <c:pt idx="0">
                  <c:v>VOLUMENES L.A.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'!$C$9:$C$42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8 '!$AT$9:$AT$42</c:f>
              <c:numCache>
                <c:ptCount val="34"/>
                <c:pt idx="0">
                  <c:v>14577</c:v>
                </c:pt>
                <c:pt idx="1">
                  <c:v>11906</c:v>
                </c:pt>
                <c:pt idx="2">
                  <c:v>7696</c:v>
                </c:pt>
                <c:pt idx="3">
                  <c:v>37922</c:v>
                </c:pt>
                <c:pt idx="4">
                  <c:v>9459</c:v>
                </c:pt>
                <c:pt idx="5">
                  <c:v>29927</c:v>
                </c:pt>
                <c:pt idx="6">
                  <c:v>33352</c:v>
                </c:pt>
                <c:pt idx="7">
                  <c:v>39685</c:v>
                </c:pt>
                <c:pt idx="8">
                  <c:v>65253</c:v>
                </c:pt>
                <c:pt idx="9">
                  <c:v>16243</c:v>
                </c:pt>
                <c:pt idx="10">
                  <c:v>29428</c:v>
                </c:pt>
                <c:pt idx="11">
                  <c:v>24382</c:v>
                </c:pt>
                <c:pt idx="12">
                  <c:v>6306</c:v>
                </c:pt>
                <c:pt idx="13">
                  <c:v>40276</c:v>
                </c:pt>
                <c:pt idx="14">
                  <c:v>31236</c:v>
                </c:pt>
                <c:pt idx="15">
                  <c:v>66717</c:v>
                </c:pt>
                <c:pt idx="16">
                  <c:v>14863</c:v>
                </c:pt>
                <c:pt idx="17">
                  <c:v>15951</c:v>
                </c:pt>
                <c:pt idx="18">
                  <c:v>5011</c:v>
                </c:pt>
                <c:pt idx="19">
                  <c:v>32680</c:v>
                </c:pt>
                <c:pt idx="20">
                  <c:v>6451</c:v>
                </c:pt>
                <c:pt idx="21">
                  <c:v>10465</c:v>
                </c:pt>
                <c:pt idx="22">
                  <c:v>7090</c:v>
                </c:pt>
                <c:pt idx="23">
                  <c:v>11718</c:v>
                </c:pt>
                <c:pt idx="24">
                  <c:v>8438</c:v>
                </c:pt>
                <c:pt idx="25">
                  <c:v>22320</c:v>
                </c:pt>
                <c:pt idx="26">
                  <c:v>3744</c:v>
                </c:pt>
                <c:pt idx="27">
                  <c:v>9868</c:v>
                </c:pt>
                <c:pt idx="28">
                  <c:v>7435</c:v>
                </c:pt>
                <c:pt idx="29">
                  <c:v>0</c:v>
                </c:pt>
                <c:pt idx="30">
                  <c:v>0</c:v>
                </c:pt>
                <c:pt idx="31">
                  <c:v>17524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gapWidth val="40"/>
        <c:axId val="16574363"/>
        <c:axId val="14951540"/>
      </c:bar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1540"/>
        <c:crosses val="autoZero"/>
        <c:auto val="0"/>
        <c:lblOffset val="100"/>
        <c:tickLblSkip val="1"/>
        <c:noMultiLvlLbl val="0"/>
      </c:catAx>
      <c:valAx>
        <c:axId val="14951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74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M2 DE SUPERFICIE</a:t>
            </a:r>
          </a:p>
        </c:rich>
      </c:tx>
      <c:layout>
        <c:manualLayout>
          <c:xMode val="factor"/>
          <c:yMode val="factor"/>
          <c:x val="0.02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16"/>
          <c:w val="0.98075"/>
          <c:h val="0.8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1'!$T$7</c:f>
              <c:strCache>
                <c:ptCount val="1"/>
                <c:pt idx="0">
                  <c:v>SALAS DE LECTURA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1'!$T$8:$T$41</c:f>
              <c:numCache>
                <c:ptCount val="34"/>
                <c:pt idx="0">
                  <c:v>307</c:v>
                </c:pt>
                <c:pt idx="1">
                  <c:v>1075.82</c:v>
                </c:pt>
                <c:pt idx="2">
                  <c:v>127</c:v>
                </c:pt>
                <c:pt idx="3">
                  <c:v>972</c:v>
                </c:pt>
                <c:pt idx="4">
                  <c:v>213</c:v>
                </c:pt>
                <c:pt idx="5">
                  <c:v>661</c:v>
                </c:pt>
                <c:pt idx="6">
                  <c:v>1030</c:v>
                </c:pt>
                <c:pt idx="7">
                  <c:v>588</c:v>
                </c:pt>
                <c:pt idx="8">
                  <c:v>836</c:v>
                </c:pt>
                <c:pt idx="9">
                  <c:v>643</c:v>
                </c:pt>
                <c:pt idx="10">
                  <c:v>4650</c:v>
                </c:pt>
                <c:pt idx="11">
                  <c:v>589</c:v>
                </c:pt>
                <c:pt idx="12">
                  <c:v>316</c:v>
                </c:pt>
                <c:pt idx="13">
                  <c:v>3713</c:v>
                </c:pt>
                <c:pt idx="14">
                  <c:v>148</c:v>
                </c:pt>
                <c:pt idx="15">
                  <c:v>1769</c:v>
                </c:pt>
                <c:pt idx="16">
                  <c:v>672</c:v>
                </c:pt>
                <c:pt idx="17">
                  <c:v>1108</c:v>
                </c:pt>
                <c:pt idx="18">
                  <c:v>364</c:v>
                </c:pt>
                <c:pt idx="19">
                  <c:v>1831</c:v>
                </c:pt>
                <c:pt idx="20">
                  <c:v>295</c:v>
                </c:pt>
                <c:pt idx="21">
                  <c:v>302</c:v>
                </c:pt>
                <c:pt idx="22">
                  <c:v>192</c:v>
                </c:pt>
                <c:pt idx="23">
                  <c:v>200</c:v>
                </c:pt>
                <c:pt idx="24">
                  <c:v>426</c:v>
                </c:pt>
                <c:pt idx="25">
                  <c:v>180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417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'TODO 1'!$U$7</c:f>
              <c:strCache>
                <c:ptCount val="1"/>
                <c:pt idx="0">
                  <c:v>SALAS DE REVISTAS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1'!$U$8:$U$41</c:f>
              <c:numCache>
                <c:ptCount val="34"/>
                <c:pt idx="0">
                  <c:v>0</c:v>
                </c:pt>
                <c:pt idx="2">
                  <c:v>35</c:v>
                </c:pt>
                <c:pt idx="3">
                  <c:v>359</c:v>
                </c:pt>
                <c:pt idx="4">
                  <c:v>17</c:v>
                </c:pt>
                <c:pt idx="5">
                  <c:v>46</c:v>
                </c:pt>
                <c:pt idx="6">
                  <c:v>177</c:v>
                </c:pt>
                <c:pt idx="7">
                  <c:v>40</c:v>
                </c:pt>
                <c:pt idx="8">
                  <c:v>98</c:v>
                </c:pt>
                <c:pt idx="9">
                  <c:v>543</c:v>
                </c:pt>
                <c:pt idx="10">
                  <c:v>0</c:v>
                </c:pt>
                <c:pt idx="11">
                  <c:v>97</c:v>
                </c:pt>
                <c:pt idx="12">
                  <c:v>57</c:v>
                </c:pt>
                <c:pt idx="13">
                  <c:v>135</c:v>
                </c:pt>
                <c:pt idx="14">
                  <c:v>71</c:v>
                </c:pt>
                <c:pt idx="15">
                  <c:v>340</c:v>
                </c:pt>
                <c:pt idx="16">
                  <c:v>0</c:v>
                </c:pt>
                <c:pt idx="17">
                  <c:v>0</c:v>
                </c:pt>
                <c:pt idx="18">
                  <c:v>80</c:v>
                </c:pt>
                <c:pt idx="19">
                  <c:v>226</c:v>
                </c:pt>
                <c:pt idx="20">
                  <c:v>136</c:v>
                </c:pt>
                <c:pt idx="21">
                  <c:v>0</c:v>
                </c:pt>
                <c:pt idx="22">
                  <c:v>0</c:v>
                </c:pt>
                <c:pt idx="23">
                  <c:v>25</c:v>
                </c:pt>
                <c:pt idx="24">
                  <c:v>28</c:v>
                </c:pt>
                <c:pt idx="25">
                  <c:v>18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'TODO 1'!$V$7</c:f>
              <c:strCache>
                <c:ptCount val="1"/>
                <c:pt idx="0">
                  <c:v>DEPÓSITO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1'!$V$8:$V$41</c:f>
              <c:numCache>
                <c:ptCount val="34"/>
                <c:pt idx="0">
                  <c:v>143</c:v>
                </c:pt>
                <c:pt idx="1">
                  <c:v>175</c:v>
                </c:pt>
                <c:pt idx="2">
                  <c:v>11</c:v>
                </c:pt>
                <c:pt idx="3">
                  <c:v>1287</c:v>
                </c:pt>
                <c:pt idx="4">
                  <c:v>20</c:v>
                </c:pt>
                <c:pt idx="5">
                  <c:v>573</c:v>
                </c:pt>
                <c:pt idx="6">
                  <c:v>535</c:v>
                </c:pt>
                <c:pt idx="7">
                  <c:v>665</c:v>
                </c:pt>
                <c:pt idx="8">
                  <c:v>843</c:v>
                </c:pt>
                <c:pt idx="9">
                  <c:v>392</c:v>
                </c:pt>
                <c:pt idx="10">
                  <c:v>3592</c:v>
                </c:pt>
                <c:pt idx="11">
                  <c:v>542</c:v>
                </c:pt>
                <c:pt idx="12">
                  <c:v>445</c:v>
                </c:pt>
                <c:pt idx="13">
                  <c:v>2113</c:v>
                </c:pt>
                <c:pt idx="14">
                  <c:v>214</c:v>
                </c:pt>
                <c:pt idx="15">
                  <c:v>1835</c:v>
                </c:pt>
                <c:pt idx="16">
                  <c:v>16</c:v>
                </c:pt>
                <c:pt idx="17">
                  <c:v>1271</c:v>
                </c:pt>
                <c:pt idx="18">
                  <c:v>125</c:v>
                </c:pt>
                <c:pt idx="19">
                  <c:v>163</c:v>
                </c:pt>
                <c:pt idx="20">
                  <c:v>366</c:v>
                </c:pt>
                <c:pt idx="21">
                  <c:v>30</c:v>
                </c:pt>
                <c:pt idx="22">
                  <c:v>314</c:v>
                </c:pt>
                <c:pt idx="23">
                  <c:v>52</c:v>
                </c:pt>
                <c:pt idx="24">
                  <c:v>13</c:v>
                </c:pt>
                <c:pt idx="25">
                  <c:v>54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700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overlap val="100"/>
        <c:gapWidth val="40"/>
        <c:axId val="63553787"/>
        <c:axId val="35113172"/>
      </c:bar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13172"/>
        <c:crosses val="autoZero"/>
        <c:auto val="0"/>
        <c:lblOffset val="100"/>
        <c:tickLblSkip val="1"/>
        <c:noMultiLvlLbl val="0"/>
      </c:catAx>
      <c:valAx>
        <c:axId val="35113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53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775"/>
          <c:y val="0.95625"/>
          <c:w val="0.370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PRÉSTAMOS A ALUMNOS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125"/>
          <c:w val="0.98075"/>
          <c:h val="0.87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'TODO 8 '!$BJ$8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'!$BJ$9:$BJ$34</c:f>
              <c:numCache>
                <c:ptCount val="26"/>
                <c:pt idx="0">
                  <c:v>21000</c:v>
                </c:pt>
                <c:pt idx="1">
                  <c:v>26157</c:v>
                </c:pt>
                <c:pt idx="2">
                  <c:v>2421</c:v>
                </c:pt>
                <c:pt idx="3">
                  <c:v>45785</c:v>
                </c:pt>
                <c:pt idx="4">
                  <c:v>19652</c:v>
                </c:pt>
                <c:pt idx="5">
                  <c:v>10720</c:v>
                </c:pt>
                <c:pt idx="6">
                  <c:v>36526</c:v>
                </c:pt>
                <c:pt idx="7">
                  <c:v>22640</c:v>
                </c:pt>
                <c:pt idx="8">
                  <c:v>38637</c:v>
                </c:pt>
                <c:pt idx="9">
                  <c:v>37133</c:v>
                </c:pt>
                <c:pt idx="10">
                  <c:v>40942</c:v>
                </c:pt>
                <c:pt idx="11">
                  <c:v>27916</c:v>
                </c:pt>
                <c:pt idx="12">
                  <c:v>12526</c:v>
                </c:pt>
                <c:pt idx="13">
                  <c:v>58289</c:v>
                </c:pt>
                <c:pt idx="14">
                  <c:v>20654</c:v>
                </c:pt>
                <c:pt idx="15">
                  <c:v>96027</c:v>
                </c:pt>
                <c:pt idx="16">
                  <c:v>21423</c:v>
                </c:pt>
                <c:pt idx="17">
                  <c:v>31217</c:v>
                </c:pt>
                <c:pt idx="18">
                  <c:v>7309</c:v>
                </c:pt>
                <c:pt idx="19">
                  <c:v>32007</c:v>
                </c:pt>
                <c:pt idx="20">
                  <c:v>12386</c:v>
                </c:pt>
                <c:pt idx="21">
                  <c:v>10481</c:v>
                </c:pt>
                <c:pt idx="22">
                  <c:v>5156</c:v>
                </c:pt>
                <c:pt idx="23">
                  <c:v>8133</c:v>
                </c:pt>
                <c:pt idx="24">
                  <c:v>12475</c:v>
                </c:pt>
                <c:pt idx="25">
                  <c:v>14876</c:v>
                </c:pt>
              </c:numCache>
            </c:numRef>
          </c:val>
        </c:ser>
        <c:gapWidth val="40"/>
        <c:axId val="346133"/>
        <c:axId val="3115198"/>
      </c:barChart>
      <c:catAx>
        <c:axId val="34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198"/>
        <c:crosses val="autoZero"/>
        <c:auto val="0"/>
        <c:lblOffset val="100"/>
        <c:tickLblSkip val="1"/>
        <c:noMultiLvlLbl val="0"/>
      </c:catAx>
      <c:valAx>
        <c:axId val="3115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PRÉSTAMOS A PROFESORES E INVESTIGADORES</a:t>
            </a:r>
          </a:p>
        </c:rich>
      </c:tx>
      <c:layout>
        <c:manualLayout>
          <c:xMode val="factor"/>
          <c:yMode val="factor"/>
          <c:x val="0.06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16"/>
          <c:w val="0.9807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'TODO 8 '!$BK$8</c:f>
              <c:strCache>
                <c:ptCount val="1"/>
                <c:pt idx="0">
                  <c:v>INVESTIGADORES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'!$BK$9:$BK$34</c:f>
              <c:numCache>
                <c:ptCount val="26"/>
                <c:pt idx="0">
                  <c:v>9914</c:v>
                </c:pt>
                <c:pt idx="1">
                  <c:v>1829</c:v>
                </c:pt>
                <c:pt idx="2">
                  <c:v>1047</c:v>
                </c:pt>
                <c:pt idx="3">
                  <c:v>7529</c:v>
                </c:pt>
                <c:pt idx="4">
                  <c:v>1316</c:v>
                </c:pt>
                <c:pt idx="5">
                  <c:v>2941</c:v>
                </c:pt>
                <c:pt idx="6">
                  <c:v>15276</c:v>
                </c:pt>
                <c:pt idx="7">
                  <c:v>1654</c:v>
                </c:pt>
                <c:pt idx="8">
                  <c:v>12727</c:v>
                </c:pt>
                <c:pt idx="9">
                  <c:v>1734</c:v>
                </c:pt>
                <c:pt idx="10">
                  <c:v>12706</c:v>
                </c:pt>
                <c:pt idx="11">
                  <c:v>9227</c:v>
                </c:pt>
                <c:pt idx="12">
                  <c:v>549</c:v>
                </c:pt>
                <c:pt idx="13">
                  <c:v>35611</c:v>
                </c:pt>
                <c:pt idx="14">
                  <c:v>15898</c:v>
                </c:pt>
                <c:pt idx="15">
                  <c:v>34082</c:v>
                </c:pt>
                <c:pt idx="16">
                  <c:v>754</c:v>
                </c:pt>
                <c:pt idx="17">
                  <c:v>1878</c:v>
                </c:pt>
                <c:pt idx="18">
                  <c:v>2555</c:v>
                </c:pt>
                <c:pt idx="19">
                  <c:v>12444</c:v>
                </c:pt>
                <c:pt idx="20">
                  <c:v>712</c:v>
                </c:pt>
                <c:pt idx="21">
                  <c:v>944</c:v>
                </c:pt>
                <c:pt idx="22">
                  <c:v>406</c:v>
                </c:pt>
                <c:pt idx="23">
                  <c:v>508</c:v>
                </c:pt>
                <c:pt idx="24">
                  <c:v>1163</c:v>
                </c:pt>
                <c:pt idx="25">
                  <c:v>4523</c:v>
                </c:pt>
              </c:numCache>
            </c:numRef>
          </c:val>
        </c:ser>
        <c:ser>
          <c:idx val="1"/>
          <c:order val="1"/>
          <c:tx>
            <c:strRef>
              <c:f>'TODO 8 '!$BM$8</c:f>
              <c:strCache>
                <c:ptCount val="1"/>
                <c:pt idx="0">
                  <c:v>PROFESORES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'!$BM$9:$BM$34</c:f>
              <c:numCache>
                <c:ptCount val="26"/>
                <c:pt idx="0">
                  <c:v>1334</c:v>
                </c:pt>
                <c:pt idx="1">
                  <c:v>1697</c:v>
                </c:pt>
                <c:pt idx="2">
                  <c:v>865</c:v>
                </c:pt>
                <c:pt idx="3">
                  <c:v>4335</c:v>
                </c:pt>
                <c:pt idx="4">
                  <c:v>705</c:v>
                </c:pt>
                <c:pt idx="5">
                  <c:v>1100</c:v>
                </c:pt>
                <c:pt idx="6">
                  <c:v>8726</c:v>
                </c:pt>
                <c:pt idx="7">
                  <c:v>13503</c:v>
                </c:pt>
                <c:pt idx="8">
                  <c:v>5012</c:v>
                </c:pt>
                <c:pt idx="9">
                  <c:v>2713</c:v>
                </c:pt>
                <c:pt idx="10">
                  <c:v>7257</c:v>
                </c:pt>
                <c:pt idx="11">
                  <c:v>3913</c:v>
                </c:pt>
                <c:pt idx="12">
                  <c:v>474</c:v>
                </c:pt>
                <c:pt idx="13">
                  <c:v>11333</c:v>
                </c:pt>
                <c:pt idx="14">
                  <c:v>4572</c:v>
                </c:pt>
                <c:pt idx="15">
                  <c:v>10795</c:v>
                </c:pt>
                <c:pt idx="16">
                  <c:v>6029</c:v>
                </c:pt>
                <c:pt idx="17">
                  <c:v>1750</c:v>
                </c:pt>
                <c:pt idx="18">
                  <c:v>392</c:v>
                </c:pt>
                <c:pt idx="19">
                  <c:v>2134</c:v>
                </c:pt>
                <c:pt idx="20">
                  <c:v>377</c:v>
                </c:pt>
                <c:pt idx="21">
                  <c:v>665</c:v>
                </c:pt>
                <c:pt idx="22">
                  <c:v>1803</c:v>
                </c:pt>
                <c:pt idx="23">
                  <c:v>1009</c:v>
                </c:pt>
                <c:pt idx="24">
                  <c:v>1558</c:v>
                </c:pt>
                <c:pt idx="25">
                  <c:v>2358</c:v>
                </c:pt>
              </c:numCache>
            </c:numRef>
          </c:val>
        </c:ser>
        <c:gapWidth val="40"/>
        <c:axId val="28036783"/>
        <c:axId val="51004456"/>
      </c:barChart>
      <c:catAx>
        <c:axId val="280367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004456"/>
        <c:crosses val="autoZero"/>
        <c:auto val="0"/>
        <c:lblOffset val="100"/>
        <c:tickLblSkip val="1"/>
        <c:noMultiLvlLbl val="0"/>
      </c:catAx>
      <c:valAx>
        <c:axId val="51004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6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8"/>
          <c:y val="0.95625"/>
          <c:w val="0.2362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PRÉSTAMOS A OTROS USUARIOS</a:t>
            </a:r>
          </a:p>
        </c:rich>
      </c:tx>
      <c:layout>
        <c:manualLayout>
          <c:xMode val="factor"/>
          <c:yMode val="factor"/>
          <c:x val="0.048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215"/>
          <c:w val="0.97475"/>
          <c:h val="0.81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8 '!$BH$8</c:f>
              <c:strCache>
                <c:ptCount val="1"/>
                <c:pt idx="0">
                  <c:v>VISITANTES EVENTUALES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'!$BH$9:$BH$34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14</c:v>
                </c:pt>
                <c:pt idx="4">
                  <c:v>0</c:v>
                </c:pt>
                <c:pt idx="5">
                  <c:v>34</c:v>
                </c:pt>
                <c:pt idx="6">
                  <c:v>19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  <c:pt idx="10">
                  <c:v>47</c:v>
                </c:pt>
                <c:pt idx="11">
                  <c:v>3</c:v>
                </c:pt>
                <c:pt idx="12">
                  <c:v>10</c:v>
                </c:pt>
                <c:pt idx="13">
                  <c:v>435</c:v>
                </c:pt>
                <c:pt idx="14">
                  <c:v>292</c:v>
                </c:pt>
                <c:pt idx="15">
                  <c:v>907</c:v>
                </c:pt>
                <c:pt idx="16">
                  <c:v>51</c:v>
                </c:pt>
                <c:pt idx="17">
                  <c:v>353</c:v>
                </c:pt>
                <c:pt idx="18">
                  <c:v>3</c:v>
                </c:pt>
                <c:pt idx="19">
                  <c:v>131</c:v>
                </c:pt>
                <c:pt idx="20">
                  <c:v>0</c:v>
                </c:pt>
                <c:pt idx="21">
                  <c:v>18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</c:numCache>
            </c:numRef>
          </c:val>
        </c:ser>
        <c:ser>
          <c:idx val="1"/>
          <c:order val="1"/>
          <c:tx>
            <c:strRef>
              <c:f>'TODO 8 '!$BI$8</c:f>
              <c:strCache>
                <c:ptCount val="1"/>
                <c:pt idx="0">
                  <c:v>VISITANTES HABITUALES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'!$BI$9:$BI$34</c:f>
              <c:numCache>
                <c:ptCount val="26"/>
                <c:pt idx="0">
                  <c:v>231</c:v>
                </c:pt>
                <c:pt idx="1">
                  <c:v>13</c:v>
                </c:pt>
                <c:pt idx="2">
                  <c:v>22</c:v>
                </c:pt>
                <c:pt idx="3">
                  <c:v>158</c:v>
                </c:pt>
                <c:pt idx="4">
                  <c:v>1</c:v>
                </c:pt>
                <c:pt idx="5">
                  <c:v>7</c:v>
                </c:pt>
                <c:pt idx="6">
                  <c:v>177</c:v>
                </c:pt>
                <c:pt idx="7">
                  <c:v>35</c:v>
                </c:pt>
                <c:pt idx="8">
                  <c:v>161</c:v>
                </c:pt>
                <c:pt idx="9">
                  <c:v>21</c:v>
                </c:pt>
                <c:pt idx="10">
                  <c:v>606</c:v>
                </c:pt>
                <c:pt idx="11">
                  <c:v>324</c:v>
                </c:pt>
                <c:pt idx="12">
                  <c:v>0</c:v>
                </c:pt>
                <c:pt idx="13">
                  <c:v>411</c:v>
                </c:pt>
                <c:pt idx="14">
                  <c:v>389</c:v>
                </c:pt>
                <c:pt idx="15">
                  <c:v>496</c:v>
                </c:pt>
                <c:pt idx="16">
                  <c:v>27</c:v>
                </c:pt>
                <c:pt idx="17">
                  <c:v>101</c:v>
                </c:pt>
                <c:pt idx="18">
                  <c:v>143</c:v>
                </c:pt>
                <c:pt idx="19">
                  <c:v>1930</c:v>
                </c:pt>
                <c:pt idx="20">
                  <c:v>233</c:v>
                </c:pt>
                <c:pt idx="21">
                  <c:v>5</c:v>
                </c:pt>
                <c:pt idx="22">
                  <c:v>17</c:v>
                </c:pt>
                <c:pt idx="23">
                  <c:v>27</c:v>
                </c:pt>
                <c:pt idx="24">
                  <c:v>0</c:v>
                </c:pt>
                <c:pt idx="25">
                  <c:v>281</c:v>
                </c:pt>
              </c:numCache>
            </c:numRef>
          </c:val>
        </c:ser>
        <c:ser>
          <c:idx val="2"/>
          <c:order val="2"/>
          <c:tx>
            <c:strRef>
              <c:f>'TODO 8 '!$BL$8</c:f>
              <c:strCache>
                <c:ptCount val="1"/>
                <c:pt idx="0">
                  <c:v>PAS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'!$BL$9:$BL$34</c:f>
              <c:numCache>
                <c:ptCount val="26"/>
                <c:pt idx="0">
                  <c:v>732</c:v>
                </c:pt>
                <c:pt idx="1">
                  <c:v>451</c:v>
                </c:pt>
                <c:pt idx="2">
                  <c:v>143</c:v>
                </c:pt>
                <c:pt idx="3">
                  <c:v>1179</c:v>
                </c:pt>
                <c:pt idx="4">
                  <c:v>113</c:v>
                </c:pt>
                <c:pt idx="5">
                  <c:v>155</c:v>
                </c:pt>
                <c:pt idx="6">
                  <c:v>3359</c:v>
                </c:pt>
                <c:pt idx="7">
                  <c:v>105</c:v>
                </c:pt>
                <c:pt idx="8">
                  <c:v>1098</c:v>
                </c:pt>
                <c:pt idx="9">
                  <c:v>312</c:v>
                </c:pt>
                <c:pt idx="10">
                  <c:v>918</c:v>
                </c:pt>
                <c:pt idx="11">
                  <c:v>794</c:v>
                </c:pt>
                <c:pt idx="12">
                  <c:v>243</c:v>
                </c:pt>
                <c:pt idx="13">
                  <c:v>4121</c:v>
                </c:pt>
                <c:pt idx="14">
                  <c:v>1103</c:v>
                </c:pt>
                <c:pt idx="15">
                  <c:v>2734</c:v>
                </c:pt>
                <c:pt idx="16">
                  <c:v>532</c:v>
                </c:pt>
                <c:pt idx="17">
                  <c:v>920</c:v>
                </c:pt>
                <c:pt idx="18">
                  <c:v>62</c:v>
                </c:pt>
                <c:pt idx="19">
                  <c:v>517</c:v>
                </c:pt>
                <c:pt idx="20">
                  <c:v>183</c:v>
                </c:pt>
                <c:pt idx="21">
                  <c:v>333</c:v>
                </c:pt>
                <c:pt idx="22">
                  <c:v>379</c:v>
                </c:pt>
                <c:pt idx="23">
                  <c:v>174</c:v>
                </c:pt>
                <c:pt idx="24">
                  <c:v>367</c:v>
                </c:pt>
                <c:pt idx="25">
                  <c:v>1020</c:v>
                </c:pt>
              </c:numCache>
            </c:numRef>
          </c:val>
        </c:ser>
        <c:ser>
          <c:idx val="3"/>
          <c:order val="3"/>
          <c:tx>
            <c:strRef>
              <c:f>'TODO 8 '!$BN$8</c:f>
              <c:strCache>
                <c:ptCount val="1"/>
                <c:pt idx="0">
                  <c:v>DEPARTAMENTOS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'!$BN$9:$BN$34</c:f>
              <c:numCache>
                <c:ptCount val="26"/>
                <c:pt idx="0">
                  <c:v>0</c:v>
                </c:pt>
                <c:pt idx="1">
                  <c:v>1390</c:v>
                </c:pt>
                <c:pt idx="2">
                  <c:v>0</c:v>
                </c:pt>
                <c:pt idx="3">
                  <c:v>199</c:v>
                </c:pt>
                <c:pt idx="4">
                  <c:v>0</c:v>
                </c:pt>
                <c:pt idx="5">
                  <c:v>5</c:v>
                </c:pt>
                <c:pt idx="6">
                  <c:v>1559</c:v>
                </c:pt>
                <c:pt idx="7">
                  <c:v>186</c:v>
                </c:pt>
                <c:pt idx="8">
                  <c:v>109</c:v>
                </c:pt>
                <c:pt idx="9">
                  <c:v>92</c:v>
                </c:pt>
                <c:pt idx="10">
                  <c:v>82</c:v>
                </c:pt>
                <c:pt idx="11">
                  <c:v>439</c:v>
                </c:pt>
                <c:pt idx="12">
                  <c:v>0</c:v>
                </c:pt>
                <c:pt idx="13">
                  <c:v>634</c:v>
                </c:pt>
                <c:pt idx="14">
                  <c:v>54</c:v>
                </c:pt>
                <c:pt idx="15">
                  <c:v>485</c:v>
                </c:pt>
                <c:pt idx="16">
                  <c:v>51</c:v>
                </c:pt>
                <c:pt idx="17">
                  <c:v>30</c:v>
                </c:pt>
                <c:pt idx="18">
                  <c:v>12</c:v>
                </c:pt>
                <c:pt idx="19">
                  <c:v>1176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24</c:v>
                </c:pt>
                <c:pt idx="24">
                  <c:v>33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strRef>
              <c:f>'TODO 8 '!$BO$8</c:f>
              <c:strCache>
                <c:ptCount val="1"/>
                <c:pt idx="0">
                  <c:v>PROY. AYUDA INVESTIGACIÓN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'!$BO$9:$BO$34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720</c:v>
                </c:pt>
                <c:pt idx="9">
                  <c:v>0</c:v>
                </c:pt>
                <c:pt idx="10">
                  <c:v>1413</c:v>
                </c:pt>
                <c:pt idx="11">
                  <c:v>161</c:v>
                </c:pt>
                <c:pt idx="12">
                  <c:v>0</c:v>
                </c:pt>
                <c:pt idx="13">
                  <c:v>816</c:v>
                </c:pt>
                <c:pt idx="14">
                  <c:v>522</c:v>
                </c:pt>
                <c:pt idx="15">
                  <c:v>2046</c:v>
                </c:pt>
                <c:pt idx="16">
                  <c:v>490</c:v>
                </c:pt>
                <c:pt idx="17">
                  <c:v>0</c:v>
                </c:pt>
                <c:pt idx="18">
                  <c:v>0</c:v>
                </c:pt>
                <c:pt idx="19">
                  <c:v>1447</c:v>
                </c:pt>
                <c:pt idx="20">
                  <c:v>0</c:v>
                </c:pt>
                <c:pt idx="21">
                  <c:v>12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'TODO 8 '!$BP$8</c:f>
              <c:strCache>
                <c:ptCount val="1"/>
                <c:pt idx="0">
                  <c:v>CONSORCIO MADROÑO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'!$C$9:$C$34</c:f>
              <c:strCache>
                <c:ptCount val="26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</c:strCache>
            </c:strRef>
          </c:cat>
          <c:val>
            <c:numRef>
              <c:f>'TODO 8 '!$BP$9:$BP$34</c:f>
              <c:numCache>
                <c:ptCount val="26"/>
                <c:pt idx="0">
                  <c:v>82</c:v>
                </c:pt>
                <c:pt idx="1">
                  <c:v>29</c:v>
                </c:pt>
                <c:pt idx="2">
                  <c:v>10</c:v>
                </c:pt>
                <c:pt idx="3">
                  <c:v>42</c:v>
                </c:pt>
                <c:pt idx="4">
                  <c:v>11</c:v>
                </c:pt>
                <c:pt idx="5">
                  <c:v>31</c:v>
                </c:pt>
                <c:pt idx="6">
                  <c:v>291</c:v>
                </c:pt>
                <c:pt idx="7">
                  <c:v>169</c:v>
                </c:pt>
                <c:pt idx="8">
                  <c:v>140</c:v>
                </c:pt>
                <c:pt idx="9">
                  <c:v>9</c:v>
                </c:pt>
                <c:pt idx="10">
                  <c:v>352</c:v>
                </c:pt>
                <c:pt idx="11">
                  <c:v>127</c:v>
                </c:pt>
                <c:pt idx="12">
                  <c:v>0</c:v>
                </c:pt>
                <c:pt idx="13">
                  <c:v>715</c:v>
                </c:pt>
                <c:pt idx="14">
                  <c:v>423</c:v>
                </c:pt>
                <c:pt idx="15">
                  <c:v>789</c:v>
                </c:pt>
                <c:pt idx="16">
                  <c:v>76</c:v>
                </c:pt>
                <c:pt idx="17">
                  <c:v>45</c:v>
                </c:pt>
                <c:pt idx="18">
                  <c:v>0</c:v>
                </c:pt>
                <c:pt idx="19">
                  <c:v>42</c:v>
                </c:pt>
                <c:pt idx="20">
                  <c:v>0</c:v>
                </c:pt>
                <c:pt idx="21">
                  <c:v>37</c:v>
                </c:pt>
                <c:pt idx="22">
                  <c:v>14</c:v>
                </c:pt>
                <c:pt idx="23">
                  <c:v>40</c:v>
                </c:pt>
                <c:pt idx="24">
                  <c:v>16</c:v>
                </c:pt>
                <c:pt idx="25">
                  <c:v>31</c:v>
                </c:pt>
              </c:numCache>
            </c:numRef>
          </c:val>
        </c:ser>
        <c:overlap val="100"/>
        <c:gapWidth val="40"/>
        <c:axId val="56386921"/>
        <c:axId val="37720242"/>
      </c:bar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20242"/>
        <c:crosses val="autoZero"/>
        <c:auto val="1"/>
        <c:lblOffset val="100"/>
        <c:tickLblSkip val="1"/>
        <c:noMultiLvlLbl val="0"/>
      </c:catAx>
      <c:valAx>
        <c:axId val="37720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6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585"/>
          <c:w val="0.75825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PRÉSTAMOS SEGÚN CONDICIÓN DE EJEMPLAR</a:t>
            </a:r>
          </a:p>
        </c:rich>
      </c:tx>
      <c:layout>
        <c:manualLayout>
          <c:xMode val="factor"/>
          <c:yMode val="factor"/>
          <c:x val="-0.001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575"/>
          <c:w val="0.9795"/>
          <c:h val="0.714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'!$BR$8</c:f>
              <c:strCache>
                <c:ptCount val="1"/>
                <c:pt idx="0">
                  <c:v>PRÉSTAMO NORMAL (FRECUENTES)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'!$BR$9:$BR$41</c:f>
              <c:numCache>
                <c:ptCount val="33"/>
                <c:pt idx="0">
                  <c:v>0</c:v>
                </c:pt>
                <c:pt idx="1">
                  <c:v>47</c:v>
                </c:pt>
                <c:pt idx="2">
                  <c:v>894</c:v>
                </c:pt>
                <c:pt idx="3">
                  <c:v>5</c:v>
                </c:pt>
                <c:pt idx="4">
                  <c:v>10</c:v>
                </c:pt>
                <c:pt idx="5">
                  <c:v>765</c:v>
                </c:pt>
                <c:pt idx="6">
                  <c:v>0</c:v>
                </c:pt>
                <c:pt idx="7">
                  <c:v>1</c:v>
                </c:pt>
                <c:pt idx="8">
                  <c:v>15</c:v>
                </c:pt>
                <c:pt idx="9">
                  <c:v>0</c:v>
                </c:pt>
                <c:pt idx="10">
                  <c:v>3159</c:v>
                </c:pt>
                <c:pt idx="11">
                  <c:v>0</c:v>
                </c:pt>
                <c:pt idx="12">
                  <c:v>8</c:v>
                </c:pt>
                <c:pt idx="13">
                  <c:v>4</c:v>
                </c:pt>
                <c:pt idx="14">
                  <c:v>0</c:v>
                </c:pt>
                <c:pt idx="15">
                  <c:v>22</c:v>
                </c:pt>
                <c:pt idx="16">
                  <c:v>0</c:v>
                </c:pt>
                <c:pt idx="17">
                  <c:v>149</c:v>
                </c:pt>
                <c:pt idx="18">
                  <c:v>83</c:v>
                </c:pt>
                <c:pt idx="19">
                  <c:v>0</c:v>
                </c:pt>
                <c:pt idx="20">
                  <c:v>2</c:v>
                </c:pt>
                <c:pt idx="21">
                  <c:v>10690</c:v>
                </c:pt>
                <c:pt idx="22">
                  <c:v>224</c:v>
                </c:pt>
                <c:pt idx="23">
                  <c:v>6026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0"/>
          <c:order val="1"/>
          <c:tx>
            <c:strRef>
              <c:f>'TODO 8 '!$BS$8</c:f>
              <c:strCache>
                <c:ptCount val="1"/>
                <c:pt idx="0">
                  <c:v>PRÉSTAMO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'!$BS$9:$BS$41</c:f>
              <c:numCache>
                <c:ptCount val="33"/>
                <c:pt idx="0">
                  <c:v>28048</c:v>
                </c:pt>
                <c:pt idx="1">
                  <c:v>25521</c:v>
                </c:pt>
                <c:pt idx="2">
                  <c:v>3601</c:v>
                </c:pt>
                <c:pt idx="3">
                  <c:v>45466</c:v>
                </c:pt>
                <c:pt idx="4">
                  <c:v>21420</c:v>
                </c:pt>
                <c:pt idx="5">
                  <c:v>8415</c:v>
                </c:pt>
                <c:pt idx="6">
                  <c:v>42901</c:v>
                </c:pt>
                <c:pt idx="7">
                  <c:v>37075</c:v>
                </c:pt>
                <c:pt idx="8">
                  <c:v>49532</c:v>
                </c:pt>
                <c:pt idx="9">
                  <c:v>22167</c:v>
                </c:pt>
                <c:pt idx="10">
                  <c:v>89188</c:v>
                </c:pt>
                <c:pt idx="11">
                  <c:v>43104</c:v>
                </c:pt>
                <c:pt idx="12">
                  <c:v>13387</c:v>
                </c:pt>
                <c:pt idx="13">
                  <c:v>105540</c:v>
                </c:pt>
                <c:pt idx="14">
                  <c:v>41536</c:v>
                </c:pt>
                <c:pt idx="15">
                  <c:v>146593</c:v>
                </c:pt>
                <c:pt idx="16">
                  <c:v>21343</c:v>
                </c:pt>
                <c:pt idx="17">
                  <c:v>33985</c:v>
                </c:pt>
                <c:pt idx="18">
                  <c:v>8372</c:v>
                </c:pt>
                <c:pt idx="19">
                  <c:v>34971</c:v>
                </c:pt>
                <c:pt idx="20">
                  <c:v>11479</c:v>
                </c:pt>
                <c:pt idx="21">
                  <c:v>775</c:v>
                </c:pt>
                <c:pt idx="22">
                  <c:v>6735</c:v>
                </c:pt>
                <c:pt idx="23">
                  <c:v>3814</c:v>
                </c:pt>
                <c:pt idx="24">
                  <c:v>7776</c:v>
                </c:pt>
                <c:pt idx="25">
                  <c:v>18917</c:v>
                </c:pt>
                <c:pt idx="26">
                  <c:v>159</c:v>
                </c:pt>
                <c:pt idx="27">
                  <c:v>479</c:v>
                </c:pt>
                <c:pt idx="28">
                  <c:v>133</c:v>
                </c:pt>
                <c:pt idx="29">
                  <c:v>0</c:v>
                </c:pt>
                <c:pt idx="30">
                  <c:v>0</c:v>
                </c:pt>
                <c:pt idx="31">
                  <c:v>27</c:v>
                </c:pt>
                <c:pt idx="32">
                  <c:v>0</c:v>
                </c:pt>
              </c:numCache>
            </c:numRef>
          </c:val>
        </c:ser>
        <c:ser>
          <c:idx val="1"/>
          <c:order val="2"/>
          <c:tx>
            <c:strRef>
              <c:f>'TODO 8 '!$BT$8</c:f>
              <c:strCache>
                <c:ptCount val="1"/>
                <c:pt idx="0">
                  <c:v>PRÉSTAMO ESPECIAL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'!$BT$9:$BT$41</c:f>
              <c:numCache>
                <c:ptCount val="33"/>
                <c:pt idx="0">
                  <c:v>655</c:v>
                </c:pt>
                <c:pt idx="1">
                  <c:v>59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699</c:v>
                </c:pt>
                <c:pt idx="8">
                  <c:v>34</c:v>
                </c:pt>
                <c:pt idx="9">
                  <c:v>0</c:v>
                </c:pt>
                <c:pt idx="10">
                  <c:v>28</c:v>
                </c:pt>
                <c:pt idx="11">
                  <c:v>356</c:v>
                </c:pt>
                <c:pt idx="12">
                  <c:v>0</c:v>
                </c:pt>
                <c:pt idx="13">
                  <c:v>559</c:v>
                </c:pt>
                <c:pt idx="14">
                  <c:v>0</c:v>
                </c:pt>
                <c:pt idx="15">
                  <c:v>108</c:v>
                </c:pt>
                <c:pt idx="16">
                  <c:v>29</c:v>
                </c:pt>
                <c:pt idx="17">
                  <c:v>487</c:v>
                </c:pt>
                <c:pt idx="18">
                  <c:v>20</c:v>
                </c:pt>
                <c:pt idx="19">
                  <c:v>13408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3"/>
          <c:tx>
            <c:strRef>
              <c:f>'TODO 8 '!$BU$8</c:f>
              <c:strCache>
                <c:ptCount val="1"/>
                <c:pt idx="0">
                  <c:v>PRÉSTAMO FIN DE SEMANA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'!$BU$9:$BU$41</c:f>
              <c:numCache>
                <c:ptCount val="33"/>
                <c:pt idx="0">
                  <c:v>0</c:v>
                </c:pt>
                <c:pt idx="1">
                  <c:v>797</c:v>
                </c:pt>
                <c:pt idx="2">
                  <c:v>0</c:v>
                </c:pt>
                <c:pt idx="3">
                  <c:v>504</c:v>
                </c:pt>
                <c:pt idx="4">
                  <c:v>0</c:v>
                </c:pt>
                <c:pt idx="5">
                  <c:v>425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325</c:v>
                </c:pt>
                <c:pt idx="10">
                  <c:v>0</c:v>
                </c:pt>
                <c:pt idx="11">
                  <c:v>0</c:v>
                </c:pt>
                <c:pt idx="12">
                  <c:v>355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132</c:v>
                </c:pt>
                <c:pt idx="19">
                  <c:v>0</c:v>
                </c:pt>
                <c:pt idx="20">
                  <c:v>271</c:v>
                </c:pt>
                <c:pt idx="21">
                  <c:v>167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597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3"/>
          <c:order val="4"/>
          <c:tx>
            <c:strRef>
              <c:f>'TODO 8 '!$BV$8</c:f>
              <c:strCache>
                <c:ptCount val="1"/>
                <c:pt idx="0">
                  <c:v>FONDO DE AYUDA A LA INVESTIGACIÓN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'!$BV$9:$BV$41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619</c:v>
                </c:pt>
                <c:pt idx="4">
                  <c:v>41</c:v>
                </c:pt>
                <c:pt idx="5">
                  <c:v>39</c:v>
                </c:pt>
                <c:pt idx="6">
                  <c:v>6618</c:v>
                </c:pt>
                <c:pt idx="7">
                  <c:v>219</c:v>
                </c:pt>
                <c:pt idx="8">
                  <c:v>762</c:v>
                </c:pt>
                <c:pt idx="9">
                  <c:v>934</c:v>
                </c:pt>
                <c:pt idx="10">
                  <c:v>1453</c:v>
                </c:pt>
                <c:pt idx="11">
                  <c:v>0</c:v>
                </c:pt>
                <c:pt idx="12">
                  <c:v>0</c:v>
                </c:pt>
                <c:pt idx="13">
                  <c:v>1429</c:v>
                </c:pt>
                <c:pt idx="14">
                  <c:v>638</c:v>
                </c:pt>
                <c:pt idx="15">
                  <c:v>2414</c:v>
                </c:pt>
                <c:pt idx="16">
                  <c:v>479</c:v>
                </c:pt>
                <c:pt idx="17">
                  <c:v>0</c:v>
                </c:pt>
                <c:pt idx="18">
                  <c:v>0</c:v>
                </c:pt>
                <c:pt idx="19">
                  <c:v>1734</c:v>
                </c:pt>
                <c:pt idx="20">
                  <c:v>0</c:v>
                </c:pt>
                <c:pt idx="21">
                  <c:v>12</c:v>
                </c:pt>
                <c:pt idx="22">
                  <c:v>12</c:v>
                </c:pt>
                <c:pt idx="23">
                  <c:v>0</c:v>
                </c:pt>
                <c:pt idx="24">
                  <c:v>151</c:v>
                </c:pt>
                <c:pt idx="25">
                  <c:v>18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5"/>
          <c:order val="5"/>
          <c:tx>
            <c:strRef>
              <c:f>'TODO 8 '!$BW$8</c:f>
              <c:strCache>
                <c:ptCount val="1"/>
                <c:pt idx="0">
                  <c:v>PRÉSTAMO ESPECIAL LARGO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'!$BW$9:$BW$41</c:f>
              <c:numCache>
                <c:ptCount val="33"/>
                <c:pt idx="0">
                  <c:v>183</c:v>
                </c:pt>
                <c:pt idx="1">
                  <c:v>0</c:v>
                </c:pt>
                <c:pt idx="2">
                  <c:v>0</c:v>
                </c:pt>
                <c:pt idx="3">
                  <c:v>590</c:v>
                </c:pt>
                <c:pt idx="4">
                  <c:v>0</c:v>
                </c:pt>
                <c:pt idx="5">
                  <c:v>0</c:v>
                </c:pt>
                <c:pt idx="6">
                  <c:v>13792</c:v>
                </c:pt>
                <c:pt idx="7">
                  <c:v>0</c:v>
                </c:pt>
                <c:pt idx="8">
                  <c:v>1206</c:v>
                </c:pt>
                <c:pt idx="9">
                  <c:v>38</c:v>
                </c:pt>
                <c:pt idx="10">
                  <c:v>0</c:v>
                </c:pt>
                <c:pt idx="11">
                  <c:v>136</c:v>
                </c:pt>
                <c:pt idx="12">
                  <c:v>42</c:v>
                </c:pt>
                <c:pt idx="13">
                  <c:v>2614</c:v>
                </c:pt>
                <c:pt idx="14">
                  <c:v>1324</c:v>
                </c:pt>
                <c:pt idx="15">
                  <c:v>3859</c:v>
                </c:pt>
                <c:pt idx="16">
                  <c:v>766</c:v>
                </c:pt>
                <c:pt idx="17">
                  <c:v>99</c:v>
                </c:pt>
                <c:pt idx="18">
                  <c:v>0</c:v>
                </c:pt>
                <c:pt idx="19">
                  <c:v>997</c:v>
                </c:pt>
                <c:pt idx="20">
                  <c:v>71</c:v>
                </c:pt>
                <c:pt idx="21">
                  <c:v>0</c:v>
                </c:pt>
                <c:pt idx="22">
                  <c:v>221</c:v>
                </c:pt>
                <c:pt idx="23">
                  <c:v>0</c:v>
                </c:pt>
                <c:pt idx="24">
                  <c:v>8</c:v>
                </c:pt>
                <c:pt idx="25">
                  <c:v>763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6"/>
          <c:order val="6"/>
          <c:tx>
            <c:strRef>
              <c:f>'TODO 8 '!$BX$8</c:f>
              <c:strCache>
                <c:ptCount val="1"/>
                <c:pt idx="0">
                  <c:v>MATERIAL NO DOCUMENTAL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'!$BX$9:$BX$41</c:f>
              <c:numCache>
                <c:ptCount val="33"/>
                <c:pt idx="0">
                  <c:v>22</c:v>
                </c:pt>
                <c:pt idx="1">
                  <c:v>4422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4944</c:v>
                </c:pt>
                <c:pt idx="6">
                  <c:v>752</c:v>
                </c:pt>
                <c:pt idx="7">
                  <c:v>0</c:v>
                </c:pt>
                <c:pt idx="8">
                  <c:v>7641</c:v>
                </c:pt>
                <c:pt idx="9">
                  <c:v>19413</c:v>
                </c:pt>
                <c:pt idx="10">
                  <c:v>4260</c:v>
                </c:pt>
                <c:pt idx="11">
                  <c:v>3</c:v>
                </c:pt>
                <c:pt idx="12">
                  <c:v>0</c:v>
                </c:pt>
                <c:pt idx="13">
                  <c:v>7829</c:v>
                </c:pt>
                <c:pt idx="14">
                  <c:v>1718</c:v>
                </c:pt>
                <c:pt idx="15">
                  <c:v>1047</c:v>
                </c:pt>
                <c:pt idx="16">
                  <c:v>4712</c:v>
                </c:pt>
                <c:pt idx="17">
                  <c:v>594</c:v>
                </c:pt>
                <c:pt idx="18">
                  <c:v>3356</c:v>
                </c:pt>
                <c:pt idx="19">
                  <c:v>716</c:v>
                </c:pt>
                <c:pt idx="20">
                  <c:v>2399</c:v>
                </c:pt>
                <c:pt idx="21">
                  <c:v>706</c:v>
                </c:pt>
                <c:pt idx="22">
                  <c:v>42</c:v>
                </c:pt>
                <c:pt idx="23">
                  <c:v>0</c:v>
                </c:pt>
                <c:pt idx="24">
                  <c:v>7557</c:v>
                </c:pt>
                <c:pt idx="25">
                  <c:v>2813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7"/>
          <c:order val="7"/>
          <c:tx>
            <c:strRef>
              <c:f>'TODO 8 '!$BY$8</c:f>
              <c:strCache>
                <c:ptCount val="1"/>
                <c:pt idx="0">
                  <c:v>PRÉSTAMO COLECCIÓN OCIO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'!$BY$9:$BY$41</c:f>
              <c:numCache>
                <c:ptCount val="33"/>
                <c:pt idx="0">
                  <c:v>169</c:v>
                </c:pt>
                <c:pt idx="1">
                  <c:v>478</c:v>
                </c:pt>
                <c:pt idx="2">
                  <c:v>36</c:v>
                </c:pt>
                <c:pt idx="3">
                  <c:v>0</c:v>
                </c:pt>
                <c:pt idx="4">
                  <c:v>12</c:v>
                </c:pt>
                <c:pt idx="5">
                  <c:v>41</c:v>
                </c:pt>
                <c:pt idx="6">
                  <c:v>0</c:v>
                </c:pt>
                <c:pt idx="7">
                  <c:v>53</c:v>
                </c:pt>
                <c:pt idx="8">
                  <c:v>0</c:v>
                </c:pt>
                <c:pt idx="9">
                  <c:v>65</c:v>
                </c:pt>
                <c:pt idx="10">
                  <c:v>33</c:v>
                </c:pt>
                <c:pt idx="11">
                  <c:v>134</c:v>
                </c:pt>
                <c:pt idx="12">
                  <c:v>47</c:v>
                </c:pt>
                <c:pt idx="13">
                  <c:v>0</c:v>
                </c:pt>
                <c:pt idx="14">
                  <c:v>175</c:v>
                </c:pt>
                <c:pt idx="15">
                  <c:v>0</c:v>
                </c:pt>
                <c:pt idx="16">
                  <c:v>2115</c:v>
                </c:pt>
                <c:pt idx="17">
                  <c:v>738</c:v>
                </c:pt>
                <c:pt idx="18">
                  <c:v>49</c:v>
                </c:pt>
                <c:pt idx="19">
                  <c:v>119</c:v>
                </c:pt>
                <c:pt idx="20">
                  <c:v>104</c:v>
                </c:pt>
                <c:pt idx="21">
                  <c:v>173</c:v>
                </c:pt>
                <c:pt idx="22">
                  <c:v>440</c:v>
                </c:pt>
                <c:pt idx="23">
                  <c:v>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8"/>
          <c:order val="8"/>
          <c:tx>
            <c:strRef>
              <c:f>'TODO 8 '!$BZ$8</c:f>
              <c:strCache>
                <c:ptCount val="1"/>
                <c:pt idx="0">
                  <c:v>PRÉSTAMO PARA SALA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'!$BZ$9:$BZ$41</c:f>
              <c:numCache>
                <c:ptCount val="33"/>
                <c:pt idx="0">
                  <c:v>4594</c:v>
                </c:pt>
                <c:pt idx="1">
                  <c:v>568</c:v>
                </c:pt>
                <c:pt idx="2">
                  <c:v>0</c:v>
                </c:pt>
                <c:pt idx="3">
                  <c:v>13341</c:v>
                </c:pt>
                <c:pt idx="4">
                  <c:v>270</c:v>
                </c:pt>
                <c:pt idx="5">
                  <c:v>294</c:v>
                </c:pt>
                <c:pt idx="6">
                  <c:v>2797</c:v>
                </c:pt>
                <c:pt idx="7">
                  <c:v>416</c:v>
                </c:pt>
                <c:pt idx="8">
                  <c:v>40</c:v>
                </c:pt>
                <c:pt idx="9">
                  <c:v>34</c:v>
                </c:pt>
                <c:pt idx="10">
                  <c:v>4823</c:v>
                </c:pt>
                <c:pt idx="11">
                  <c:v>179</c:v>
                </c:pt>
                <c:pt idx="12">
                  <c:v>567</c:v>
                </c:pt>
                <c:pt idx="13">
                  <c:v>8428</c:v>
                </c:pt>
                <c:pt idx="14">
                  <c:v>1803</c:v>
                </c:pt>
                <c:pt idx="15">
                  <c:v>5590</c:v>
                </c:pt>
                <c:pt idx="16">
                  <c:v>127</c:v>
                </c:pt>
                <c:pt idx="17">
                  <c:v>1335</c:v>
                </c:pt>
                <c:pt idx="18">
                  <c:v>967</c:v>
                </c:pt>
                <c:pt idx="19">
                  <c:v>204</c:v>
                </c:pt>
                <c:pt idx="20">
                  <c:v>34</c:v>
                </c:pt>
                <c:pt idx="21">
                  <c:v>7</c:v>
                </c:pt>
                <c:pt idx="22">
                  <c:v>91</c:v>
                </c:pt>
                <c:pt idx="23">
                  <c:v>92</c:v>
                </c:pt>
                <c:pt idx="24">
                  <c:v>146</c:v>
                </c:pt>
                <c:pt idx="25">
                  <c:v>28</c:v>
                </c:pt>
                <c:pt idx="26">
                  <c:v>8</c:v>
                </c:pt>
                <c:pt idx="27">
                  <c:v>23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75</c:v>
                </c:pt>
                <c:pt idx="32">
                  <c:v>0</c:v>
                </c:pt>
              </c:numCache>
            </c:numRef>
          </c:val>
        </c:ser>
        <c:ser>
          <c:idx val="9"/>
          <c:order val="9"/>
          <c:tx>
            <c:strRef>
              <c:f>'TODO 8 '!$CA$8</c:f>
              <c:strCache>
                <c:ptCount val="1"/>
                <c:pt idx="0">
                  <c:v>PRÉSTAMO PROTEGIDO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'!$CA$9:$CA$41</c:f>
              <c:numCache>
                <c:ptCount val="33"/>
                <c:pt idx="0">
                  <c:v>226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45</c:v>
                </c:pt>
                <c:pt idx="9">
                  <c:v>1</c:v>
                </c:pt>
                <c:pt idx="10">
                  <c:v>1818</c:v>
                </c:pt>
                <c:pt idx="11">
                  <c:v>406</c:v>
                </c:pt>
                <c:pt idx="12">
                  <c:v>8</c:v>
                </c:pt>
                <c:pt idx="13">
                  <c:v>31</c:v>
                </c:pt>
                <c:pt idx="14">
                  <c:v>226</c:v>
                </c:pt>
                <c:pt idx="15">
                  <c:v>632</c:v>
                </c:pt>
                <c:pt idx="16">
                  <c:v>1</c:v>
                </c:pt>
                <c:pt idx="17">
                  <c:v>1103</c:v>
                </c:pt>
                <c:pt idx="18">
                  <c:v>1</c:v>
                </c:pt>
                <c:pt idx="19">
                  <c:v>0</c:v>
                </c:pt>
                <c:pt idx="20">
                  <c:v>97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'TODO 8 '!$CB$8</c:f>
              <c:strCache>
                <c:ptCount val="1"/>
                <c:pt idx="0">
                  <c:v>PRÉSTAMO PROTEGIDO ESPECIAL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'!$C$9:$C$41</c:f>
              <c:strCache>
                <c:ptCount val="33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</c:strCache>
            </c:strRef>
          </c:cat>
          <c:val>
            <c:numRef>
              <c:f>'TODO 8 '!$CB$9:$CB$41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42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2171</c:v>
                </c:pt>
                <c:pt idx="32">
                  <c:v>0</c:v>
                </c:pt>
              </c:numCache>
            </c:numRef>
          </c:val>
        </c:ser>
        <c:overlap val="100"/>
        <c:gapWidth val="70"/>
        <c:axId val="3937859"/>
        <c:axId val="35440732"/>
      </c:barChart>
      <c:catAx>
        <c:axId val="393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0732"/>
        <c:crosses val="autoZero"/>
        <c:auto val="0"/>
        <c:lblOffset val="100"/>
        <c:tickLblSkip val="1"/>
        <c:noMultiLvlLbl val="0"/>
      </c:catAx>
      <c:valAx>
        <c:axId val="35440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5"/>
          <c:y val="0.84475"/>
          <c:w val="0.841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DOCUMENTOS SOLICITADOS POR LA BUC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125"/>
          <c:w val="0.98075"/>
          <c:h val="0.87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'!$CK$8</c:f>
              <c:strCache>
                <c:ptCount val="1"/>
                <c:pt idx="0">
                  <c:v>ARTÍCULOS SOLICITADOS. ESPAÑA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'!$CK$9:$CK$40</c:f>
              <c:numCache>
                <c:ptCount val="32"/>
                <c:pt idx="0">
                  <c:v>17</c:v>
                </c:pt>
                <c:pt idx="1">
                  <c:v>386</c:v>
                </c:pt>
                <c:pt idx="2">
                  <c:v>28</c:v>
                </c:pt>
                <c:pt idx="3">
                  <c:v>394</c:v>
                </c:pt>
                <c:pt idx="4">
                  <c:v>80</c:v>
                </c:pt>
                <c:pt idx="5">
                  <c:v>314</c:v>
                </c:pt>
                <c:pt idx="6">
                  <c:v>151</c:v>
                </c:pt>
                <c:pt idx="7">
                  <c:v>102</c:v>
                </c:pt>
                <c:pt idx="8">
                  <c:v>224</c:v>
                </c:pt>
                <c:pt idx="9">
                  <c:v>1266</c:v>
                </c:pt>
                <c:pt idx="10">
                  <c:v>74</c:v>
                </c:pt>
                <c:pt idx="11">
                  <c:v>90</c:v>
                </c:pt>
                <c:pt idx="12">
                  <c:v>675</c:v>
                </c:pt>
                <c:pt idx="13">
                  <c:v>205</c:v>
                </c:pt>
                <c:pt idx="14">
                  <c:v>59</c:v>
                </c:pt>
                <c:pt idx="15">
                  <c:v>454</c:v>
                </c:pt>
                <c:pt idx="16">
                  <c:v>25</c:v>
                </c:pt>
                <c:pt idx="17">
                  <c:v>1504</c:v>
                </c:pt>
                <c:pt idx="18">
                  <c:v>137</c:v>
                </c:pt>
                <c:pt idx="19">
                  <c:v>237</c:v>
                </c:pt>
                <c:pt idx="20">
                  <c:v>1041</c:v>
                </c:pt>
                <c:pt idx="21">
                  <c:v>187</c:v>
                </c:pt>
                <c:pt idx="22">
                  <c:v>5</c:v>
                </c:pt>
                <c:pt idx="23">
                  <c:v>1</c:v>
                </c:pt>
                <c:pt idx="24">
                  <c:v>534</c:v>
                </c:pt>
                <c:pt idx="25">
                  <c:v>82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100</c:v>
                </c:pt>
                <c:pt idx="30">
                  <c:v>0</c:v>
                </c:pt>
                <c:pt idx="31">
                  <c:v>2</c:v>
                </c:pt>
              </c:numCache>
            </c:numRef>
          </c:val>
        </c:ser>
        <c:ser>
          <c:idx val="0"/>
          <c:order val="1"/>
          <c:tx>
            <c:strRef>
              <c:f>'TODO 8 '!$CN$8</c:f>
              <c:strCache>
                <c:ptCount val="1"/>
                <c:pt idx="0">
                  <c:v>ARTÍCULOS SOLICITADOS. EXTRANJERO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'!$CN$9:$CN$40</c:f>
              <c:numCache>
                <c:ptCount val="32"/>
                <c:pt idx="0">
                  <c:v>12</c:v>
                </c:pt>
                <c:pt idx="1">
                  <c:v>46</c:v>
                </c:pt>
                <c:pt idx="2">
                  <c:v>0</c:v>
                </c:pt>
                <c:pt idx="3">
                  <c:v>27</c:v>
                </c:pt>
                <c:pt idx="4">
                  <c:v>11</c:v>
                </c:pt>
                <c:pt idx="5">
                  <c:v>26</c:v>
                </c:pt>
                <c:pt idx="6">
                  <c:v>8</c:v>
                </c:pt>
                <c:pt idx="7">
                  <c:v>8</c:v>
                </c:pt>
                <c:pt idx="8">
                  <c:v>46</c:v>
                </c:pt>
                <c:pt idx="9">
                  <c:v>123</c:v>
                </c:pt>
                <c:pt idx="10">
                  <c:v>6</c:v>
                </c:pt>
                <c:pt idx="11">
                  <c:v>0</c:v>
                </c:pt>
                <c:pt idx="12">
                  <c:v>56</c:v>
                </c:pt>
                <c:pt idx="13">
                  <c:v>38</c:v>
                </c:pt>
                <c:pt idx="14">
                  <c:v>10</c:v>
                </c:pt>
                <c:pt idx="15">
                  <c:v>177</c:v>
                </c:pt>
                <c:pt idx="16">
                  <c:v>6</c:v>
                </c:pt>
                <c:pt idx="17">
                  <c:v>49</c:v>
                </c:pt>
                <c:pt idx="18">
                  <c:v>34</c:v>
                </c:pt>
                <c:pt idx="19">
                  <c:v>31</c:v>
                </c:pt>
                <c:pt idx="20">
                  <c:v>88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  <c:pt idx="24">
                  <c:v>31</c:v>
                </c:pt>
                <c:pt idx="25">
                  <c:v>11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</c:ser>
        <c:ser>
          <c:idx val="1"/>
          <c:order val="2"/>
          <c:tx>
            <c:strRef>
              <c:f>'TODO 8 '!$CT$8</c:f>
              <c:strCache>
                <c:ptCount val="1"/>
                <c:pt idx="0">
                  <c:v>LIBROS SOLICITADOS. ESPAÑA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'!$CT$9:$CT$40</c:f>
              <c:numCache>
                <c:ptCount val="32"/>
                <c:pt idx="0">
                  <c:v>245</c:v>
                </c:pt>
                <c:pt idx="1">
                  <c:v>107</c:v>
                </c:pt>
                <c:pt idx="2">
                  <c:v>61</c:v>
                </c:pt>
                <c:pt idx="3">
                  <c:v>210</c:v>
                </c:pt>
                <c:pt idx="4">
                  <c:v>54</c:v>
                </c:pt>
                <c:pt idx="5">
                  <c:v>85</c:v>
                </c:pt>
                <c:pt idx="6">
                  <c:v>568</c:v>
                </c:pt>
                <c:pt idx="7">
                  <c:v>84</c:v>
                </c:pt>
                <c:pt idx="8">
                  <c:v>599</c:v>
                </c:pt>
                <c:pt idx="9">
                  <c:v>82</c:v>
                </c:pt>
                <c:pt idx="10">
                  <c:v>274</c:v>
                </c:pt>
                <c:pt idx="11">
                  <c:v>379</c:v>
                </c:pt>
                <c:pt idx="12">
                  <c:v>125</c:v>
                </c:pt>
                <c:pt idx="13">
                  <c:v>289</c:v>
                </c:pt>
                <c:pt idx="14">
                  <c:v>145</c:v>
                </c:pt>
                <c:pt idx="15">
                  <c:v>818</c:v>
                </c:pt>
                <c:pt idx="16">
                  <c:v>44</c:v>
                </c:pt>
                <c:pt idx="17">
                  <c:v>92</c:v>
                </c:pt>
                <c:pt idx="18">
                  <c:v>28</c:v>
                </c:pt>
                <c:pt idx="19">
                  <c:v>94</c:v>
                </c:pt>
                <c:pt idx="20">
                  <c:v>113</c:v>
                </c:pt>
                <c:pt idx="21">
                  <c:v>6</c:v>
                </c:pt>
                <c:pt idx="22">
                  <c:v>51</c:v>
                </c:pt>
                <c:pt idx="23">
                  <c:v>15</c:v>
                </c:pt>
                <c:pt idx="24">
                  <c:v>275</c:v>
                </c:pt>
                <c:pt idx="25">
                  <c:v>77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53</c:v>
                </c:pt>
              </c:numCache>
            </c:numRef>
          </c:val>
        </c:ser>
        <c:ser>
          <c:idx val="2"/>
          <c:order val="3"/>
          <c:tx>
            <c:strRef>
              <c:f>'TODO 8 '!$CW$8</c:f>
              <c:strCache>
                <c:ptCount val="1"/>
                <c:pt idx="0">
                  <c:v>LIBROS SOLICITADOS. EXTRANJERO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'!$CW$9:$CW$40</c:f>
              <c:numCache>
                <c:ptCount val="32"/>
                <c:pt idx="0">
                  <c:v>9</c:v>
                </c:pt>
                <c:pt idx="1">
                  <c:v>6</c:v>
                </c:pt>
                <c:pt idx="2">
                  <c:v>2</c:v>
                </c:pt>
                <c:pt idx="3">
                  <c:v>19</c:v>
                </c:pt>
                <c:pt idx="4">
                  <c:v>0</c:v>
                </c:pt>
                <c:pt idx="5">
                  <c:v>16</c:v>
                </c:pt>
                <c:pt idx="6">
                  <c:v>16</c:v>
                </c:pt>
                <c:pt idx="7">
                  <c:v>1</c:v>
                </c:pt>
                <c:pt idx="8">
                  <c:v>57</c:v>
                </c:pt>
                <c:pt idx="9">
                  <c:v>3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62</c:v>
                </c:pt>
                <c:pt idx="14">
                  <c:v>24</c:v>
                </c:pt>
                <c:pt idx="15">
                  <c:v>209</c:v>
                </c:pt>
                <c:pt idx="16">
                  <c:v>1</c:v>
                </c:pt>
                <c:pt idx="17">
                  <c:v>5</c:v>
                </c:pt>
                <c:pt idx="18">
                  <c:v>0</c:v>
                </c:pt>
                <c:pt idx="19">
                  <c:v>40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gapWidth val="40"/>
        <c:axId val="50531133"/>
        <c:axId val="52127014"/>
      </c:barChart>
      <c:catAx>
        <c:axId val="50531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27014"/>
        <c:crosses val="autoZero"/>
        <c:auto val="0"/>
        <c:lblOffset val="100"/>
        <c:tickLblSkip val="1"/>
        <c:noMultiLvlLbl val="0"/>
      </c:catAx>
      <c:valAx>
        <c:axId val="52127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11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DOCUMENTOS SUMINISTRADOS POR LA BUC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75"/>
          <c:w val="0.981"/>
          <c:h val="0.868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8 '!$DC$8</c:f>
              <c:strCache>
                <c:ptCount val="1"/>
                <c:pt idx="0">
                  <c:v>ARTÍCULOS SUMINISTRADOS. ESPAÑA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'!$DC$9:$DC$40</c:f>
              <c:numCache>
                <c:ptCount val="32"/>
                <c:pt idx="0">
                  <c:v>53</c:v>
                </c:pt>
                <c:pt idx="1">
                  <c:v>250</c:v>
                </c:pt>
                <c:pt idx="2">
                  <c:v>29</c:v>
                </c:pt>
                <c:pt idx="3">
                  <c:v>199</c:v>
                </c:pt>
                <c:pt idx="4">
                  <c:v>104</c:v>
                </c:pt>
                <c:pt idx="5">
                  <c:v>294</c:v>
                </c:pt>
                <c:pt idx="6">
                  <c:v>171</c:v>
                </c:pt>
                <c:pt idx="7">
                  <c:v>158</c:v>
                </c:pt>
                <c:pt idx="8">
                  <c:v>220</c:v>
                </c:pt>
                <c:pt idx="9">
                  <c:v>449</c:v>
                </c:pt>
                <c:pt idx="10">
                  <c:v>430</c:v>
                </c:pt>
                <c:pt idx="11">
                  <c:v>182</c:v>
                </c:pt>
                <c:pt idx="12">
                  <c:v>199</c:v>
                </c:pt>
                <c:pt idx="13">
                  <c:v>591</c:v>
                </c:pt>
                <c:pt idx="14">
                  <c:v>88</c:v>
                </c:pt>
                <c:pt idx="15">
                  <c:v>586</c:v>
                </c:pt>
                <c:pt idx="16">
                  <c:v>11</c:v>
                </c:pt>
                <c:pt idx="17">
                  <c:v>916</c:v>
                </c:pt>
                <c:pt idx="18">
                  <c:v>543</c:v>
                </c:pt>
                <c:pt idx="19">
                  <c:v>324</c:v>
                </c:pt>
                <c:pt idx="20">
                  <c:v>340</c:v>
                </c:pt>
                <c:pt idx="21">
                  <c:v>118</c:v>
                </c:pt>
                <c:pt idx="22">
                  <c:v>5</c:v>
                </c:pt>
                <c:pt idx="23">
                  <c:v>18</c:v>
                </c:pt>
                <c:pt idx="24">
                  <c:v>70</c:v>
                </c:pt>
                <c:pt idx="25">
                  <c:v>35</c:v>
                </c:pt>
                <c:pt idx="26">
                  <c:v>0</c:v>
                </c:pt>
                <c:pt idx="27">
                  <c:v>8</c:v>
                </c:pt>
                <c:pt idx="28">
                  <c:v>8</c:v>
                </c:pt>
                <c:pt idx="29">
                  <c:v>71</c:v>
                </c:pt>
                <c:pt idx="30">
                  <c:v>0</c:v>
                </c:pt>
                <c:pt idx="31">
                  <c:v>11</c:v>
                </c:pt>
              </c:numCache>
            </c:numRef>
          </c:val>
        </c:ser>
        <c:ser>
          <c:idx val="0"/>
          <c:order val="1"/>
          <c:tx>
            <c:strRef>
              <c:f>'TODO 8 '!$DF$8</c:f>
              <c:strCache>
                <c:ptCount val="1"/>
                <c:pt idx="0">
                  <c:v>ARTÍCULOS SUMINISTRADOS. EXTRANJERO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'!$DF$9:$DF$40</c:f>
              <c:numCach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38</c:v>
                </c:pt>
                <c:pt idx="11">
                  <c:v>2</c:v>
                </c:pt>
                <c:pt idx="12">
                  <c:v>0</c:v>
                </c:pt>
                <c:pt idx="13">
                  <c:v>7</c:v>
                </c:pt>
                <c:pt idx="14">
                  <c:v>2</c:v>
                </c:pt>
                <c:pt idx="15">
                  <c:v>11</c:v>
                </c:pt>
                <c:pt idx="16">
                  <c:v>0</c:v>
                </c:pt>
                <c:pt idx="17">
                  <c:v>5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2"/>
          <c:tx>
            <c:strRef>
              <c:f>'TODO 8 '!$DL$8</c:f>
              <c:strCache>
                <c:ptCount val="1"/>
                <c:pt idx="0">
                  <c:v>LIBROS SUMINISTRADOS. ESPAÑA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'!$DL$9:$DL$40</c:f>
              <c:numCache>
                <c:ptCount val="32"/>
                <c:pt idx="0">
                  <c:v>167</c:v>
                </c:pt>
                <c:pt idx="1">
                  <c:v>45</c:v>
                </c:pt>
                <c:pt idx="2">
                  <c:v>72</c:v>
                </c:pt>
                <c:pt idx="3">
                  <c:v>401</c:v>
                </c:pt>
                <c:pt idx="4">
                  <c:v>22</c:v>
                </c:pt>
                <c:pt idx="5">
                  <c:v>37</c:v>
                </c:pt>
                <c:pt idx="6">
                  <c:v>386</c:v>
                </c:pt>
                <c:pt idx="7">
                  <c:v>39</c:v>
                </c:pt>
                <c:pt idx="8">
                  <c:v>504</c:v>
                </c:pt>
                <c:pt idx="9">
                  <c:v>36</c:v>
                </c:pt>
                <c:pt idx="10">
                  <c:v>433</c:v>
                </c:pt>
                <c:pt idx="11">
                  <c:v>253</c:v>
                </c:pt>
                <c:pt idx="12">
                  <c:v>32</c:v>
                </c:pt>
                <c:pt idx="13">
                  <c:v>1078</c:v>
                </c:pt>
                <c:pt idx="14">
                  <c:v>365</c:v>
                </c:pt>
                <c:pt idx="15">
                  <c:v>970</c:v>
                </c:pt>
                <c:pt idx="16">
                  <c:v>56</c:v>
                </c:pt>
                <c:pt idx="17">
                  <c:v>134</c:v>
                </c:pt>
                <c:pt idx="18">
                  <c:v>9</c:v>
                </c:pt>
                <c:pt idx="19">
                  <c:v>227</c:v>
                </c:pt>
                <c:pt idx="20">
                  <c:v>29</c:v>
                </c:pt>
                <c:pt idx="21">
                  <c:v>33</c:v>
                </c:pt>
                <c:pt idx="22">
                  <c:v>77</c:v>
                </c:pt>
                <c:pt idx="23">
                  <c:v>81</c:v>
                </c:pt>
                <c:pt idx="24">
                  <c:v>29</c:v>
                </c:pt>
                <c:pt idx="25">
                  <c:v>210</c:v>
                </c:pt>
                <c:pt idx="26">
                  <c:v>0</c:v>
                </c:pt>
                <c:pt idx="27">
                  <c:v>6</c:v>
                </c:pt>
                <c:pt idx="28">
                  <c:v>13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</c:numCache>
            </c:numRef>
          </c:val>
        </c:ser>
        <c:ser>
          <c:idx val="2"/>
          <c:order val="3"/>
          <c:tx>
            <c:strRef>
              <c:f>'TODO 8 '!$DO$8</c:f>
              <c:strCache>
                <c:ptCount val="1"/>
                <c:pt idx="0">
                  <c:v>LIBROS SUMINISTRADOS. EXTRANJERO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'!$DO$9:$DO$40</c:f>
              <c:numCache>
                <c:ptCount val="32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7</c:v>
                </c:pt>
                <c:pt idx="9">
                  <c:v>1</c:v>
                </c:pt>
                <c:pt idx="10">
                  <c:v>35</c:v>
                </c:pt>
                <c:pt idx="11">
                  <c:v>0</c:v>
                </c:pt>
                <c:pt idx="12">
                  <c:v>0</c:v>
                </c:pt>
                <c:pt idx="13">
                  <c:v>20</c:v>
                </c:pt>
                <c:pt idx="14">
                  <c:v>5</c:v>
                </c:pt>
                <c:pt idx="15">
                  <c:v>13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gapWidth val="40"/>
        <c:axId val="66489943"/>
        <c:axId val="61538576"/>
      </c:barChart>
      <c:catAx>
        <c:axId val="6648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8576"/>
        <c:crosses val="autoZero"/>
        <c:auto val="0"/>
        <c:lblOffset val="100"/>
        <c:tickLblSkip val="1"/>
        <c:noMultiLvlLbl val="0"/>
      </c:catAx>
      <c:valAx>
        <c:axId val="61538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99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PORCENTAJE DE DOCUMENTOS DE ENTRADA Y SALIDA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575"/>
          <c:w val="0.981"/>
          <c:h val="0.870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'TODO 8 '!$DR$8</c:f>
              <c:strCache>
                <c:ptCount val="1"/>
                <c:pt idx="0">
                  <c:v>TOTAL SOLICITADOS POR LA BIBLIOTECA 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'!$DR$9:$DR$40</c:f>
              <c:numCache>
                <c:ptCount val="32"/>
                <c:pt idx="0">
                  <c:v>283</c:v>
                </c:pt>
                <c:pt idx="1">
                  <c:v>545</c:v>
                </c:pt>
                <c:pt idx="2">
                  <c:v>91</c:v>
                </c:pt>
                <c:pt idx="3">
                  <c:v>650</c:v>
                </c:pt>
                <c:pt idx="4">
                  <c:v>145</c:v>
                </c:pt>
                <c:pt idx="5">
                  <c:v>441</c:v>
                </c:pt>
                <c:pt idx="6">
                  <c:v>743</c:v>
                </c:pt>
                <c:pt idx="7">
                  <c:v>195</c:v>
                </c:pt>
                <c:pt idx="8">
                  <c:v>926</c:v>
                </c:pt>
                <c:pt idx="9">
                  <c:v>1474</c:v>
                </c:pt>
                <c:pt idx="10">
                  <c:v>366</c:v>
                </c:pt>
                <c:pt idx="11">
                  <c:v>470</c:v>
                </c:pt>
                <c:pt idx="12">
                  <c:v>858</c:v>
                </c:pt>
                <c:pt idx="13">
                  <c:v>594</c:v>
                </c:pt>
                <c:pt idx="14">
                  <c:v>238</c:v>
                </c:pt>
                <c:pt idx="15">
                  <c:v>1658</c:v>
                </c:pt>
                <c:pt idx="16">
                  <c:v>76</c:v>
                </c:pt>
                <c:pt idx="17">
                  <c:v>1650</c:v>
                </c:pt>
                <c:pt idx="18">
                  <c:v>199</c:v>
                </c:pt>
                <c:pt idx="19">
                  <c:v>402</c:v>
                </c:pt>
                <c:pt idx="20">
                  <c:v>1245</c:v>
                </c:pt>
                <c:pt idx="21">
                  <c:v>200</c:v>
                </c:pt>
                <c:pt idx="22">
                  <c:v>56</c:v>
                </c:pt>
                <c:pt idx="23">
                  <c:v>16</c:v>
                </c:pt>
                <c:pt idx="24">
                  <c:v>840</c:v>
                </c:pt>
                <c:pt idx="25">
                  <c:v>173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100</c:v>
                </c:pt>
                <c:pt idx="30">
                  <c:v>0</c:v>
                </c:pt>
                <c:pt idx="31">
                  <c:v>56</c:v>
                </c:pt>
              </c:numCache>
            </c:numRef>
          </c:val>
        </c:ser>
        <c:ser>
          <c:idx val="0"/>
          <c:order val="1"/>
          <c:tx>
            <c:strRef>
              <c:f>'TODO 8 '!$DT$8</c:f>
              <c:strCache>
                <c:ptCount val="1"/>
                <c:pt idx="0">
                  <c:v>TOTAL SOLICITUDES A LA BIBLIOTECA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'!$DT$9:$DT$40</c:f>
              <c:numCache>
                <c:ptCount val="32"/>
                <c:pt idx="0">
                  <c:v>225</c:v>
                </c:pt>
                <c:pt idx="1">
                  <c:v>296</c:v>
                </c:pt>
                <c:pt idx="2">
                  <c:v>101</c:v>
                </c:pt>
                <c:pt idx="3">
                  <c:v>620</c:v>
                </c:pt>
                <c:pt idx="4">
                  <c:v>126</c:v>
                </c:pt>
                <c:pt idx="5">
                  <c:v>332</c:v>
                </c:pt>
                <c:pt idx="6">
                  <c:v>559</c:v>
                </c:pt>
                <c:pt idx="7">
                  <c:v>199</c:v>
                </c:pt>
                <c:pt idx="8">
                  <c:v>736</c:v>
                </c:pt>
                <c:pt idx="9">
                  <c:v>486</c:v>
                </c:pt>
                <c:pt idx="10">
                  <c:v>936</c:v>
                </c:pt>
                <c:pt idx="11">
                  <c:v>437</c:v>
                </c:pt>
                <c:pt idx="12">
                  <c:v>231</c:v>
                </c:pt>
                <c:pt idx="13">
                  <c:v>1696</c:v>
                </c:pt>
                <c:pt idx="14">
                  <c:v>460</c:v>
                </c:pt>
                <c:pt idx="15">
                  <c:v>1580</c:v>
                </c:pt>
                <c:pt idx="16">
                  <c:v>67</c:v>
                </c:pt>
                <c:pt idx="17">
                  <c:v>1055</c:v>
                </c:pt>
                <c:pt idx="18">
                  <c:v>553</c:v>
                </c:pt>
                <c:pt idx="19">
                  <c:v>555</c:v>
                </c:pt>
                <c:pt idx="20">
                  <c:v>370</c:v>
                </c:pt>
                <c:pt idx="21">
                  <c:v>152</c:v>
                </c:pt>
                <c:pt idx="22">
                  <c:v>82</c:v>
                </c:pt>
                <c:pt idx="23">
                  <c:v>106</c:v>
                </c:pt>
                <c:pt idx="24">
                  <c:v>100</c:v>
                </c:pt>
                <c:pt idx="25">
                  <c:v>246</c:v>
                </c:pt>
                <c:pt idx="26">
                  <c:v>0</c:v>
                </c:pt>
                <c:pt idx="27">
                  <c:v>14</c:v>
                </c:pt>
                <c:pt idx="28">
                  <c:v>28</c:v>
                </c:pt>
                <c:pt idx="29">
                  <c:v>71</c:v>
                </c:pt>
                <c:pt idx="30">
                  <c:v>0</c:v>
                </c:pt>
                <c:pt idx="31">
                  <c:v>19</c:v>
                </c:pt>
              </c:numCache>
            </c:numRef>
          </c:val>
        </c:ser>
        <c:overlap val="100"/>
        <c:gapWidth val="40"/>
        <c:axId val="16976273"/>
        <c:axId val="18568730"/>
      </c:bar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8730"/>
        <c:crosses val="autoZero"/>
        <c:auto val="0"/>
        <c:lblOffset val="100"/>
        <c:tickLblSkip val="1"/>
        <c:noMultiLvlLbl val="0"/>
      </c:catAx>
      <c:valAx>
        <c:axId val="18568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62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PORCENTAJE DE ÉXITO EN SOLICITUDES REALIZADAS A OTRAS BIBLIOTECAS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275"/>
          <c:w val="0.981"/>
          <c:h val="0.8337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'TODO 8 '!$DL$47</c:f>
              <c:strCache>
                <c:ptCount val="1"/>
                <c:pt idx="0">
                  <c:v>CONSEGUIDOS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'!$DK$48:$DK$82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'!$DL$48:$DL$82</c:f>
              <c:numCache>
                <c:ptCount val="35"/>
                <c:pt idx="0">
                  <c:v>273</c:v>
                </c:pt>
                <c:pt idx="1">
                  <c:v>533</c:v>
                </c:pt>
                <c:pt idx="2">
                  <c:v>91</c:v>
                </c:pt>
                <c:pt idx="3">
                  <c:v>649</c:v>
                </c:pt>
                <c:pt idx="4">
                  <c:v>145</c:v>
                </c:pt>
                <c:pt idx="5">
                  <c:v>439</c:v>
                </c:pt>
                <c:pt idx="6">
                  <c:v>743</c:v>
                </c:pt>
                <c:pt idx="7">
                  <c:v>193</c:v>
                </c:pt>
                <c:pt idx="8">
                  <c:v>925</c:v>
                </c:pt>
                <c:pt idx="9">
                  <c:v>1466</c:v>
                </c:pt>
                <c:pt idx="10">
                  <c:v>365</c:v>
                </c:pt>
                <c:pt idx="11">
                  <c:v>470</c:v>
                </c:pt>
                <c:pt idx="12">
                  <c:v>848</c:v>
                </c:pt>
                <c:pt idx="13">
                  <c:v>581</c:v>
                </c:pt>
                <c:pt idx="14">
                  <c:v>236</c:v>
                </c:pt>
                <c:pt idx="15">
                  <c:v>1622</c:v>
                </c:pt>
                <c:pt idx="16">
                  <c:v>74</c:v>
                </c:pt>
                <c:pt idx="17">
                  <c:v>1638</c:v>
                </c:pt>
                <c:pt idx="18">
                  <c:v>187</c:v>
                </c:pt>
                <c:pt idx="19">
                  <c:v>371</c:v>
                </c:pt>
                <c:pt idx="20">
                  <c:v>1236</c:v>
                </c:pt>
                <c:pt idx="21">
                  <c:v>200</c:v>
                </c:pt>
                <c:pt idx="22">
                  <c:v>53</c:v>
                </c:pt>
                <c:pt idx="23">
                  <c:v>15</c:v>
                </c:pt>
                <c:pt idx="24">
                  <c:v>840</c:v>
                </c:pt>
                <c:pt idx="25">
                  <c:v>170</c:v>
                </c:pt>
                <c:pt idx="26">
                  <c:v>0</c:v>
                </c:pt>
                <c:pt idx="27">
                  <c:v>19</c:v>
                </c:pt>
                <c:pt idx="28">
                  <c:v>1</c:v>
                </c:pt>
                <c:pt idx="29">
                  <c:v>99</c:v>
                </c:pt>
                <c:pt idx="30">
                  <c:v>0</c:v>
                </c:pt>
                <c:pt idx="31">
                  <c:v>56</c:v>
                </c:pt>
                <c:pt idx="32">
                  <c:v>0</c:v>
                </c:pt>
                <c:pt idx="33">
                  <c:v>77</c:v>
                </c:pt>
                <c:pt idx="34">
                  <c:v>14615</c:v>
                </c:pt>
              </c:numCache>
            </c:numRef>
          </c:val>
        </c:ser>
        <c:ser>
          <c:idx val="0"/>
          <c:order val="1"/>
          <c:tx>
            <c:strRef>
              <c:f>'TODO 8 '!$DM$47</c:f>
              <c:strCache>
                <c:ptCount val="1"/>
                <c:pt idx="0">
                  <c:v>NO CONSEGUIDOS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'!$DK$48:$DK$82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'!$DM$48:$DM$82</c:f>
              <c:numCache>
                <c:ptCount val="35"/>
                <c:pt idx="0">
                  <c:v>10</c:v>
                </c:pt>
                <c:pt idx="1">
                  <c:v>12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8</c:v>
                </c:pt>
                <c:pt idx="10">
                  <c:v>1</c:v>
                </c:pt>
                <c:pt idx="11">
                  <c:v>0</c:v>
                </c:pt>
                <c:pt idx="12">
                  <c:v>10</c:v>
                </c:pt>
                <c:pt idx="13">
                  <c:v>13</c:v>
                </c:pt>
                <c:pt idx="14">
                  <c:v>2</c:v>
                </c:pt>
                <c:pt idx="15">
                  <c:v>36</c:v>
                </c:pt>
                <c:pt idx="16">
                  <c:v>2</c:v>
                </c:pt>
                <c:pt idx="17">
                  <c:v>12</c:v>
                </c:pt>
                <c:pt idx="18">
                  <c:v>12</c:v>
                </c:pt>
                <c:pt idx="19">
                  <c:v>31</c:v>
                </c:pt>
                <c:pt idx="20">
                  <c:v>9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173</c:v>
                </c:pt>
              </c:numCache>
            </c:numRef>
          </c:val>
        </c:ser>
        <c:overlap val="100"/>
        <c:gapWidth val="40"/>
        <c:axId val="32900843"/>
        <c:axId val="27672132"/>
      </c:bar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2132"/>
        <c:crosses val="autoZero"/>
        <c:auto val="0"/>
        <c:lblOffset val="100"/>
        <c:tickLblSkip val="1"/>
        <c:noMultiLvlLbl val="0"/>
      </c:catAx>
      <c:valAx>
        <c:axId val="27672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008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PRÉSTAMO INTERBIBLIOTECARIO: PORCENTAJE DE ÉXITO EN SOLICITUDES SERVIDAS A OTRAS BIBLIOTECAS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45"/>
          <c:w val="0.981"/>
          <c:h val="0.832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'TODO 8 '!$DO$47</c:f>
              <c:strCache>
                <c:ptCount val="1"/>
                <c:pt idx="0">
                  <c:v>SERVIDOS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'!$DK$48:$DK$82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'!$DO$48:$DO$82</c:f>
              <c:numCache>
                <c:ptCount val="35"/>
                <c:pt idx="0">
                  <c:v>210</c:v>
                </c:pt>
                <c:pt idx="1">
                  <c:v>263</c:v>
                </c:pt>
                <c:pt idx="2">
                  <c:v>101</c:v>
                </c:pt>
                <c:pt idx="3">
                  <c:v>593</c:v>
                </c:pt>
                <c:pt idx="4">
                  <c:v>87</c:v>
                </c:pt>
                <c:pt idx="5">
                  <c:v>266</c:v>
                </c:pt>
                <c:pt idx="6">
                  <c:v>522</c:v>
                </c:pt>
                <c:pt idx="7">
                  <c:v>188</c:v>
                </c:pt>
                <c:pt idx="8">
                  <c:v>699</c:v>
                </c:pt>
                <c:pt idx="9">
                  <c:v>432</c:v>
                </c:pt>
                <c:pt idx="10">
                  <c:v>803</c:v>
                </c:pt>
                <c:pt idx="11">
                  <c:v>430</c:v>
                </c:pt>
                <c:pt idx="12">
                  <c:v>169</c:v>
                </c:pt>
                <c:pt idx="13">
                  <c:v>1527</c:v>
                </c:pt>
                <c:pt idx="14">
                  <c:v>441</c:v>
                </c:pt>
                <c:pt idx="15">
                  <c:v>1489</c:v>
                </c:pt>
                <c:pt idx="16">
                  <c:v>66</c:v>
                </c:pt>
                <c:pt idx="17">
                  <c:v>777</c:v>
                </c:pt>
                <c:pt idx="18">
                  <c:v>492</c:v>
                </c:pt>
                <c:pt idx="19">
                  <c:v>506</c:v>
                </c:pt>
                <c:pt idx="20">
                  <c:v>290</c:v>
                </c:pt>
                <c:pt idx="21">
                  <c:v>105</c:v>
                </c:pt>
                <c:pt idx="22">
                  <c:v>77</c:v>
                </c:pt>
                <c:pt idx="23">
                  <c:v>97</c:v>
                </c:pt>
                <c:pt idx="24">
                  <c:v>90</c:v>
                </c:pt>
                <c:pt idx="25">
                  <c:v>232</c:v>
                </c:pt>
                <c:pt idx="26">
                  <c:v>0</c:v>
                </c:pt>
                <c:pt idx="27">
                  <c:v>12</c:v>
                </c:pt>
                <c:pt idx="28">
                  <c:v>28</c:v>
                </c:pt>
                <c:pt idx="29">
                  <c:v>64</c:v>
                </c:pt>
                <c:pt idx="30">
                  <c:v>0</c:v>
                </c:pt>
                <c:pt idx="31">
                  <c:v>8</c:v>
                </c:pt>
                <c:pt idx="32">
                  <c:v>0</c:v>
                </c:pt>
                <c:pt idx="33">
                  <c:v>1588</c:v>
                </c:pt>
                <c:pt idx="34">
                  <c:v>12652</c:v>
                </c:pt>
              </c:numCache>
            </c:numRef>
          </c:val>
        </c:ser>
        <c:ser>
          <c:idx val="0"/>
          <c:order val="1"/>
          <c:tx>
            <c:strRef>
              <c:f>'TODO 8 '!$DP$47</c:f>
              <c:strCache>
                <c:ptCount val="1"/>
                <c:pt idx="0">
                  <c:v>NO SERVIDOS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'!$DK$48:$DK$82</c:f>
              <c:strCache>
                <c:ptCount val="35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  <c:pt idx="34">
                  <c:v>BUC</c:v>
                </c:pt>
              </c:strCache>
            </c:strRef>
          </c:cat>
          <c:val>
            <c:numRef>
              <c:f>'TODO 8 '!$DP$48:$DP$82</c:f>
              <c:numCache>
                <c:ptCount val="35"/>
                <c:pt idx="0">
                  <c:v>15</c:v>
                </c:pt>
                <c:pt idx="1">
                  <c:v>33</c:v>
                </c:pt>
                <c:pt idx="2">
                  <c:v>0</c:v>
                </c:pt>
                <c:pt idx="3">
                  <c:v>27</c:v>
                </c:pt>
                <c:pt idx="4">
                  <c:v>39</c:v>
                </c:pt>
                <c:pt idx="5">
                  <c:v>66</c:v>
                </c:pt>
                <c:pt idx="6">
                  <c:v>37</c:v>
                </c:pt>
                <c:pt idx="7">
                  <c:v>11</c:v>
                </c:pt>
                <c:pt idx="8">
                  <c:v>37</c:v>
                </c:pt>
                <c:pt idx="9">
                  <c:v>54</c:v>
                </c:pt>
                <c:pt idx="10">
                  <c:v>133</c:v>
                </c:pt>
                <c:pt idx="11">
                  <c:v>7</c:v>
                </c:pt>
                <c:pt idx="12">
                  <c:v>62</c:v>
                </c:pt>
                <c:pt idx="13">
                  <c:v>169</c:v>
                </c:pt>
                <c:pt idx="14">
                  <c:v>19</c:v>
                </c:pt>
                <c:pt idx="15">
                  <c:v>91</c:v>
                </c:pt>
                <c:pt idx="16">
                  <c:v>1</c:v>
                </c:pt>
                <c:pt idx="17">
                  <c:v>278</c:v>
                </c:pt>
                <c:pt idx="18">
                  <c:v>61</c:v>
                </c:pt>
                <c:pt idx="19">
                  <c:v>49</c:v>
                </c:pt>
                <c:pt idx="20">
                  <c:v>80</c:v>
                </c:pt>
                <c:pt idx="21">
                  <c:v>47</c:v>
                </c:pt>
                <c:pt idx="22">
                  <c:v>5</c:v>
                </c:pt>
                <c:pt idx="23">
                  <c:v>9</c:v>
                </c:pt>
                <c:pt idx="24">
                  <c:v>10</c:v>
                </c:pt>
                <c:pt idx="25">
                  <c:v>14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  <c:pt idx="31">
                  <c:v>11</c:v>
                </c:pt>
                <c:pt idx="32">
                  <c:v>0</c:v>
                </c:pt>
                <c:pt idx="33">
                  <c:v>486</c:v>
                </c:pt>
                <c:pt idx="34">
                  <c:v>1860</c:v>
                </c:pt>
              </c:numCache>
            </c:numRef>
          </c:val>
        </c:ser>
        <c:overlap val="100"/>
        <c:gapWidth val="40"/>
        <c:axId val="47722597"/>
        <c:axId val="26850190"/>
      </c:bar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50190"/>
        <c:crosses val="autoZero"/>
        <c:auto val="0"/>
        <c:lblOffset val="100"/>
        <c:tickLblSkip val="1"/>
        <c:noMultiLvlLbl val="0"/>
      </c:catAx>
      <c:valAx>
        <c:axId val="26850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25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CURSOS DE FORMACIÓN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125"/>
          <c:w val="0.933"/>
          <c:h val="0.8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'TODO 8 '!$EJ$8</c:f>
              <c:strCache>
                <c:ptCount val="1"/>
                <c:pt idx="0">
                  <c:v>Nº DE CURSOS DE INTRODUCCIÓN O BÁSICOS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'!$EJ$9:$EJ$40</c:f>
              <c:numCache>
                <c:ptCount val="32"/>
                <c:pt idx="0">
                  <c:v>21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0</c:v>
                </c:pt>
                <c:pt idx="6">
                  <c:v>14</c:v>
                </c:pt>
                <c:pt idx="7">
                  <c:v>0</c:v>
                </c:pt>
                <c:pt idx="8">
                  <c:v>8</c:v>
                </c:pt>
                <c:pt idx="9">
                  <c:v>19</c:v>
                </c:pt>
                <c:pt idx="10">
                  <c:v>34</c:v>
                </c:pt>
                <c:pt idx="11">
                  <c:v>10</c:v>
                </c:pt>
                <c:pt idx="12">
                  <c:v>12</c:v>
                </c:pt>
                <c:pt idx="13">
                  <c:v>1</c:v>
                </c:pt>
                <c:pt idx="14">
                  <c:v>4</c:v>
                </c:pt>
                <c:pt idx="15">
                  <c:v>15</c:v>
                </c:pt>
                <c:pt idx="16">
                  <c:v>1</c:v>
                </c:pt>
                <c:pt idx="17">
                  <c:v>29</c:v>
                </c:pt>
                <c:pt idx="18">
                  <c:v>12</c:v>
                </c:pt>
                <c:pt idx="19">
                  <c:v>32</c:v>
                </c:pt>
                <c:pt idx="20">
                  <c:v>2</c:v>
                </c:pt>
                <c:pt idx="21">
                  <c:v>20</c:v>
                </c:pt>
                <c:pt idx="22">
                  <c:v>5</c:v>
                </c:pt>
                <c:pt idx="23">
                  <c:v>1</c:v>
                </c:pt>
                <c:pt idx="24">
                  <c:v>6</c:v>
                </c:pt>
                <c:pt idx="25">
                  <c:v>12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0"/>
          <c:order val="1"/>
          <c:tx>
            <c:strRef>
              <c:f>'TODO 8 '!$EK$8</c:f>
              <c:strCache>
                <c:ptCount val="1"/>
                <c:pt idx="0">
                  <c:v>Nº DE CURSOS ESPECIALIZADOS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'!$EK$9:$EK$40</c:f>
              <c:numCache>
                <c:ptCount val="32"/>
                <c:pt idx="0">
                  <c:v>34</c:v>
                </c:pt>
                <c:pt idx="1">
                  <c:v>1</c:v>
                </c:pt>
                <c:pt idx="2">
                  <c:v>3</c:v>
                </c:pt>
                <c:pt idx="3">
                  <c:v>38</c:v>
                </c:pt>
                <c:pt idx="4">
                  <c:v>9</c:v>
                </c:pt>
                <c:pt idx="5">
                  <c:v>0</c:v>
                </c:pt>
                <c:pt idx="6">
                  <c:v>22</c:v>
                </c:pt>
                <c:pt idx="7">
                  <c:v>0</c:v>
                </c:pt>
                <c:pt idx="8">
                  <c:v>13</c:v>
                </c:pt>
                <c:pt idx="9">
                  <c:v>6</c:v>
                </c:pt>
                <c:pt idx="10">
                  <c:v>3</c:v>
                </c:pt>
                <c:pt idx="11">
                  <c:v>16</c:v>
                </c:pt>
                <c:pt idx="12">
                  <c:v>0</c:v>
                </c:pt>
                <c:pt idx="13">
                  <c:v>11</c:v>
                </c:pt>
                <c:pt idx="14">
                  <c:v>2</c:v>
                </c:pt>
                <c:pt idx="15">
                  <c:v>6</c:v>
                </c:pt>
                <c:pt idx="16">
                  <c:v>1</c:v>
                </c:pt>
                <c:pt idx="17">
                  <c:v>5</c:v>
                </c:pt>
                <c:pt idx="18">
                  <c:v>14</c:v>
                </c:pt>
                <c:pt idx="19">
                  <c:v>21</c:v>
                </c:pt>
                <c:pt idx="20">
                  <c:v>19</c:v>
                </c:pt>
                <c:pt idx="21">
                  <c:v>10</c:v>
                </c:pt>
                <c:pt idx="22">
                  <c:v>5</c:v>
                </c:pt>
                <c:pt idx="23">
                  <c:v>0</c:v>
                </c:pt>
                <c:pt idx="24">
                  <c:v>17</c:v>
                </c:pt>
                <c:pt idx="25">
                  <c:v>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65</c:v>
                </c:pt>
              </c:numCache>
            </c:numRef>
          </c:val>
        </c:ser>
        <c:gapWidth val="10"/>
        <c:axId val="40325119"/>
        <c:axId val="27381752"/>
      </c:barChart>
      <c:lineChart>
        <c:grouping val="standard"/>
        <c:varyColors val="0"/>
        <c:ser>
          <c:idx val="2"/>
          <c:order val="2"/>
          <c:tx>
            <c:strRef>
              <c:f>'TODO 8 '!$EL$8</c:f>
              <c:strCache>
                <c:ptCount val="1"/>
                <c:pt idx="0">
                  <c:v>Nº DE HORAS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4"/>
            <c:spPr>
              <a:solidFill>
                <a:srgbClr val="FFFFC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'!$EL$9:$EL$40</c:f>
              <c:numCache>
                <c:ptCount val="32"/>
                <c:pt idx="0">
                  <c:v>137</c:v>
                </c:pt>
                <c:pt idx="1">
                  <c:v>4.5</c:v>
                </c:pt>
                <c:pt idx="2">
                  <c:v>11</c:v>
                </c:pt>
                <c:pt idx="3">
                  <c:v>93</c:v>
                </c:pt>
                <c:pt idx="4">
                  <c:v>27</c:v>
                </c:pt>
                <c:pt idx="5">
                  <c:v>0</c:v>
                </c:pt>
                <c:pt idx="6">
                  <c:v>52</c:v>
                </c:pt>
                <c:pt idx="7">
                  <c:v>0</c:v>
                </c:pt>
                <c:pt idx="8">
                  <c:v>41</c:v>
                </c:pt>
                <c:pt idx="9">
                  <c:v>25</c:v>
                </c:pt>
                <c:pt idx="10">
                  <c:v>31.5</c:v>
                </c:pt>
                <c:pt idx="11">
                  <c:v>44</c:v>
                </c:pt>
                <c:pt idx="12">
                  <c:v>6</c:v>
                </c:pt>
                <c:pt idx="13">
                  <c:v>70</c:v>
                </c:pt>
                <c:pt idx="14">
                  <c:v>14</c:v>
                </c:pt>
                <c:pt idx="15">
                  <c:v>26</c:v>
                </c:pt>
                <c:pt idx="16">
                  <c:v>7.5</c:v>
                </c:pt>
                <c:pt idx="17">
                  <c:v>47</c:v>
                </c:pt>
                <c:pt idx="18">
                  <c:v>48</c:v>
                </c:pt>
                <c:pt idx="19">
                  <c:v>74</c:v>
                </c:pt>
                <c:pt idx="20">
                  <c:v>48</c:v>
                </c:pt>
                <c:pt idx="21">
                  <c:v>60</c:v>
                </c:pt>
                <c:pt idx="22">
                  <c:v>16</c:v>
                </c:pt>
                <c:pt idx="23">
                  <c:v>10</c:v>
                </c:pt>
                <c:pt idx="24">
                  <c:v>37</c:v>
                </c:pt>
                <c:pt idx="25">
                  <c:v>34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162</c:v>
                </c:pt>
              </c:numCache>
            </c:numRef>
          </c:val>
          <c:smooth val="0"/>
        </c:ser>
        <c:axId val="45109177"/>
        <c:axId val="3329410"/>
      </c:lineChart>
      <c:catAx>
        <c:axId val="403251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1752"/>
        <c:crosses val="autoZero"/>
        <c:auto val="0"/>
        <c:lblOffset val="100"/>
        <c:tickLblSkip val="1"/>
        <c:noMultiLvlLbl val="0"/>
      </c:catAx>
      <c:valAx>
        <c:axId val="27381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CURSOS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25119"/>
        <c:crossesAt val="1"/>
        <c:crossBetween val="between"/>
        <c:dispUnits/>
      </c:valAx>
      <c:catAx>
        <c:axId val="45109177"/>
        <c:scaling>
          <c:orientation val="minMax"/>
        </c:scaling>
        <c:axPos val="b"/>
        <c:delete val="1"/>
        <c:majorTickMark val="out"/>
        <c:minorTickMark val="none"/>
        <c:tickLblPos val="nextTo"/>
        <c:crossAx val="3329410"/>
        <c:crosses val="autoZero"/>
        <c:auto val="0"/>
        <c:lblOffset val="100"/>
        <c:tickLblSkip val="1"/>
        <c:noMultiLvlLbl val="0"/>
      </c:catAx>
      <c:valAx>
        <c:axId val="3329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10917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"/>
          <c:y val="0.9535"/>
          <c:w val="0.763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METROS LINEALES DE ESTANTERÍAS</a:t>
            </a:r>
          </a:p>
        </c:rich>
      </c:tx>
      <c:layout>
        <c:manualLayout>
          <c:xMode val="factor"/>
          <c:yMode val="factor"/>
          <c:x val="0.04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16"/>
          <c:w val="0.98075"/>
          <c:h val="0.8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1'!$Z$7</c:f>
              <c:strCache>
                <c:ptCount val="1"/>
                <c:pt idx="0">
                  <c:v>ESTANTERÍAS EN DEPÓSITO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1'!$Z$8:$Z$41</c:f>
              <c:numCache>
                <c:ptCount val="34"/>
                <c:pt idx="0">
                  <c:v>879</c:v>
                </c:pt>
                <c:pt idx="1">
                  <c:v>2225</c:v>
                </c:pt>
                <c:pt idx="2">
                  <c:v>86</c:v>
                </c:pt>
                <c:pt idx="3">
                  <c:v>6649</c:v>
                </c:pt>
                <c:pt idx="4">
                  <c:v>45</c:v>
                </c:pt>
                <c:pt idx="5">
                  <c:v>2.728</c:v>
                </c:pt>
                <c:pt idx="6">
                  <c:v>4646</c:v>
                </c:pt>
                <c:pt idx="7">
                  <c:v>647</c:v>
                </c:pt>
                <c:pt idx="8">
                  <c:v>6774</c:v>
                </c:pt>
                <c:pt idx="9">
                  <c:v>2648</c:v>
                </c:pt>
                <c:pt idx="10">
                  <c:v>20403</c:v>
                </c:pt>
                <c:pt idx="11">
                  <c:v>5409</c:v>
                </c:pt>
                <c:pt idx="12">
                  <c:v>1873</c:v>
                </c:pt>
                <c:pt idx="13">
                  <c:v>16721</c:v>
                </c:pt>
                <c:pt idx="14">
                  <c:v>3238</c:v>
                </c:pt>
                <c:pt idx="15">
                  <c:v>11286</c:v>
                </c:pt>
                <c:pt idx="16">
                  <c:v>448</c:v>
                </c:pt>
                <c:pt idx="17">
                  <c:v>7004</c:v>
                </c:pt>
                <c:pt idx="18">
                  <c:v>697</c:v>
                </c:pt>
                <c:pt idx="19">
                  <c:v>2322</c:v>
                </c:pt>
                <c:pt idx="20">
                  <c:v>2393</c:v>
                </c:pt>
                <c:pt idx="21">
                  <c:v>21</c:v>
                </c:pt>
                <c:pt idx="22">
                  <c:v>223</c:v>
                </c:pt>
                <c:pt idx="23">
                  <c:v>650</c:v>
                </c:pt>
                <c:pt idx="24">
                  <c:v>176</c:v>
                </c:pt>
                <c:pt idx="25">
                  <c:v>428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6000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'TODO 1'!$AA$7</c:f>
              <c:strCache>
                <c:ptCount val="1"/>
                <c:pt idx="0">
                  <c:v>ESTANTERÍAS EN LIBRE ACCESO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1'!$AA$8:$AA$41</c:f>
              <c:numCache>
                <c:ptCount val="34"/>
                <c:pt idx="0">
                  <c:v>442</c:v>
                </c:pt>
                <c:pt idx="1">
                  <c:v>868</c:v>
                </c:pt>
                <c:pt idx="2">
                  <c:v>227</c:v>
                </c:pt>
                <c:pt idx="3">
                  <c:v>986</c:v>
                </c:pt>
                <c:pt idx="4">
                  <c:v>316</c:v>
                </c:pt>
                <c:pt idx="5">
                  <c:v>630</c:v>
                </c:pt>
                <c:pt idx="6">
                  <c:v>1453</c:v>
                </c:pt>
                <c:pt idx="7">
                  <c:v>342</c:v>
                </c:pt>
                <c:pt idx="8">
                  <c:v>1175</c:v>
                </c:pt>
                <c:pt idx="9">
                  <c:v>1335</c:v>
                </c:pt>
                <c:pt idx="10">
                  <c:v>1640</c:v>
                </c:pt>
                <c:pt idx="11">
                  <c:v>559</c:v>
                </c:pt>
                <c:pt idx="12">
                  <c:v>478</c:v>
                </c:pt>
                <c:pt idx="13">
                  <c:v>2005</c:v>
                </c:pt>
                <c:pt idx="14">
                  <c:v>426</c:v>
                </c:pt>
                <c:pt idx="15">
                  <c:v>1892</c:v>
                </c:pt>
                <c:pt idx="16">
                  <c:v>713</c:v>
                </c:pt>
                <c:pt idx="17">
                  <c:v>1417</c:v>
                </c:pt>
                <c:pt idx="18">
                  <c:v>458</c:v>
                </c:pt>
                <c:pt idx="19">
                  <c:v>1127</c:v>
                </c:pt>
                <c:pt idx="20">
                  <c:v>447</c:v>
                </c:pt>
                <c:pt idx="21">
                  <c:v>0</c:v>
                </c:pt>
                <c:pt idx="22">
                  <c:v>215</c:v>
                </c:pt>
                <c:pt idx="23">
                  <c:v>315</c:v>
                </c:pt>
                <c:pt idx="24">
                  <c:v>253</c:v>
                </c:pt>
                <c:pt idx="25">
                  <c:v>604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475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overlap val="100"/>
        <c:gapWidth val="40"/>
        <c:axId val="47583093"/>
        <c:axId val="25594654"/>
      </c:bar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94654"/>
        <c:crosses val="autoZero"/>
        <c:auto val="0"/>
        <c:lblOffset val="100"/>
        <c:tickLblSkip val="1"/>
        <c:noMultiLvlLbl val="0"/>
      </c:catAx>
      <c:valAx>
        <c:axId val="25594654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3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75"/>
          <c:y val="0.95625"/>
          <c:w val="0.4167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CURSOS DE FORMACIÓN: NÚMERO DE ALUMNOS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575"/>
          <c:w val="0.981"/>
          <c:h val="0.87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'TODO 8 '!$EO$8</c:f>
              <c:strCache>
                <c:ptCount val="1"/>
                <c:pt idx="0">
                  <c:v>Nº TOTAL DE ALUMNOS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8 '!$C$9:$C$40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8 '!$EO$9:$EO$40</c:f>
              <c:numCache>
                <c:ptCount val="32"/>
                <c:pt idx="0">
                  <c:v>975</c:v>
                </c:pt>
                <c:pt idx="1">
                  <c:v>52</c:v>
                </c:pt>
                <c:pt idx="2">
                  <c:v>180</c:v>
                </c:pt>
                <c:pt idx="3">
                  <c:v>1000</c:v>
                </c:pt>
                <c:pt idx="4">
                  <c:v>416</c:v>
                </c:pt>
                <c:pt idx="5">
                  <c:v>0</c:v>
                </c:pt>
                <c:pt idx="6">
                  <c:v>1729</c:v>
                </c:pt>
                <c:pt idx="7">
                  <c:v>7</c:v>
                </c:pt>
                <c:pt idx="8">
                  <c:v>860</c:v>
                </c:pt>
                <c:pt idx="9">
                  <c:v>636</c:v>
                </c:pt>
                <c:pt idx="10">
                  <c:v>886</c:v>
                </c:pt>
                <c:pt idx="11">
                  <c:v>573</c:v>
                </c:pt>
                <c:pt idx="12">
                  <c:v>252</c:v>
                </c:pt>
                <c:pt idx="13">
                  <c:v>250</c:v>
                </c:pt>
                <c:pt idx="14">
                  <c:v>175</c:v>
                </c:pt>
                <c:pt idx="15">
                  <c:v>747</c:v>
                </c:pt>
                <c:pt idx="16">
                  <c:v>124</c:v>
                </c:pt>
                <c:pt idx="17">
                  <c:v>539</c:v>
                </c:pt>
                <c:pt idx="18">
                  <c:v>366</c:v>
                </c:pt>
                <c:pt idx="19">
                  <c:v>1478</c:v>
                </c:pt>
                <c:pt idx="20">
                  <c:v>370</c:v>
                </c:pt>
                <c:pt idx="21">
                  <c:v>0</c:v>
                </c:pt>
                <c:pt idx="22">
                  <c:v>90</c:v>
                </c:pt>
                <c:pt idx="23">
                  <c:v>200</c:v>
                </c:pt>
                <c:pt idx="24">
                  <c:v>169</c:v>
                </c:pt>
                <c:pt idx="25">
                  <c:v>445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1044</c:v>
                </c:pt>
              </c:numCache>
            </c:numRef>
          </c:val>
        </c:ser>
        <c:gapWidth val="40"/>
        <c:axId val="29964691"/>
        <c:axId val="1246764"/>
      </c:barChart>
      <c:catAx>
        <c:axId val="2996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764"/>
        <c:crosses val="autoZero"/>
        <c:auto val="0"/>
        <c:lblOffset val="100"/>
        <c:tickLblSkip val="1"/>
        <c:noMultiLvlLbl val="0"/>
      </c:catAx>
      <c:valAx>
        <c:axId val="1246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6469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PUESTOS DE LECTURA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11575"/>
          <c:w val="0.981"/>
          <c:h val="0.8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1'!$AG$7</c:f>
              <c:strCache>
                <c:ptCount val="1"/>
                <c:pt idx="0">
                  <c:v>TOTAL PUESTOS DE LECTURA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1'!$AG$8:$AG$41</c:f>
              <c:numCache>
                <c:ptCount val="34"/>
                <c:pt idx="0">
                  <c:v>190</c:v>
                </c:pt>
                <c:pt idx="1">
                  <c:v>387</c:v>
                </c:pt>
                <c:pt idx="2">
                  <c:v>73</c:v>
                </c:pt>
                <c:pt idx="3">
                  <c:v>911</c:v>
                </c:pt>
                <c:pt idx="4">
                  <c:v>104</c:v>
                </c:pt>
                <c:pt idx="5">
                  <c:v>384</c:v>
                </c:pt>
                <c:pt idx="6">
                  <c:v>507</c:v>
                </c:pt>
                <c:pt idx="7">
                  <c:v>322</c:v>
                </c:pt>
                <c:pt idx="8">
                  <c:v>392</c:v>
                </c:pt>
                <c:pt idx="9">
                  <c:v>434</c:v>
                </c:pt>
                <c:pt idx="10">
                  <c:v>1035</c:v>
                </c:pt>
                <c:pt idx="11">
                  <c:v>294</c:v>
                </c:pt>
                <c:pt idx="12">
                  <c:v>236</c:v>
                </c:pt>
                <c:pt idx="13">
                  <c:v>1630</c:v>
                </c:pt>
                <c:pt idx="14">
                  <c:v>154</c:v>
                </c:pt>
                <c:pt idx="15">
                  <c:v>1007</c:v>
                </c:pt>
                <c:pt idx="16">
                  <c:v>258</c:v>
                </c:pt>
                <c:pt idx="17">
                  <c:v>536</c:v>
                </c:pt>
                <c:pt idx="18">
                  <c:v>197</c:v>
                </c:pt>
                <c:pt idx="19">
                  <c:v>796</c:v>
                </c:pt>
                <c:pt idx="20">
                  <c:v>178</c:v>
                </c:pt>
                <c:pt idx="21">
                  <c:v>132</c:v>
                </c:pt>
                <c:pt idx="22">
                  <c:v>138</c:v>
                </c:pt>
                <c:pt idx="23">
                  <c:v>147</c:v>
                </c:pt>
                <c:pt idx="24">
                  <c:v>222</c:v>
                </c:pt>
                <c:pt idx="25">
                  <c:v>76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51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overlap val="100"/>
        <c:gapWidth val="40"/>
        <c:axId val="29025295"/>
        <c:axId val="59901064"/>
      </c:bar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01064"/>
        <c:crosses val="autoZero"/>
        <c:auto val="0"/>
        <c:lblOffset val="100"/>
        <c:tickLblSkip val="1"/>
        <c:noMultiLvlLbl val="0"/>
      </c:catAx>
      <c:valAx>
        <c:axId val="59901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25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ORDENADORES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125"/>
          <c:w val="0.98075"/>
          <c:h val="0.8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'TODO 1'!$AT$7</c:f>
              <c:strCache>
                <c:ptCount val="1"/>
                <c:pt idx="0">
                  <c:v>GESTIÓN INTERNA</c:v>
                </c:pt>
              </c:strCache>
            </c:strRef>
          </c:tx>
          <c:spPr>
            <a:solidFill>
              <a:srgbClr val="33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1'!$AT$8:$AT$41</c:f>
              <c:numCache>
                <c:ptCount val="34"/>
                <c:pt idx="0">
                  <c:v>3</c:v>
                </c:pt>
                <c:pt idx="1">
                  <c:v>11</c:v>
                </c:pt>
                <c:pt idx="2">
                  <c:v>4</c:v>
                </c:pt>
                <c:pt idx="3">
                  <c:v>25</c:v>
                </c:pt>
                <c:pt idx="4">
                  <c:v>7</c:v>
                </c:pt>
                <c:pt idx="5">
                  <c:v>10</c:v>
                </c:pt>
                <c:pt idx="6">
                  <c:v>24</c:v>
                </c:pt>
                <c:pt idx="7">
                  <c:v>9</c:v>
                </c:pt>
                <c:pt idx="8">
                  <c:v>15</c:v>
                </c:pt>
                <c:pt idx="9">
                  <c:v>8</c:v>
                </c:pt>
                <c:pt idx="10">
                  <c:v>27</c:v>
                </c:pt>
                <c:pt idx="11">
                  <c:v>16</c:v>
                </c:pt>
                <c:pt idx="12">
                  <c:v>6</c:v>
                </c:pt>
                <c:pt idx="13">
                  <c:v>28</c:v>
                </c:pt>
                <c:pt idx="14">
                  <c:v>10</c:v>
                </c:pt>
                <c:pt idx="15">
                  <c:v>22</c:v>
                </c:pt>
                <c:pt idx="16">
                  <c:v>10</c:v>
                </c:pt>
                <c:pt idx="17">
                  <c:v>11</c:v>
                </c:pt>
                <c:pt idx="18">
                  <c:v>8</c:v>
                </c:pt>
                <c:pt idx="19">
                  <c:v>12</c:v>
                </c:pt>
                <c:pt idx="20">
                  <c:v>7</c:v>
                </c:pt>
                <c:pt idx="21">
                  <c:v>4</c:v>
                </c:pt>
                <c:pt idx="22">
                  <c:v>3</c:v>
                </c:pt>
                <c:pt idx="23">
                  <c:v>6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25</c:v>
                </c:pt>
                <c:pt idx="32">
                  <c:v>0</c:v>
                </c:pt>
                <c:pt idx="33">
                  <c:v>51</c:v>
                </c:pt>
              </c:numCache>
            </c:numRef>
          </c:val>
        </c:ser>
        <c:ser>
          <c:idx val="2"/>
          <c:order val="1"/>
          <c:tx>
            <c:strRef>
              <c:f>'TODO 1'!$AU$7</c:f>
              <c:strCache>
                <c:ptCount val="1"/>
                <c:pt idx="0">
                  <c:v>PRÉSTAMO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1'!$AU$8:$AU$41</c:f>
              <c:numCache>
                <c:ptCount val="34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7</c:v>
                </c:pt>
                <c:pt idx="14">
                  <c:v>3</c:v>
                </c:pt>
                <c:pt idx="15">
                  <c:v>9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3"/>
          <c:order val="2"/>
          <c:tx>
            <c:strRef>
              <c:f>'TODO 1'!$AV$7</c:f>
              <c:strCache>
                <c:ptCount val="1"/>
                <c:pt idx="0">
                  <c:v>WEB OPAC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1'!$AV$8:$AV$41</c:f>
              <c:numCache>
                <c:ptCount val="34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9</c:v>
                </c:pt>
                <c:pt idx="7">
                  <c:v>16</c:v>
                </c:pt>
                <c:pt idx="8">
                  <c:v>10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21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4</c:v>
                </c:pt>
                <c:pt idx="18">
                  <c:v>8</c:v>
                </c:pt>
                <c:pt idx="19">
                  <c:v>8</c:v>
                </c:pt>
                <c:pt idx="20">
                  <c:v>2</c:v>
                </c:pt>
                <c:pt idx="21">
                  <c:v>10</c:v>
                </c:pt>
                <c:pt idx="22">
                  <c:v>0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4"/>
          <c:order val="3"/>
          <c:tx>
            <c:strRef>
              <c:f>'TODO 1'!$AW$7</c:f>
              <c:strCache>
                <c:ptCount val="1"/>
                <c:pt idx="0">
                  <c:v>CONSULTA PÚBLICA, CD-ROM, INTERNET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1'!$AW$8:$AW$41</c:f>
              <c:numCache>
                <c:ptCount val="34"/>
                <c:pt idx="0">
                  <c:v>13</c:v>
                </c:pt>
                <c:pt idx="1">
                  <c:v>35</c:v>
                </c:pt>
                <c:pt idx="2">
                  <c:v>12</c:v>
                </c:pt>
                <c:pt idx="3">
                  <c:v>44</c:v>
                </c:pt>
                <c:pt idx="4">
                  <c:v>8</c:v>
                </c:pt>
                <c:pt idx="5">
                  <c:v>27</c:v>
                </c:pt>
                <c:pt idx="6">
                  <c:v>36</c:v>
                </c:pt>
                <c:pt idx="7">
                  <c:v>0</c:v>
                </c:pt>
                <c:pt idx="8">
                  <c:v>14</c:v>
                </c:pt>
                <c:pt idx="9">
                  <c:v>40</c:v>
                </c:pt>
                <c:pt idx="10">
                  <c:v>37</c:v>
                </c:pt>
                <c:pt idx="11">
                  <c:v>37</c:v>
                </c:pt>
                <c:pt idx="12">
                  <c:v>9</c:v>
                </c:pt>
                <c:pt idx="13">
                  <c:v>28</c:v>
                </c:pt>
                <c:pt idx="14">
                  <c:v>14</c:v>
                </c:pt>
                <c:pt idx="15">
                  <c:v>29</c:v>
                </c:pt>
                <c:pt idx="16">
                  <c:v>45</c:v>
                </c:pt>
                <c:pt idx="17">
                  <c:v>20</c:v>
                </c:pt>
                <c:pt idx="18">
                  <c:v>23</c:v>
                </c:pt>
                <c:pt idx="19">
                  <c:v>50</c:v>
                </c:pt>
                <c:pt idx="20">
                  <c:v>15</c:v>
                </c:pt>
                <c:pt idx="21">
                  <c:v>7</c:v>
                </c:pt>
                <c:pt idx="22">
                  <c:v>10</c:v>
                </c:pt>
                <c:pt idx="23">
                  <c:v>8</c:v>
                </c:pt>
                <c:pt idx="24">
                  <c:v>21</c:v>
                </c:pt>
                <c:pt idx="25">
                  <c:v>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overlap val="100"/>
        <c:gapWidth val="40"/>
        <c:axId val="2238665"/>
        <c:axId val="20147986"/>
      </c:barChart>
      <c:catAx>
        <c:axId val="223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7986"/>
        <c:crosses val="autoZero"/>
        <c:auto val="0"/>
        <c:lblOffset val="100"/>
        <c:tickLblSkip val="1"/>
        <c:noMultiLvlLbl val="0"/>
      </c:catAx>
      <c:valAx>
        <c:axId val="20147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6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MONOGRAFÍAS Y PUBLICACIONES PERIÓDICAS (PAPEL)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125"/>
          <c:w val="0.98075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1'!$BP$6:$BP$7</c:f>
              <c:strCache>
                <c:ptCount val="1"/>
                <c:pt idx="0">
                  <c:v>COMPRA MONOGRAFÍAS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1'!$C$8:$C$39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1'!$BP$8:$BP$39</c:f>
              <c:numCache>
                <c:ptCount val="32"/>
                <c:pt idx="0">
                  <c:v>14835</c:v>
                </c:pt>
                <c:pt idx="1">
                  <c:v>17559.22</c:v>
                </c:pt>
                <c:pt idx="2">
                  <c:v>13597</c:v>
                </c:pt>
                <c:pt idx="3">
                  <c:v>106799</c:v>
                </c:pt>
                <c:pt idx="4">
                  <c:v>8923</c:v>
                </c:pt>
                <c:pt idx="5">
                  <c:v>6492</c:v>
                </c:pt>
                <c:pt idx="6">
                  <c:v>27308.780000000002</c:v>
                </c:pt>
                <c:pt idx="7">
                  <c:v>26975.17</c:v>
                </c:pt>
                <c:pt idx="8">
                  <c:v>69064</c:v>
                </c:pt>
                <c:pt idx="9">
                  <c:v>31933.17</c:v>
                </c:pt>
                <c:pt idx="10">
                  <c:v>182071.26</c:v>
                </c:pt>
                <c:pt idx="11">
                  <c:v>20438</c:v>
                </c:pt>
                <c:pt idx="12">
                  <c:v>18468.11</c:v>
                </c:pt>
                <c:pt idx="13">
                  <c:v>81263</c:v>
                </c:pt>
                <c:pt idx="14">
                  <c:v>38829</c:v>
                </c:pt>
                <c:pt idx="15">
                  <c:v>64709</c:v>
                </c:pt>
                <c:pt idx="16">
                  <c:v>28711.72</c:v>
                </c:pt>
                <c:pt idx="17">
                  <c:v>103378.59</c:v>
                </c:pt>
                <c:pt idx="18">
                  <c:v>5043.7</c:v>
                </c:pt>
                <c:pt idx="19">
                  <c:v>37442.28</c:v>
                </c:pt>
                <c:pt idx="20">
                  <c:v>16934</c:v>
                </c:pt>
                <c:pt idx="21">
                  <c:v>10471</c:v>
                </c:pt>
                <c:pt idx="22">
                  <c:v>6030.41</c:v>
                </c:pt>
                <c:pt idx="23">
                  <c:v>28813</c:v>
                </c:pt>
                <c:pt idx="24">
                  <c:v>12820</c:v>
                </c:pt>
                <c:pt idx="25">
                  <c:v>22634.14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906</c:v>
                </c:pt>
              </c:numCache>
            </c:numRef>
          </c:val>
        </c:ser>
        <c:ser>
          <c:idx val="1"/>
          <c:order val="1"/>
          <c:tx>
            <c:strRef>
              <c:f>'TODO 1'!$BV$6:$BV$7</c:f>
              <c:strCache>
                <c:ptCount val="1"/>
                <c:pt idx="0">
                  <c:v>SUSCRIPCIONES A PUBLICACIONES PERIÓDICAS EN PAPEL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1'!$C$8:$C$39</c:f>
              <c:strCache>
                <c:ptCount val="32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</c:strCache>
            </c:strRef>
          </c:cat>
          <c:val>
            <c:numRef>
              <c:f>'TODO 1'!$BV$8:$BV$39</c:f>
              <c:numCache>
                <c:ptCount val="32"/>
                <c:pt idx="0">
                  <c:v>7172</c:v>
                </c:pt>
                <c:pt idx="1">
                  <c:v>562.9300000000001</c:v>
                </c:pt>
                <c:pt idx="2">
                  <c:v>3542</c:v>
                </c:pt>
                <c:pt idx="3">
                  <c:v>1046</c:v>
                </c:pt>
                <c:pt idx="4">
                  <c:v>138</c:v>
                </c:pt>
                <c:pt idx="5">
                  <c:v>0</c:v>
                </c:pt>
                <c:pt idx="6">
                  <c:v>11913.05</c:v>
                </c:pt>
                <c:pt idx="7">
                  <c:v>0</c:v>
                </c:pt>
                <c:pt idx="8">
                  <c:v>687</c:v>
                </c:pt>
                <c:pt idx="9">
                  <c:v>0</c:v>
                </c:pt>
                <c:pt idx="10">
                  <c:v>114312.95</c:v>
                </c:pt>
                <c:pt idx="11">
                  <c:v>4914</c:v>
                </c:pt>
                <c:pt idx="12">
                  <c:v>148.3</c:v>
                </c:pt>
                <c:pt idx="13">
                  <c:v>19354</c:v>
                </c:pt>
                <c:pt idx="14">
                  <c:v>12626</c:v>
                </c:pt>
                <c:pt idx="15">
                  <c:v>7254</c:v>
                </c:pt>
                <c:pt idx="16">
                  <c:v>0</c:v>
                </c:pt>
                <c:pt idx="17">
                  <c:v>7780.17</c:v>
                </c:pt>
                <c:pt idx="18">
                  <c:v>8459</c:v>
                </c:pt>
                <c:pt idx="19">
                  <c:v>0</c:v>
                </c:pt>
                <c:pt idx="20">
                  <c:v>705</c:v>
                </c:pt>
                <c:pt idx="21">
                  <c:v>831.27</c:v>
                </c:pt>
                <c:pt idx="22">
                  <c:v>970.54</c:v>
                </c:pt>
                <c:pt idx="23">
                  <c:v>6694</c:v>
                </c:pt>
                <c:pt idx="24">
                  <c:v>287</c:v>
                </c:pt>
                <c:pt idx="25">
                  <c:v>33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overlap val="100"/>
        <c:gapWidth val="40"/>
        <c:axId val="47114147"/>
        <c:axId val="21374140"/>
      </c:bar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74140"/>
        <c:crosses val="autoZero"/>
        <c:auto val="0"/>
        <c:lblOffset val="100"/>
        <c:tickLblSkip val="1"/>
        <c:noMultiLvlLbl val="0"/>
      </c:catAx>
      <c:valAx>
        <c:axId val="21374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414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25"/>
          <c:y val="0.95625"/>
          <c:w val="0.5567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TOTAL SEGÚN PROCEDENCIA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125"/>
          <c:w val="0.98075"/>
          <c:h val="0.79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'TODO 1'!$DM$6</c:f>
              <c:strCache>
                <c:ptCount val="1"/>
                <c:pt idx="0">
                  <c:v>PRESUPUESTO BIBLIOTECA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1'!$C$7:$C$41</c:f>
              <c:strCache>
                <c:ptCount val="35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CDE CEE</c:v>
                </c:pt>
                <c:pt idx="28">
                  <c:v>CDE DER</c:v>
                </c:pt>
                <c:pt idx="29">
                  <c:v>RLS</c:v>
                </c:pt>
                <c:pt idx="30">
                  <c:v>IRC</c:v>
                </c:pt>
                <c:pt idx="31">
                  <c:v>ICR</c:v>
                </c:pt>
                <c:pt idx="32">
                  <c:v>BHI</c:v>
                </c:pt>
                <c:pt idx="33">
                  <c:v>TES</c:v>
                </c:pt>
                <c:pt idx="34">
                  <c:v>SEC</c:v>
                </c:pt>
              </c:strCache>
            </c:strRef>
          </c:cat>
          <c:val>
            <c:numRef>
              <c:f>'TODO 1'!$DM$7:$DM$41</c:f>
              <c:numCache>
                <c:ptCount val="35"/>
                <c:pt idx="1">
                  <c:v>28784</c:v>
                </c:pt>
                <c:pt idx="2">
                  <c:v>37410.34</c:v>
                </c:pt>
                <c:pt idx="3">
                  <c:v>17412</c:v>
                </c:pt>
                <c:pt idx="4">
                  <c:v>142710</c:v>
                </c:pt>
                <c:pt idx="5">
                  <c:v>10714</c:v>
                </c:pt>
                <c:pt idx="6">
                  <c:v>13769.310000000001</c:v>
                </c:pt>
                <c:pt idx="7">
                  <c:v>95931.65000000001</c:v>
                </c:pt>
                <c:pt idx="8">
                  <c:v>7238</c:v>
                </c:pt>
                <c:pt idx="9">
                  <c:v>90262</c:v>
                </c:pt>
                <c:pt idx="10">
                  <c:v>42520.07</c:v>
                </c:pt>
                <c:pt idx="11">
                  <c:v>106088.81000000001</c:v>
                </c:pt>
                <c:pt idx="12">
                  <c:v>31453</c:v>
                </c:pt>
                <c:pt idx="13">
                  <c:v>19021.17</c:v>
                </c:pt>
                <c:pt idx="14">
                  <c:v>27008</c:v>
                </c:pt>
                <c:pt idx="15">
                  <c:v>53351</c:v>
                </c:pt>
                <c:pt idx="16">
                  <c:v>61513</c:v>
                </c:pt>
                <c:pt idx="17">
                  <c:v>61306.34</c:v>
                </c:pt>
                <c:pt idx="18">
                  <c:v>184966.79</c:v>
                </c:pt>
                <c:pt idx="19">
                  <c:v>17837.93</c:v>
                </c:pt>
                <c:pt idx="20">
                  <c:v>78588.33</c:v>
                </c:pt>
                <c:pt idx="21">
                  <c:v>22854</c:v>
                </c:pt>
                <c:pt idx="22">
                  <c:v>19636.82</c:v>
                </c:pt>
                <c:pt idx="23">
                  <c:v>8056.95</c:v>
                </c:pt>
                <c:pt idx="24">
                  <c:v>43719</c:v>
                </c:pt>
                <c:pt idx="25">
                  <c:v>29167</c:v>
                </c:pt>
                <c:pt idx="26">
                  <c:v>48074.31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6846</c:v>
                </c:pt>
                <c:pt idx="33">
                  <c:v>0</c:v>
                </c:pt>
                <c:pt idx="34">
                  <c:v>287833</c:v>
                </c:pt>
              </c:numCache>
            </c:numRef>
          </c:val>
        </c:ser>
        <c:ser>
          <c:idx val="1"/>
          <c:order val="1"/>
          <c:tx>
            <c:strRef>
              <c:f>'TODO 1'!$DO$6</c:f>
              <c:strCache>
                <c:ptCount val="1"/>
                <c:pt idx="0">
                  <c:v>DEPARTAMENTOS GESTIONADO POR LA BIBLIOTECA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1'!$C$7:$C$41</c:f>
              <c:strCache>
                <c:ptCount val="35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CDE CEE</c:v>
                </c:pt>
                <c:pt idx="28">
                  <c:v>CDE DER</c:v>
                </c:pt>
                <c:pt idx="29">
                  <c:v>RLS</c:v>
                </c:pt>
                <c:pt idx="30">
                  <c:v>IRC</c:v>
                </c:pt>
                <c:pt idx="31">
                  <c:v>ICR</c:v>
                </c:pt>
                <c:pt idx="32">
                  <c:v>BHI</c:v>
                </c:pt>
                <c:pt idx="33">
                  <c:v>TES</c:v>
                </c:pt>
                <c:pt idx="34">
                  <c:v>SEC</c:v>
                </c:pt>
              </c:strCache>
            </c:strRef>
          </c:cat>
          <c:val>
            <c:numRef>
              <c:f>'TODO 1'!$DO$7:$DO$41</c:f>
              <c:numCache>
                <c:ptCount val="35"/>
                <c:pt idx="1">
                  <c:v>866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4294</c:v>
                </c:pt>
                <c:pt idx="7">
                  <c:v>0</c:v>
                </c:pt>
                <c:pt idx="8">
                  <c:v>26975.17</c:v>
                </c:pt>
                <c:pt idx="9">
                  <c:v>1645</c:v>
                </c:pt>
                <c:pt idx="10">
                  <c:v>0</c:v>
                </c:pt>
                <c:pt idx="11">
                  <c:v>150725.93</c:v>
                </c:pt>
                <c:pt idx="12">
                  <c:v>0</c:v>
                </c:pt>
                <c:pt idx="13">
                  <c:v>1771.2</c:v>
                </c:pt>
                <c:pt idx="14">
                  <c:v>84224</c:v>
                </c:pt>
                <c:pt idx="15">
                  <c:v>0</c:v>
                </c:pt>
                <c:pt idx="16">
                  <c:v>16339</c:v>
                </c:pt>
                <c:pt idx="17">
                  <c:v>887.48</c:v>
                </c:pt>
                <c:pt idx="18">
                  <c:v>4883.73</c:v>
                </c:pt>
                <c:pt idx="19">
                  <c:v>550.83</c:v>
                </c:pt>
                <c:pt idx="20">
                  <c:v>2231.71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2478</c:v>
                </c:pt>
                <c:pt idx="25">
                  <c:v>1820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'TODO 1'!$DP$6</c:f>
              <c:strCache>
                <c:ptCount val="1"/>
                <c:pt idx="0">
                  <c:v>DEPARTAMENTOS GESTIONADO POR DEPARTAMENTOS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1'!$C$7:$C$41</c:f>
              <c:strCache>
                <c:ptCount val="35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CDE CEE</c:v>
                </c:pt>
                <c:pt idx="28">
                  <c:v>CDE DER</c:v>
                </c:pt>
                <c:pt idx="29">
                  <c:v>RLS</c:v>
                </c:pt>
                <c:pt idx="30">
                  <c:v>IRC</c:v>
                </c:pt>
                <c:pt idx="31">
                  <c:v>ICR</c:v>
                </c:pt>
                <c:pt idx="32">
                  <c:v>BHI</c:v>
                </c:pt>
                <c:pt idx="33">
                  <c:v>TES</c:v>
                </c:pt>
                <c:pt idx="34">
                  <c:v>SEC</c:v>
                </c:pt>
              </c:strCache>
            </c:strRef>
          </c:cat>
          <c:val>
            <c:numRef>
              <c:f>'TODO 1'!$DP$7:$DP$41</c:f>
              <c:numCache>
                <c:ptCount val="35"/>
                <c:pt idx="1">
                  <c:v>866</c:v>
                </c:pt>
                <c:pt idx="2">
                  <c:v>6130.290000000001</c:v>
                </c:pt>
                <c:pt idx="3">
                  <c:v>0</c:v>
                </c:pt>
                <c:pt idx="4">
                  <c:v>0</c:v>
                </c:pt>
                <c:pt idx="5">
                  <c:v>5933</c:v>
                </c:pt>
                <c:pt idx="6">
                  <c:v>3725</c:v>
                </c:pt>
                <c:pt idx="7">
                  <c:v>343.72999999999996</c:v>
                </c:pt>
                <c:pt idx="8">
                  <c:v>0</c:v>
                </c:pt>
                <c:pt idx="9">
                  <c:v>0</c:v>
                </c:pt>
                <c:pt idx="10">
                  <c:v>13230</c:v>
                </c:pt>
                <c:pt idx="11">
                  <c:v>153185.01</c:v>
                </c:pt>
                <c:pt idx="12">
                  <c:v>0</c:v>
                </c:pt>
                <c:pt idx="13">
                  <c:v>3925.15</c:v>
                </c:pt>
                <c:pt idx="14">
                  <c:v>0</c:v>
                </c:pt>
                <c:pt idx="15">
                  <c:v>0</c:v>
                </c:pt>
                <c:pt idx="16">
                  <c:v>680</c:v>
                </c:pt>
                <c:pt idx="17">
                  <c:v>0</c:v>
                </c:pt>
                <c:pt idx="18">
                  <c:v>34084.619999999995</c:v>
                </c:pt>
                <c:pt idx="19">
                  <c:v>0</c:v>
                </c:pt>
                <c:pt idx="20">
                  <c:v>0</c:v>
                </c:pt>
                <c:pt idx="21">
                  <c:v>3243</c:v>
                </c:pt>
                <c:pt idx="22">
                  <c:v>0</c:v>
                </c:pt>
                <c:pt idx="23">
                  <c:v>0</c:v>
                </c:pt>
                <c:pt idx="24">
                  <c:v>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'TODO 1'!$DQ$6</c:f>
              <c:strCache>
                <c:ptCount val="1"/>
                <c:pt idx="0">
                  <c:v>SUBVENCIONES EXTERNAS A LA UCM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1'!$C$7:$C$41</c:f>
              <c:strCache>
                <c:ptCount val="35"/>
                <c:pt idx="1">
                  <c:v>BBA</c:v>
                </c:pt>
                <c:pt idx="2">
                  <c:v>BIO</c:v>
                </c:pt>
                <c:pt idx="3">
                  <c:v>BYD</c:v>
                </c:pt>
                <c:pt idx="4">
                  <c:v>CEE</c:v>
                </c:pt>
                <c:pt idx="5">
                  <c:v>FIS</c:v>
                </c:pt>
                <c:pt idx="6">
                  <c:v>GEO</c:v>
                </c:pt>
                <c:pt idx="7">
                  <c:v>INF</c:v>
                </c:pt>
                <c:pt idx="8">
                  <c:v>MAT</c:v>
                </c:pt>
                <c:pt idx="9">
                  <c:v>CPS</c:v>
                </c:pt>
                <c:pt idx="10">
                  <c:v>QUI</c:v>
                </c:pt>
                <c:pt idx="11">
                  <c:v>DER</c:v>
                </c:pt>
                <c:pt idx="12">
                  <c:v>EDU</c:v>
                </c:pt>
                <c:pt idx="13">
                  <c:v>FAR</c:v>
                </c:pt>
                <c:pt idx="14">
                  <c:v>FLL</c:v>
                </c:pt>
                <c:pt idx="15">
                  <c:v>FLS</c:v>
                </c:pt>
                <c:pt idx="16">
                  <c:v>GHI</c:v>
                </c:pt>
                <c:pt idx="17">
                  <c:v>FDI</c:v>
                </c:pt>
                <c:pt idx="18">
                  <c:v>MED</c:v>
                </c:pt>
                <c:pt idx="19">
                  <c:v>ODO</c:v>
                </c:pt>
                <c:pt idx="20">
                  <c:v>PSI</c:v>
                </c:pt>
                <c:pt idx="21">
                  <c:v>VET</c:v>
                </c:pt>
                <c:pt idx="22">
                  <c:v>ENF</c:v>
                </c:pt>
                <c:pt idx="23">
                  <c:v>EST</c:v>
                </c:pt>
                <c:pt idx="24">
                  <c:v>EMP</c:v>
                </c:pt>
                <c:pt idx="25">
                  <c:v>OPT</c:v>
                </c:pt>
                <c:pt idx="26">
                  <c:v>TRS</c:v>
                </c:pt>
                <c:pt idx="27">
                  <c:v>CDE CEE</c:v>
                </c:pt>
                <c:pt idx="28">
                  <c:v>CDE DER</c:v>
                </c:pt>
                <c:pt idx="29">
                  <c:v>RLS</c:v>
                </c:pt>
                <c:pt idx="30">
                  <c:v>IRC</c:v>
                </c:pt>
                <c:pt idx="31">
                  <c:v>ICR</c:v>
                </c:pt>
                <c:pt idx="32">
                  <c:v>BHI</c:v>
                </c:pt>
                <c:pt idx="33">
                  <c:v>TES</c:v>
                </c:pt>
                <c:pt idx="34">
                  <c:v>SEC</c:v>
                </c:pt>
              </c:strCache>
            </c:strRef>
          </c:cat>
          <c:val>
            <c:numRef>
              <c:f>'TODO 1'!$DQ$7:$DQ$41</c:f>
              <c:numCache>
                <c:ptCount val="3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13409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overlap val="100"/>
        <c:gapWidth val="40"/>
        <c:axId val="58149533"/>
        <c:axId val="53583750"/>
      </c:bar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83750"/>
        <c:crosses val="autoZero"/>
        <c:auto val="0"/>
        <c:lblOffset val="100"/>
        <c:tickLblSkip val="1"/>
        <c:noMultiLvlLbl val="0"/>
      </c:catAx>
      <c:valAx>
        <c:axId val="53583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4953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5"/>
          <c:y val="0.92675"/>
          <c:w val="0.726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REPARTO DEL PRESUPUESTO TOTAL SEGÚN CONCEPTO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"/>
          <c:y val="0.2815"/>
          <c:w val="0.31925"/>
          <c:h val="0.5195"/>
        </c:manualLayout>
      </c:layout>
      <c:pieChart>
        <c:varyColors val="1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'TODO 1'!$BP$47:$CC$47</c:f>
              <c:strCache>
                <c:ptCount val="14"/>
                <c:pt idx="0">
                  <c:v>COMPRA MONOGRAFÍAS</c:v>
                </c:pt>
                <c:pt idx="1">
                  <c:v>SUSCRIPCIONES A PUBLICACIONES PERIÓDICAS EN PAPEL</c:v>
                </c:pt>
                <c:pt idx="3">
                  <c:v>MATERIAL NO LIBRARIO</c:v>
                </c:pt>
                <c:pt idx="4">
                  <c:v>ENCUADERNACIÓN RESTAURACIÓN</c:v>
                </c:pt>
                <c:pt idx="5">
                  <c:v>MATERIAL INFORMÁTICO</c:v>
                </c:pt>
                <c:pt idx="6">
                  <c:v>MATERIAL OFICINA</c:v>
                </c:pt>
                <c:pt idx="7">
                  <c:v>MOBILIARIO</c:v>
                </c:pt>
                <c:pt idx="8">
                  <c:v>BASES DE  DATOS EN INSTALACIÓN LOCAL</c:v>
                </c:pt>
                <c:pt idx="9">
                  <c:v>BASES DE  DATOS EN LÍNEA</c:v>
                </c:pt>
                <c:pt idx="10">
                  <c:v>REVISTAS ELECTRÓNICAS</c:v>
                </c:pt>
                <c:pt idx="11">
                  <c:v>LIBROS ELECTRÓNICOS</c:v>
                </c:pt>
                <c:pt idx="12">
                  <c:v>#¡REF!</c:v>
                </c:pt>
                <c:pt idx="13">
                  <c:v>OTROS</c:v>
                </c:pt>
              </c:strCache>
            </c:strRef>
          </c:cat>
          <c:val>
            <c:numRef>
              <c:f>'TODO 1'!$BP$48:$CC$48</c:f>
              <c:numCache>
                <c:ptCount val="14"/>
                <c:pt idx="0">
                  <c:v>1002449.5499999999</c:v>
                </c:pt>
                <c:pt idx="1">
                  <c:v>1529727.77</c:v>
                </c:pt>
                <c:pt idx="3">
                  <c:v>41303.97</c:v>
                </c:pt>
                <c:pt idx="4">
                  <c:v>26972.91</c:v>
                </c:pt>
                <c:pt idx="5">
                  <c:v>186128.17</c:v>
                </c:pt>
                <c:pt idx="6">
                  <c:v>52647.37</c:v>
                </c:pt>
                <c:pt idx="7">
                  <c:v>70725.93000000001</c:v>
                </c:pt>
                <c:pt idx="8">
                  <c:v>1927</c:v>
                </c:pt>
                <c:pt idx="9">
                  <c:v>444060.43</c:v>
                </c:pt>
                <c:pt idx="10">
                  <c:v>1320297.56</c:v>
                </c:pt>
                <c:pt idx="11">
                  <c:v>96467.8</c:v>
                </c:pt>
                <c:pt idx="12">
                  <c:v>0</c:v>
                </c:pt>
                <c:pt idx="13">
                  <c:v>356892.78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 DE PLANTILLA Y OTRO TIPO DE COLABORADORES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125"/>
          <c:w val="0.98075"/>
          <c:h val="0.829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'TODO 1'!$EC$5</c:f>
              <c:strCache>
                <c:ptCount val="1"/>
                <c:pt idx="0">
                  <c:v>TOTAL PERSONAL DE PLANTILLA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'TODO 1'!$C$8:$C$41</c:f>
              <c:strCache>
                <c:ptCount val="34"/>
                <c:pt idx="0">
                  <c:v>BBA</c:v>
                </c:pt>
                <c:pt idx="1">
                  <c:v>BIO</c:v>
                </c:pt>
                <c:pt idx="2">
                  <c:v>BYD</c:v>
                </c:pt>
                <c:pt idx="3">
                  <c:v>CEE</c:v>
                </c:pt>
                <c:pt idx="4">
                  <c:v>FIS</c:v>
                </c:pt>
                <c:pt idx="5">
                  <c:v>GEO</c:v>
                </c:pt>
                <c:pt idx="6">
                  <c:v>INF</c:v>
                </c:pt>
                <c:pt idx="7">
                  <c:v>MAT</c:v>
                </c:pt>
                <c:pt idx="8">
                  <c:v>CPS</c:v>
                </c:pt>
                <c:pt idx="9">
                  <c:v>QUI</c:v>
                </c:pt>
                <c:pt idx="10">
                  <c:v>DER</c:v>
                </c:pt>
                <c:pt idx="11">
                  <c:v>EDU</c:v>
                </c:pt>
                <c:pt idx="12">
                  <c:v>FAR</c:v>
                </c:pt>
                <c:pt idx="13">
                  <c:v>FLL</c:v>
                </c:pt>
                <c:pt idx="14">
                  <c:v>FLS</c:v>
                </c:pt>
                <c:pt idx="15">
                  <c:v>GHI</c:v>
                </c:pt>
                <c:pt idx="16">
                  <c:v>FDI</c:v>
                </c:pt>
                <c:pt idx="17">
                  <c:v>MED</c:v>
                </c:pt>
                <c:pt idx="18">
                  <c:v>ODO</c:v>
                </c:pt>
                <c:pt idx="19">
                  <c:v>PSI</c:v>
                </c:pt>
                <c:pt idx="20">
                  <c:v>VET</c:v>
                </c:pt>
                <c:pt idx="21">
                  <c:v>ENF</c:v>
                </c:pt>
                <c:pt idx="22">
                  <c:v>EST</c:v>
                </c:pt>
                <c:pt idx="23">
                  <c:v>EMP</c:v>
                </c:pt>
                <c:pt idx="24">
                  <c:v>OPT</c:v>
                </c:pt>
                <c:pt idx="25">
                  <c:v>TRS</c:v>
                </c:pt>
                <c:pt idx="26">
                  <c:v>CDE CEE</c:v>
                </c:pt>
                <c:pt idx="27">
                  <c:v>CDE DER</c:v>
                </c:pt>
                <c:pt idx="28">
                  <c:v>RLS</c:v>
                </c:pt>
                <c:pt idx="29">
                  <c:v>IRC</c:v>
                </c:pt>
                <c:pt idx="30">
                  <c:v>ICR</c:v>
                </c:pt>
                <c:pt idx="31">
                  <c:v>BHI</c:v>
                </c:pt>
                <c:pt idx="32">
                  <c:v>TES</c:v>
                </c:pt>
                <c:pt idx="33">
                  <c:v>SEC</c:v>
                </c:pt>
              </c:strCache>
            </c:strRef>
          </c:cat>
          <c:val>
            <c:numRef>
              <c:f>'TODO 1'!$EC$8:$EC$41</c:f>
              <c:numCache>
                <c:ptCount val="34"/>
                <c:pt idx="0">
                  <c:v>9</c:v>
                </c:pt>
                <c:pt idx="1">
                  <c:v>11</c:v>
                </c:pt>
                <c:pt idx="2">
                  <c:v>4</c:v>
                </c:pt>
                <c:pt idx="3">
                  <c:v>19</c:v>
                </c:pt>
                <c:pt idx="4">
                  <c:v>9</c:v>
                </c:pt>
                <c:pt idx="5">
                  <c:v>9</c:v>
                </c:pt>
                <c:pt idx="6">
                  <c:v>20</c:v>
                </c:pt>
                <c:pt idx="7">
                  <c:v>11</c:v>
                </c:pt>
                <c:pt idx="8">
                  <c:v>14</c:v>
                </c:pt>
                <c:pt idx="9">
                  <c:v>11</c:v>
                </c:pt>
                <c:pt idx="10">
                  <c:v>25</c:v>
                </c:pt>
                <c:pt idx="11">
                  <c:v>15</c:v>
                </c:pt>
                <c:pt idx="12">
                  <c:v>9</c:v>
                </c:pt>
                <c:pt idx="13">
                  <c:v>32</c:v>
                </c:pt>
                <c:pt idx="14">
                  <c:v>12</c:v>
                </c:pt>
                <c:pt idx="15">
                  <c:v>36</c:v>
                </c:pt>
                <c:pt idx="16">
                  <c:v>10</c:v>
                </c:pt>
                <c:pt idx="17">
                  <c:v>12</c:v>
                </c:pt>
                <c:pt idx="18">
                  <c:v>8</c:v>
                </c:pt>
                <c:pt idx="19">
                  <c:v>15</c:v>
                </c:pt>
                <c:pt idx="20">
                  <c:v>9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20</c:v>
                </c:pt>
                <c:pt idx="32">
                  <c:v>0</c:v>
                </c:pt>
                <c:pt idx="33">
                  <c:v>42</c:v>
                </c:pt>
              </c:numCache>
            </c:numRef>
          </c:val>
        </c:ser>
        <c:overlap val="100"/>
        <c:gapWidth val="40"/>
        <c:axId val="12491703"/>
        <c:axId val="45316464"/>
      </c:barChart>
      <c:catAx>
        <c:axId val="12491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16464"/>
        <c:crosses val="autoZero"/>
        <c:auto val="0"/>
        <c:lblOffset val="100"/>
        <c:tickLblSkip val="1"/>
        <c:noMultiLvlLbl val="0"/>
      </c:catAx>
      <c:valAx>
        <c:axId val="4531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9170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675"/>
          <c:y val="0.95625"/>
          <c:w val="0.509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3937007874015748" right="0.3937007874015748" top="0.7874015748031497" bottom="0.7874015748031497" header="0.35433070866141736" footer="0"/>
  <pageSetup horizontalDpi="600" verticalDpi="600" orientation="landscape" paperSize="9"/>
  <headerFooter>
    <oddHeader>&amp;L&amp;18GRÁFICO &amp;P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238125</xdr:colOff>
      <xdr:row>0</xdr:row>
      <xdr:rowOff>647700</xdr:rowOff>
    </xdr:to>
    <xdr:pic>
      <xdr:nvPicPr>
        <xdr:cNvPr id="1" name="Picture 2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266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4038600</xdr:colOff>
      <xdr:row>0</xdr:row>
      <xdr:rowOff>133350</xdr:rowOff>
    </xdr:from>
    <xdr:to>
      <xdr:col>6</xdr:col>
      <xdr:colOff>514350</xdr:colOff>
      <xdr:row>0</xdr:row>
      <xdr:rowOff>400050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6648450" y="133350"/>
          <a:ext cx="23336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663300"/>
              </a:solidFill>
            </a:rPr>
            <a:t>Seleccionar biblioteca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3</xdr:col>
      <xdr:colOff>476250</xdr:colOff>
      <xdr:row>1</xdr:row>
      <xdr:rowOff>219075</xdr:rowOff>
    </xdr:to>
    <xdr:pic>
      <xdr:nvPicPr>
        <xdr:cNvPr id="1" name="Picture 2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514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0</xdr:row>
      <xdr:rowOff>95250</xdr:rowOff>
    </xdr:from>
    <xdr:to>
      <xdr:col>7</xdr:col>
      <xdr:colOff>1200150</xdr:colOff>
      <xdr:row>0</xdr:row>
      <xdr:rowOff>504825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743075" y="95250"/>
          <a:ext cx="3667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Seleccionar centro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5</xdr:row>
      <xdr:rowOff>114300</xdr:rowOff>
    </xdr:from>
    <xdr:to>
      <xdr:col>4</xdr:col>
      <xdr:colOff>2276475</xdr:colOff>
      <xdr:row>6</xdr:row>
      <xdr:rowOff>457200</xdr:rowOff>
    </xdr:to>
    <xdr:pic>
      <xdr:nvPicPr>
        <xdr:cNvPr id="1" name="Picture 33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638300"/>
          <a:ext cx="2000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5</xdr:row>
      <xdr:rowOff>123825</xdr:rowOff>
    </xdr:from>
    <xdr:to>
      <xdr:col>4</xdr:col>
      <xdr:colOff>2228850</xdr:colOff>
      <xdr:row>6</xdr:row>
      <xdr:rowOff>476250</xdr:rowOff>
    </xdr:to>
    <xdr:pic>
      <xdr:nvPicPr>
        <xdr:cNvPr id="1" name="Picture 33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628775"/>
          <a:ext cx="2000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5</xdr:row>
      <xdr:rowOff>304800</xdr:rowOff>
    </xdr:from>
    <xdr:to>
      <xdr:col>4</xdr:col>
      <xdr:colOff>2476500</xdr:colOff>
      <xdr:row>7</xdr:row>
      <xdr:rowOff>447675</xdr:rowOff>
    </xdr:to>
    <xdr:pic>
      <xdr:nvPicPr>
        <xdr:cNvPr id="1" name="Picture 22" descr="Logotipo de la BUCM, pulse para acceder a la página princip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1790700"/>
          <a:ext cx="2000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096000"/>
    <xdr:graphicFrame>
      <xdr:nvGraphicFramePr>
        <xdr:cNvPr id="1" name="Shape 1025"/>
        <xdr:cNvGraphicFramePr/>
      </xdr:nvGraphicFramePr>
      <xdr:xfrm>
        <a:off x="0" y="0"/>
        <a:ext cx="99631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115050"/>
    <xdr:graphicFrame>
      <xdr:nvGraphicFramePr>
        <xdr:cNvPr id="1" name="Shape 1025"/>
        <xdr:cNvGraphicFramePr/>
      </xdr:nvGraphicFramePr>
      <xdr:xfrm>
        <a:off x="0" y="0"/>
        <a:ext cx="99631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2"/>
  <sheetViews>
    <sheetView showZeros="0" tabSelected="1" view="pageBreakPreview" zoomScaleNormal="75" zoomScaleSheetLayoutView="100" zoomScalePageLayoutView="50" workbookViewId="0" topLeftCell="A1">
      <pane ySplit="3" topLeftCell="A4" activePane="bottomLeft" state="frozen"/>
      <selection pane="topLeft" activeCell="F162" sqref="F162:H163"/>
      <selection pane="bottomLeft" activeCell="A1" sqref="A1:F1"/>
    </sheetView>
  </sheetViews>
  <sheetFormatPr defaultColWidth="11.421875" defaultRowHeight="12.75"/>
  <cols>
    <col min="1" max="1" width="6.57421875" style="828" customWidth="1"/>
    <col min="2" max="2" width="8.8515625" style="829" customWidth="1"/>
    <col min="3" max="3" width="8.28125" style="829" customWidth="1"/>
    <col min="4" max="4" width="15.421875" style="829" customWidth="1"/>
    <col min="5" max="5" width="70.28125" style="522" customWidth="1"/>
    <col min="6" max="6" width="17.57421875" style="410" customWidth="1"/>
    <col min="7" max="7" width="16.8515625" style="507" customWidth="1"/>
    <col min="8" max="16384" width="11.421875" style="503" customWidth="1"/>
  </cols>
  <sheetData>
    <row r="1" spans="1:7" ht="51" customHeight="1">
      <c r="A1" s="912" t="s">
        <v>681</v>
      </c>
      <c r="B1" s="912"/>
      <c r="C1" s="912"/>
      <c r="D1" s="912"/>
      <c r="E1" s="912"/>
      <c r="F1" s="912"/>
      <c r="G1" s="503"/>
    </row>
    <row r="2" spans="1:8" ht="28.5" customHeight="1">
      <c r="A2" s="913" t="str">
        <f>LOOKUP($H$2,'TODO 1'!D8:E42)</f>
        <v>BIBLIOTECA COMPLUTENSE</v>
      </c>
      <c r="B2" s="913"/>
      <c r="C2" s="913"/>
      <c r="D2" s="913"/>
      <c r="E2" s="913"/>
      <c r="F2" s="913"/>
      <c r="H2" s="504">
        <v>35</v>
      </c>
    </row>
    <row r="3" spans="1:7" ht="27.75" customHeight="1">
      <c r="A3" s="919"/>
      <c r="B3" s="919"/>
      <c r="C3" s="919"/>
      <c r="D3" s="919"/>
      <c r="E3" s="919"/>
      <c r="F3" s="919"/>
      <c r="G3" s="505"/>
    </row>
    <row r="4" spans="1:7" ht="16.5" customHeight="1">
      <c r="A4" s="914" t="s">
        <v>134</v>
      </c>
      <c r="B4" s="921" t="s">
        <v>579</v>
      </c>
      <c r="C4" s="921"/>
      <c r="D4" s="921"/>
      <c r="E4" s="728" t="s">
        <v>655</v>
      </c>
      <c r="F4" s="729">
        <f>LOOKUP($H$2,'TODO 1'!$D$8:$D$42,'TODO 1'!H$8:H$42)</f>
        <v>6373</v>
      </c>
      <c r="G4" s="655"/>
    </row>
    <row r="5" spans="1:7" ht="16.5" customHeight="1">
      <c r="A5" s="915"/>
      <c r="B5" s="894"/>
      <c r="C5" s="894"/>
      <c r="D5" s="894"/>
      <c r="E5" s="730" t="s">
        <v>219</v>
      </c>
      <c r="F5" s="675">
        <f>LOOKUP($H$2,'TODO 1'!$D$8:$D$42,'TODO 1'!L$8:L$42)</f>
        <v>72578</v>
      </c>
      <c r="G5" s="655"/>
    </row>
    <row r="6" spans="1:7" ht="15" customHeight="1">
      <c r="A6" s="915"/>
      <c r="B6" s="894"/>
      <c r="C6" s="894"/>
      <c r="D6" s="894"/>
      <c r="E6" s="510" t="s">
        <v>371</v>
      </c>
      <c r="F6" s="515">
        <f>LOOKUP($H$2,'TODO 1'!$D$8:$D$42,'TODO 1'!M$8:M$42)</f>
        <v>8640</v>
      </c>
      <c r="G6" s="656"/>
    </row>
    <row r="7" spans="1:7" ht="15.75" customHeight="1">
      <c r="A7" s="915"/>
      <c r="B7" s="894"/>
      <c r="C7" s="894"/>
      <c r="D7" s="894"/>
      <c r="E7" s="511" t="s">
        <v>208</v>
      </c>
      <c r="F7" s="515">
        <f>LOOKUP($H$2,'TODO 1'!$D$8:$D$42,'TODO 1'!N$8:N$42)</f>
        <v>3431</v>
      </c>
      <c r="G7" s="656"/>
    </row>
    <row r="8" spans="1:7" ht="31.5" customHeight="1">
      <c r="A8" s="915"/>
      <c r="B8" s="894"/>
      <c r="C8" s="894"/>
      <c r="D8" s="894"/>
      <c r="E8" s="830" t="s">
        <v>573</v>
      </c>
      <c r="F8" s="831">
        <f>F4+F5+F6</f>
        <v>87591</v>
      </c>
      <c r="G8" s="655"/>
    </row>
    <row r="9" spans="1:7" ht="21" customHeight="1">
      <c r="A9" s="915"/>
      <c r="B9" s="894" t="s">
        <v>543</v>
      </c>
      <c r="C9" s="894"/>
      <c r="D9" s="894"/>
      <c r="E9" s="512" t="s">
        <v>384</v>
      </c>
      <c r="F9" s="527">
        <f>LOOKUP($H$2,'TODO 8 '!$D$9:$D45,'TODO 8 '!AX$9:AX$45)</f>
        <v>103</v>
      </c>
      <c r="G9" s="506"/>
    </row>
    <row r="10" spans="1:7" ht="21" customHeight="1">
      <c r="A10" s="915"/>
      <c r="B10" s="894"/>
      <c r="C10" s="894"/>
      <c r="D10" s="894"/>
      <c r="E10" s="512" t="s">
        <v>382</v>
      </c>
      <c r="F10" s="527">
        <f>LOOKUP($H$2,'TODO 8 '!$D$9:$D45,'TODO 8 '!AY$9:AY$45)</f>
        <v>469</v>
      </c>
      <c r="G10" s="506"/>
    </row>
    <row r="11" spans="1:7" ht="21" customHeight="1">
      <c r="A11" s="915"/>
      <c r="B11" s="894"/>
      <c r="C11" s="894"/>
      <c r="D11" s="894"/>
      <c r="E11" s="512" t="s">
        <v>540</v>
      </c>
      <c r="F11" s="527">
        <f>LOOKUP($H$2,'TODO 8 '!$D$9:$D45,'TODO 8 '!AZ$9:AZ$45)</f>
        <v>1864</v>
      </c>
      <c r="G11" s="506"/>
    </row>
    <row r="12" spans="1:7" ht="21" customHeight="1">
      <c r="A12" s="915"/>
      <c r="B12" s="894"/>
      <c r="C12" s="894"/>
      <c r="D12" s="894"/>
      <c r="E12" s="512" t="s">
        <v>337</v>
      </c>
      <c r="F12" s="527">
        <f>LOOKUP($H$2,'TODO 8 '!$D$9:$D45,'TODO 8 '!BA$9:BA$45)</f>
        <v>71058</v>
      </c>
      <c r="G12" s="506"/>
    </row>
    <row r="13" spans="1:7" ht="21" customHeight="1">
      <c r="A13" s="915"/>
      <c r="B13" s="894"/>
      <c r="C13" s="894"/>
      <c r="D13" s="894"/>
      <c r="E13" s="512" t="s">
        <v>386</v>
      </c>
      <c r="F13" s="527">
        <f>LOOKUP($H$2,'TODO 8 '!$D$9:$D45,'TODO 8 '!BB$9:BB$45)</f>
        <v>17071</v>
      </c>
      <c r="G13" s="506"/>
    </row>
    <row r="14" spans="1:7" ht="21" customHeight="1">
      <c r="A14" s="915"/>
      <c r="B14" s="894"/>
      <c r="C14" s="894"/>
      <c r="D14" s="894"/>
      <c r="E14" s="512" t="s">
        <v>208</v>
      </c>
      <c r="F14" s="527">
        <f>LOOKUP($H$2,'TODO 8 '!$D$9:$D45,'TODO 8 '!BC$9:BC$45)</f>
        <v>1082</v>
      </c>
      <c r="G14" s="506"/>
    </row>
    <row r="15" spans="1:7" ht="21" customHeight="1">
      <c r="A15" s="915"/>
      <c r="B15" s="894"/>
      <c r="C15" s="894"/>
      <c r="D15" s="894"/>
      <c r="E15" s="512" t="s">
        <v>210</v>
      </c>
      <c r="F15" s="527">
        <f>LOOKUP($H$2,'TODO 8 '!$D$9:$D45,'TODO 8 '!BD$9:BD$45)</f>
        <v>8663</v>
      </c>
      <c r="G15" s="506"/>
    </row>
    <row r="16" spans="1:7" ht="21" customHeight="1">
      <c r="A16" s="915"/>
      <c r="B16" s="894"/>
      <c r="C16" s="894"/>
      <c r="D16" s="894"/>
      <c r="E16" s="512" t="s">
        <v>390</v>
      </c>
      <c r="F16" s="527">
        <f>LOOKUP($H$2,'TODO 8 '!$D$9:$D45,'TODO 8 '!BE$9:BE$45)</f>
        <v>342</v>
      </c>
      <c r="G16" s="506"/>
    </row>
    <row r="17" spans="1:7" ht="21" customHeight="1">
      <c r="A17" s="915"/>
      <c r="B17" s="894"/>
      <c r="C17" s="894"/>
      <c r="D17" s="894"/>
      <c r="E17" s="512" t="s">
        <v>541</v>
      </c>
      <c r="F17" s="527">
        <f>LOOKUP($H$2,'TODO 8 '!$D$9:$D45,'TODO 8 '!BF$9:BF$45)</f>
        <v>163</v>
      </c>
      <c r="G17" s="506"/>
    </row>
    <row r="18" spans="1:7" ht="21" customHeight="1" thickBot="1">
      <c r="A18" s="916"/>
      <c r="B18" s="926"/>
      <c r="C18" s="926"/>
      <c r="D18" s="926"/>
      <c r="E18" s="832" t="s">
        <v>542</v>
      </c>
      <c r="F18" s="833">
        <f>LOOKUP($H$2,'TODO 8 '!$D$9:$D45,'TODO 8 '!BG$9:BG$45)</f>
        <v>100815</v>
      </c>
      <c r="G18" s="655"/>
    </row>
    <row r="19" spans="1:7" ht="20.25" customHeight="1">
      <c r="A19" s="917" t="s">
        <v>158</v>
      </c>
      <c r="B19" s="922" t="s">
        <v>235</v>
      </c>
      <c r="C19" s="922"/>
      <c r="D19" s="922"/>
      <c r="E19" s="513" t="s">
        <v>375</v>
      </c>
      <c r="F19" s="515">
        <f>LOOKUP($H$2,'TODO 1'!$D$8:$D$42,'TODO 1'!T$8:T$42)</f>
        <v>23624.82</v>
      </c>
      <c r="G19" s="656"/>
    </row>
    <row r="20" spans="1:7" ht="20.25" customHeight="1">
      <c r="A20" s="918"/>
      <c r="B20" s="894"/>
      <c r="C20" s="894"/>
      <c r="D20" s="894"/>
      <c r="E20" s="513" t="s">
        <v>229</v>
      </c>
      <c r="F20" s="515">
        <f>LOOKUP($H$2,'TODO 1'!$D$8:$D$42,'TODO 1'!U$8:U$42)</f>
        <v>2528</v>
      </c>
      <c r="G20" s="656"/>
    </row>
    <row r="21" spans="1:7" ht="20.25" customHeight="1">
      <c r="A21" s="918"/>
      <c r="B21" s="894"/>
      <c r="C21" s="894"/>
      <c r="D21" s="894"/>
      <c r="E21" s="513" t="s">
        <v>230</v>
      </c>
      <c r="F21" s="515">
        <f>LOOKUP($H$2,'TODO 1'!$D$8:$D$42,'TODO 1'!V$8:V$42)</f>
        <v>16489</v>
      </c>
      <c r="G21" s="656"/>
    </row>
    <row r="22" spans="1:7" ht="20.25" customHeight="1">
      <c r="A22" s="918"/>
      <c r="B22" s="894"/>
      <c r="C22" s="894"/>
      <c r="D22" s="894"/>
      <c r="E22" s="513" t="s">
        <v>231</v>
      </c>
      <c r="F22" s="515">
        <f>LOOKUP($H$2,'TODO 1'!$D$8:$D$42,'TODO 1'!W$8:W$42)</f>
        <v>3975</v>
      </c>
      <c r="G22" s="656"/>
    </row>
    <row r="23" spans="1:7" ht="20.25" customHeight="1">
      <c r="A23" s="918"/>
      <c r="B23" s="894"/>
      <c r="C23" s="894"/>
      <c r="D23" s="894"/>
      <c r="E23" s="513" t="s">
        <v>232</v>
      </c>
      <c r="F23" s="515">
        <f>LOOKUP($H$2,'TODO 1'!$D$8:$D$42,'TODO 1'!X$8:X$42)</f>
        <v>5116.18</v>
      </c>
      <c r="G23" s="656"/>
    </row>
    <row r="24" spans="1:7" ht="20.25" customHeight="1">
      <c r="A24" s="918"/>
      <c r="B24" s="894"/>
      <c r="C24" s="894"/>
      <c r="D24" s="894"/>
      <c r="E24" s="834" t="s">
        <v>227</v>
      </c>
      <c r="F24" s="831">
        <f>LOOKUP($H$2,'TODO 1'!$D$8:$D$42,'TODO 1'!Y$8:Y$42)</f>
        <v>51733</v>
      </c>
      <c r="G24" s="655"/>
    </row>
    <row r="25" spans="1:7" ht="20.25" customHeight="1">
      <c r="A25" s="918"/>
      <c r="B25" s="904" t="s">
        <v>236</v>
      </c>
      <c r="C25" s="904"/>
      <c r="D25" s="904"/>
      <c r="E25" s="513" t="s">
        <v>233</v>
      </c>
      <c r="F25" s="515">
        <f>LOOKUP($H$2,'TODO 1'!$D$8:$D$42,'TODO 1'!Z$8:Z$42)</f>
        <v>103893.728</v>
      </c>
      <c r="G25" s="656"/>
    </row>
    <row r="26" spans="1:7" ht="20.25" customHeight="1">
      <c r="A26" s="918"/>
      <c r="B26" s="904"/>
      <c r="C26" s="904"/>
      <c r="D26" s="904"/>
      <c r="E26" s="513" t="s">
        <v>234</v>
      </c>
      <c r="F26" s="515">
        <f>LOOKUP($H$2,'TODO 1'!$D$8:$D$42,'TODO 1'!AA$8:AA$42)</f>
        <v>20798</v>
      </c>
      <c r="G26" s="656"/>
    </row>
    <row r="27" spans="1:7" ht="20.25" customHeight="1">
      <c r="A27" s="918"/>
      <c r="B27" s="904"/>
      <c r="C27" s="904"/>
      <c r="D27" s="904"/>
      <c r="E27" s="834" t="s">
        <v>387</v>
      </c>
      <c r="F27" s="831">
        <f>LOOKUP($H$2,'TODO 1'!$D$8:$D$42,'TODO 1'!AB$8:AB$42)</f>
        <v>124691.728</v>
      </c>
      <c r="G27" s="655"/>
    </row>
    <row r="28" spans="1:7" ht="20.25" customHeight="1">
      <c r="A28" s="918"/>
      <c r="B28" s="904" t="s">
        <v>226</v>
      </c>
      <c r="C28" s="904"/>
      <c r="D28" s="904"/>
      <c r="E28" s="513" t="s">
        <v>250</v>
      </c>
      <c r="F28" s="515">
        <f>LOOKUP($H$2,'TODO 1'!$D$8:$D$42,'TODO 1'!AC$8:AC$42)</f>
        <v>8524</v>
      </c>
      <c r="G28" s="656"/>
    </row>
    <row r="29" spans="1:7" ht="20.25" customHeight="1">
      <c r="A29" s="918"/>
      <c r="B29" s="904"/>
      <c r="C29" s="904"/>
      <c r="D29" s="904"/>
      <c r="E29" s="513" t="s">
        <v>251</v>
      </c>
      <c r="F29" s="515">
        <f>LOOKUP($H$2,'TODO 1'!$D$8:$D$42,'TODO 1'!AD$8:AD$42)</f>
        <v>1006</v>
      </c>
      <c r="G29" s="656"/>
    </row>
    <row r="30" spans="1:7" ht="20.25" customHeight="1">
      <c r="A30" s="918"/>
      <c r="B30" s="904"/>
      <c r="C30" s="904"/>
      <c r="D30" s="904"/>
      <c r="E30" s="514" t="s">
        <v>520</v>
      </c>
      <c r="F30" s="515">
        <f>LOOKUP($H$2,'TODO 1'!$D$8:$D$42,'TODO 1'!AE$8:AE$42)</f>
        <v>990</v>
      </c>
      <c r="G30" s="656"/>
    </row>
    <row r="31" spans="1:7" ht="20.25" customHeight="1">
      <c r="A31" s="918"/>
      <c r="B31" s="904"/>
      <c r="C31" s="904"/>
      <c r="D31" s="904"/>
      <c r="E31" s="514" t="s">
        <v>521</v>
      </c>
      <c r="F31" s="515">
        <f>LOOKUP($H$2,'TODO 1'!$D$8:$D$42,'TODO 1'!AF$8:AF$42)</f>
        <v>271</v>
      </c>
      <c r="G31" s="656"/>
    </row>
    <row r="32" spans="1:7" ht="21" customHeight="1">
      <c r="A32" s="918"/>
      <c r="B32" s="904"/>
      <c r="C32" s="904"/>
      <c r="D32" s="904"/>
      <c r="E32" s="834" t="s">
        <v>228</v>
      </c>
      <c r="F32" s="1619">
        <f>LOOKUP($H$2,'TODO 1'!$D$8:$D$42,'TODO 1'!AG$8:AG$42)</f>
        <v>10791</v>
      </c>
      <c r="G32" s="655"/>
    </row>
    <row r="33" spans="1:7" ht="20.25" customHeight="1">
      <c r="A33" s="918" t="s">
        <v>136</v>
      </c>
      <c r="B33" s="904" t="s">
        <v>549</v>
      </c>
      <c r="C33" s="904"/>
      <c r="D33" s="904"/>
      <c r="E33" s="513" t="s">
        <v>254</v>
      </c>
      <c r="F33" s="515">
        <f>LOOKUP($H$2,'TODO 1'!$D$8:$D$42,'TODO 1'!AJ$8:AJ$42)</f>
        <v>14</v>
      </c>
      <c r="G33" s="656"/>
    </row>
    <row r="34" spans="1:7" ht="20.25" customHeight="1">
      <c r="A34" s="918"/>
      <c r="B34" s="904"/>
      <c r="C34" s="904"/>
      <c r="D34" s="904"/>
      <c r="E34" s="513" t="s">
        <v>255</v>
      </c>
      <c r="F34" s="515">
        <f>LOOKUP($H$2,'TODO 1'!$D$8:$D$42,'TODO 1'!AK$8:AK$42)</f>
        <v>33</v>
      </c>
      <c r="G34" s="656"/>
    </row>
    <row r="35" spans="1:7" ht="20.25" customHeight="1">
      <c r="A35" s="918"/>
      <c r="B35" s="904"/>
      <c r="C35" s="904"/>
      <c r="D35" s="904"/>
      <c r="E35" s="513" t="s">
        <v>256</v>
      </c>
      <c r="F35" s="515">
        <f>LOOKUP($H$2,'TODO 1'!$D$8:$D$42,'TODO 1'!AL$8:AL$42)</f>
        <v>24</v>
      </c>
      <c r="G35" s="656"/>
    </row>
    <row r="36" spans="1:7" ht="20.25" customHeight="1">
      <c r="A36" s="918"/>
      <c r="B36" s="904"/>
      <c r="C36" s="904"/>
      <c r="D36" s="904"/>
      <c r="E36" s="513" t="s">
        <v>257</v>
      </c>
      <c r="F36" s="515">
        <f>LOOKUP($H$2,'TODO 1'!$D$8:$D$42,'TODO 1'!AM$8:AM$42)</f>
        <v>42</v>
      </c>
      <c r="G36" s="656"/>
    </row>
    <row r="37" spans="1:7" ht="20.25" customHeight="1">
      <c r="A37" s="918"/>
      <c r="B37" s="904"/>
      <c r="C37" s="904"/>
      <c r="D37" s="904"/>
      <c r="E37" s="513" t="s">
        <v>258</v>
      </c>
      <c r="F37" s="515">
        <f>LOOKUP($H$2,'TODO 1'!$D$8:$D$42,'TODO 1'!AN$8:AN$42)</f>
        <v>15</v>
      </c>
      <c r="G37" s="656"/>
    </row>
    <row r="38" spans="1:8" ht="20.25" customHeight="1">
      <c r="A38" s="918"/>
      <c r="B38" s="904"/>
      <c r="C38" s="904"/>
      <c r="D38" s="904"/>
      <c r="E38" s="513" t="s">
        <v>391</v>
      </c>
      <c r="F38" s="515">
        <f>LOOKUP($H$2,'TODO 1'!$D$8:$D$42,'TODO 1'!AO$8:AO$42)</f>
        <v>91</v>
      </c>
      <c r="G38" s="656"/>
      <c r="H38" s="739"/>
    </row>
    <row r="39" spans="1:7" ht="20.25" customHeight="1">
      <c r="A39" s="918"/>
      <c r="B39" s="904"/>
      <c r="C39" s="904"/>
      <c r="D39" s="904"/>
      <c r="E39" s="513" t="s">
        <v>392</v>
      </c>
      <c r="F39" s="515">
        <f>LOOKUP($H$2,'TODO 1'!$D$8:$D$42,'TODO 1'!AP$8:AP$42)</f>
        <v>8</v>
      </c>
      <c r="G39" s="656"/>
    </row>
    <row r="40" spans="1:7" ht="20.25" customHeight="1">
      <c r="A40" s="918"/>
      <c r="B40" s="904"/>
      <c r="C40" s="904"/>
      <c r="D40" s="904"/>
      <c r="E40" s="513" t="s">
        <v>260</v>
      </c>
      <c r="F40" s="515">
        <f>LOOKUP($H$2,'TODO 1'!$D$8:$D$42,'TODO 1'!AQ$8:AQ$42)</f>
        <v>48</v>
      </c>
      <c r="G40" s="656"/>
    </row>
    <row r="41" spans="1:7" ht="20.25" customHeight="1">
      <c r="A41" s="918"/>
      <c r="B41" s="904"/>
      <c r="C41" s="904"/>
      <c r="D41" s="904"/>
      <c r="E41" s="513" t="s">
        <v>393</v>
      </c>
      <c r="F41" s="515">
        <f>LOOKUP($H$2,'TODO 1'!$D$8:$D$42,'TODO 1'!AR$8:AR$42)</f>
        <v>12</v>
      </c>
      <c r="G41" s="656"/>
    </row>
    <row r="42" spans="1:7" ht="20.25" customHeight="1">
      <c r="A42" s="918"/>
      <c r="B42" s="904"/>
      <c r="C42" s="904"/>
      <c r="D42" s="904"/>
      <c r="E42" s="513" t="s">
        <v>232</v>
      </c>
      <c r="F42" s="515">
        <f>LOOKUP($H$2,'TODO 1'!$D$8:$D$42,'TODO 1'!AS$8:AS$42)</f>
        <v>124</v>
      </c>
      <c r="G42" s="656"/>
    </row>
    <row r="43" spans="1:7" ht="20.25" customHeight="1">
      <c r="A43" s="918"/>
      <c r="B43" s="905" t="s">
        <v>282</v>
      </c>
      <c r="C43" s="868" t="s">
        <v>266</v>
      </c>
      <c r="D43" s="867" t="s">
        <v>272</v>
      </c>
      <c r="E43" s="513" t="s">
        <v>270</v>
      </c>
      <c r="F43" s="515">
        <f>LOOKUP($H$2,'TODO 1'!$D$8:$D$42,'TODO 1'!AT$8:AT$42)</f>
        <v>366</v>
      </c>
      <c r="G43" s="656"/>
    </row>
    <row r="44" spans="1:7" ht="20.25" customHeight="1">
      <c r="A44" s="918"/>
      <c r="B44" s="905"/>
      <c r="C44" s="868"/>
      <c r="D44" s="867"/>
      <c r="E44" s="513" t="s">
        <v>271</v>
      </c>
      <c r="F44" s="515">
        <f>LOOKUP($H$2,'TODO 1'!$D$8:$D$42,'TODO 1'!AU$8:AU$42)</f>
        <v>78</v>
      </c>
      <c r="G44" s="656"/>
    </row>
    <row r="45" spans="1:7" ht="20.25" customHeight="1">
      <c r="A45" s="918"/>
      <c r="B45" s="905"/>
      <c r="C45" s="868"/>
      <c r="D45" s="867" t="s">
        <v>583</v>
      </c>
      <c r="E45" s="513" t="s">
        <v>395</v>
      </c>
      <c r="F45" s="515">
        <f>LOOKUP($H$2,'TODO 1'!$D$8:$D$42,'TODO 1'!AV$8:AV$42)</f>
        <v>130</v>
      </c>
      <c r="G45" s="656"/>
    </row>
    <row r="46" spans="1:7" ht="20.25" customHeight="1">
      <c r="A46" s="918"/>
      <c r="B46" s="905"/>
      <c r="C46" s="868"/>
      <c r="D46" s="867"/>
      <c r="E46" s="513" t="s">
        <v>396</v>
      </c>
      <c r="F46" s="515">
        <f>LOOKUP($H$2,'TODO 1'!$D$8:$D$42,'TODO 1'!AW$8:AW$42)</f>
        <v>591</v>
      </c>
      <c r="G46" s="656"/>
    </row>
    <row r="47" spans="1:8" ht="20.25" customHeight="1">
      <c r="A47" s="918"/>
      <c r="B47" s="905"/>
      <c r="C47" s="868"/>
      <c r="D47" s="867"/>
      <c r="E47" s="514" t="s">
        <v>526</v>
      </c>
      <c r="F47" s="515">
        <f>LOOKUP($H$2,'TODO 1'!$D$8:$D$42,'TODO 1'!AX$8:AX$42)</f>
        <v>315</v>
      </c>
      <c r="G47" s="656"/>
      <c r="H47" s="739"/>
    </row>
    <row r="48" spans="1:7" ht="20.25" customHeight="1">
      <c r="A48" s="918"/>
      <c r="B48" s="905"/>
      <c r="C48" s="868"/>
      <c r="D48" s="827"/>
      <c r="E48" s="834" t="s">
        <v>269</v>
      </c>
      <c r="F48" s="831">
        <f>LOOKUP($H$2,'TODO 1'!$D$8:$D$42,'TODO 1'!AY$8:AY$42)</f>
        <v>1480</v>
      </c>
      <c r="G48" s="655"/>
    </row>
    <row r="49" spans="1:7" ht="20.25" customHeight="1">
      <c r="A49" s="918"/>
      <c r="B49" s="905"/>
      <c r="C49" s="920"/>
      <c r="D49" s="920"/>
      <c r="E49" s="834" t="s">
        <v>267</v>
      </c>
      <c r="F49" s="831">
        <f>LOOKUP($H$2,'TODO 1'!$D$8:$D$42,'TODO 1'!BB$8:BB$42)</f>
        <v>135</v>
      </c>
      <c r="G49" s="655"/>
    </row>
    <row r="50" spans="1:7" ht="15.75" customHeight="1">
      <c r="A50" s="918"/>
      <c r="B50" s="905"/>
      <c r="C50" s="920"/>
      <c r="D50" s="920"/>
      <c r="E50" s="835" t="s">
        <v>389</v>
      </c>
      <c r="F50" s="836">
        <f>LOOKUP($H$2,'TODO 1'!$D$8:$D$42,'TODO 1'!BH$8:BH$42)</f>
        <v>68</v>
      </c>
      <c r="G50" s="655"/>
    </row>
    <row r="51" spans="1:7" ht="26.25" customHeight="1">
      <c r="A51" s="923" t="s">
        <v>137</v>
      </c>
      <c r="B51" s="930" t="s">
        <v>627</v>
      </c>
      <c r="C51" s="908"/>
      <c r="D51" s="869" t="s">
        <v>279</v>
      </c>
      <c r="E51" s="869"/>
      <c r="F51" s="675">
        <f>LOOKUP($H$2,'TODO 1'!$D$8:$D$42,'TODO 1'!BP$8:BP$42)</f>
        <v>1002449.5499999999</v>
      </c>
      <c r="G51" s="655"/>
    </row>
    <row r="52" spans="1:7" ht="26.25" customHeight="1">
      <c r="A52" s="924"/>
      <c r="B52" s="931"/>
      <c r="C52" s="909"/>
      <c r="D52" s="869" t="s">
        <v>564</v>
      </c>
      <c r="E52" s="869"/>
      <c r="F52" s="675">
        <f>LOOKUP($H$2,'TODO 1'!$D$8:$D$42,'TODO 1'!BV$8:BV$42)</f>
        <v>209430.21</v>
      </c>
      <c r="G52" s="655"/>
    </row>
    <row r="53" spans="1:7" ht="26.25" customHeight="1">
      <c r="A53" s="924"/>
      <c r="B53" s="931"/>
      <c r="C53" s="909"/>
      <c r="D53" s="869" t="s">
        <v>280</v>
      </c>
      <c r="E53" s="869"/>
      <c r="F53" s="675">
        <f>LOOKUP($H$2,'TODO 1'!$D$8:$D$42,'TODO 1'!CA$8:CA$42)</f>
        <v>41303.97</v>
      </c>
      <c r="G53" s="655"/>
    </row>
    <row r="54" spans="1:7" ht="26.25" customHeight="1">
      <c r="A54" s="924"/>
      <c r="B54" s="931"/>
      <c r="C54" s="929" t="s">
        <v>581</v>
      </c>
      <c r="D54" s="929"/>
      <c r="E54" s="929"/>
      <c r="F54" s="1620">
        <f>F51+F52+F53</f>
        <v>1253183.73</v>
      </c>
      <c r="G54" s="655"/>
    </row>
    <row r="55" spans="1:7" ht="24" customHeight="1">
      <c r="A55" s="924"/>
      <c r="B55" s="931"/>
      <c r="C55" s="909"/>
      <c r="D55" s="869" t="s">
        <v>74</v>
      </c>
      <c r="E55" s="869"/>
      <c r="F55" s="675">
        <f>LOOKUP($H$2,'TODO 1'!$D$8:$D$42,'TODO 1'!CN$8:CN$42)</f>
        <v>1927</v>
      </c>
      <c r="G55" s="655"/>
    </row>
    <row r="56" spans="1:7" ht="24" customHeight="1">
      <c r="A56" s="924"/>
      <c r="B56" s="931"/>
      <c r="C56" s="909"/>
      <c r="D56" s="869" t="s">
        <v>1</v>
      </c>
      <c r="E56" s="869"/>
      <c r="F56" s="675">
        <f>LOOKUP($H$2,'TODO 1'!$D$8:$D$42,'TODO 1'!CT$8:CT$42)</f>
        <v>444060.43</v>
      </c>
      <c r="G56" s="655"/>
    </row>
    <row r="57" spans="1:7" ht="24" customHeight="1">
      <c r="A57" s="924"/>
      <c r="B57" s="931"/>
      <c r="C57" s="909"/>
      <c r="D57" s="869" t="s">
        <v>80</v>
      </c>
      <c r="E57" s="869"/>
      <c r="F57" s="675">
        <f>LOOKUP($H$2,'TODO 1'!$D$8:$D$42,'TODO 1'!CZ$8:CZ$42)</f>
        <v>1320297.56</v>
      </c>
      <c r="G57" s="655"/>
    </row>
    <row r="58" spans="1:7" ht="24" customHeight="1">
      <c r="A58" s="924"/>
      <c r="B58" s="931"/>
      <c r="C58" s="909"/>
      <c r="D58" s="869" t="s">
        <v>402</v>
      </c>
      <c r="E58" s="869"/>
      <c r="F58" s="675">
        <f>LOOKUP($H$2,'TODO 1'!$D$8:$D$42,'TODO 1'!DF$8:DF$42)</f>
        <v>96467.8</v>
      </c>
      <c r="G58" s="655"/>
    </row>
    <row r="59" spans="1:7" ht="24" customHeight="1">
      <c r="A59" s="924"/>
      <c r="B59" s="931"/>
      <c r="C59" s="929" t="s">
        <v>582</v>
      </c>
      <c r="D59" s="929"/>
      <c r="E59" s="929"/>
      <c r="F59" s="1620">
        <f>SUM(F55:F58)</f>
        <v>1862752.79</v>
      </c>
      <c r="G59" s="655"/>
    </row>
    <row r="60" spans="1:7" ht="24" customHeight="1">
      <c r="A60" s="924"/>
      <c r="B60" s="931"/>
      <c r="C60" s="909"/>
      <c r="D60" s="869" t="s">
        <v>281</v>
      </c>
      <c r="E60" s="869"/>
      <c r="F60" s="675">
        <f>LOOKUP($H$2,'TODO 1'!$D$8:$D$42,'TODO 1'!CF$8:CF$42)</f>
        <v>26972.91</v>
      </c>
      <c r="G60" s="655"/>
    </row>
    <row r="61" spans="1:7" ht="24" customHeight="1">
      <c r="A61" s="924"/>
      <c r="B61" s="931"/>
      <c r="C61" s="909"/>
      <c r="D61" s="869" t="s">
        <v>282</v>
      </c>
      <c r="E61" s="869"/>
      <c r="F61" s="675">
        <f>LOOKUP($H$2,'TODO 1'!$D$8:$D$42,'TODO 1'!CG$8:CG$42)</f>
        <v>186128.17</v>
      </c>
      <c r="G61" s="655"/>
    </row>
    <row r="62" spans="1:7" ht="24" customHeight="1">
      <c r="A62" s="924"/>
      <c r="B62" s="931"/>
      <c r="C62" s="909"/>
      <c r="D62" s="869" t="s">
        <v>283</v>
      </c>
      <c r="E62" s="869"/>
      <c r="F62" s="675">
        <f>LOOKUP($H$2,'TODO 1'!$D$8:$D$42,'TODO 1'!CH$8:CH$42)</f>
        <v>52647.37</v>
      </c>
      <c r="G62" s="655"/>
    </row>
    <row r="63" spans="1:7" ht="24" customHeight="1">
      <c r="A63" s="924"/>
      <c r="B63" s="931"/>
      <c r="C63" s="909"/>
      <c r="D63" s="869" t="s">
        <v>284</v>
      </c>
      <c r="E63" s="869"/>
      <c r="F63" s="675">
        <f>LOOKUP($H$2,'TODO 1'!$D$8:$D$42,'TODO 1'!CI$8:CI$42)</f>
        <v>70725.93000000001</v>
      </c>
      <c r="G63" s="655"/>
    </row>
    <row r="64" spans="1:7" ht="24" customHeight="1">
      <c r="A64" s="924"/>
      <c r="B64" s="931"/>
      <c r="C64" s="909"/>
      <c r="D64" s="869" t="s">
        <v>580</v>
      </c>
      <c r="E64" s="869"/>
      <c r="F64" s="675">
        <f>LOOKUP($H$2,'TODO 1'!$D$8:$D$42,'TODO 1'!DL$8:DL$42)</f>
        <v>356892.78</v>
      </c>
      <c r="G64" s="655"/>
    </row>
    <row r="65" spans="1:8" ht="24" customHeight="1">
      <c r="A65" s="924"/>
      <c r="B65" s="932"/>
      <c r="C65" s="889" t="s">
        <v>580</v>
      </c>
      <c r="D65" s="889"/>
      <c r="E65" s="889"/>
      <c r="F65" s="1620">
        <f>SUM(F60:F64)</f>
        <v>693367.16</v>
      </c>
      <c r="G65" s="655"/>
      <c r="H65" s="741">
        <f>F54+F59</f>
        <v>3115936.52</v>
      </c>
    </row>
    <row r="66" spans="1:7" ht="31.5" customHeight="1">
      <c r="A66" s="924"/>
      <c r="B66" s="900" t="s">
        <v>628</v>
      </c>
      <c r="C66" s="899" t="s">
        <v>6</v>
      </c>
      <c r="D66" s="899"/>
      <c r="E66" s="899"/>
      <c r="F66" s="515">
        <f>LOOKUP($H$2,'TODO 1'!$D$8:$D$42,'TODO 1'!DM$8:DM$42)</f>
        <v>1594072.8200000003</v>
      </c>
      <c r="G66" s="503"/>
    </row>
    <row r="67" spans="1:7" ht="31.5" customHeight="1">
      <c r="A67" s="924"/>
      <c r="B67" s="901"/>
      <c r="C67" s="899" t="s">
        <v>657</v>
      </c>
      <c r="D67" s="899"/>
      <c r="E67" s="899"/>
      <c r="F67" s="515">
        <f>LOOKUP($H$2,'TODO 1'!$D$8:$D$42,'TODO 1'!DN$8:DN$42)</f>
        <v>1676409.0099999998</v>
      </c>
      <c r="G67" s="655"/>
    </row>
    <row r="68" spans="1:7" ht="31.5" customHeight="1">
      <c r="A68" s="924"/>
      <c r="B68" s="902"/>
      <c r="C68" s="910" t="s">
        <v>7</v>
      </c>
      <c r="D68" s="910"/>
      <c r="E68" s="516" t="s">
        <v>5</v>
      </c>
      <c r="F68" s="515">
        <f>LOOKUP($H$2,'TODO 1'!$D$8:$D$42,'TODO 1'!DO$8:DO$42)</f>
        <v>299692.05</v>
      </c>
      <c r="G68" s="655"/>
    </row>
    <row r="69" spans="1:7" ht="31.5" customHeight="1">
      <c r="A69" s="924"/>
      <c r="B69" s="902"/>
      <c r="C69" s="911"/>
      <c r="D69" s="911"/>
      <c r="E69" s="516" t="s">
        <v>4</v>
      </c>
      <c r="F69" s="515">
        <f>LOOKUP($H$2,'TODO 1'!$D$8:$D$42,'TODO 1'!DP$8:DP$42)</f>
        <v>225720.8</v>
      </c>
      <c r="G69" s="655"/>
    </row>
    <row r="70" spans="1:7" ht="31.5" customHeight="1">
      <c r="A70" s="924"/>
      <c r="B70" s="903"/>
      <c r="C70" s="899" t="s">
        <v>403</v>
      </c>
      <c r="D70" s="899"/>
      <c r="E70" s="899"/>
      <c r="F70" s="515">
        <f>LOOKUP($H$2,'TODO 1'!$D$8:$D$42,'TODO 1'!DQ$8:DQ$42)</f>
        <v>13409</v>
      </c>
      <c r="G70" s="655"/>
    </row>
    <row r="71" spans="1:7" ht="29.25" customHeight="1">
      <c r="A71" s="925"/>
      <c r="B71" s="906" t="s">
        <v>629</v>
      </c>
      <c r="C71" s="907"/>
      <c r="D71" s="907"/>
      <c r="E71" s="907"/>
      <c r="F71" s="1620">
        <f>LOOKUP($H$2,'TODO 1'!$D$8:$D$42,'TODO 1'!DR$8:DR$42)</f>
        <v>3809303.68</v>
      </c>
      <c r="G71" s="657"/>
    </row>
    <row r="72" spans="1:7" ht="15.75" customHeight="1">
      <c r="A72" s="897" t="s">
        <v>400</v>
      </c>
      <c r="B72" s="895" t="s">
        <v>667</v>
      </c>
      <c r="C72" s="895"/>
      <c r="D72" s="895"/>
      <c r="E72" s="509" t="s">
        <v>662</v>
      </c>
      <c r="F72" s="528">
        <f>LOOKUP($H$2,'TODO 1'!$D$8:$D$42,'TODO 1'!DS$8:DS$42)</f>
        <v>61</v>
      </c>
      <c r="G72" s="503"/>
    </row>
    <row r="73" spans="1:7" ht="15.75" customHeight="1">
      <c r="A73" s="898"/>
      <c r="B73" s="895"/>
      <c r="C73" s="895"/>
      <c r="D73" s="895"/>
      <c r="E73" s="509" t="s">
        <v>664</v>
      </c>
      <c r="F73" s="528">
        <f>LOOKUP($H$2,'TODO 1'!$D$8:$D$42,'TODO 1'!DT$8:DT$42)</f>
        <v>70</v>
      </c>
      <c r="G73" s="658"/>
    </row>
    <row r="74" spans="1:7" ht="15.75" customHeight="1">
      <c r="A74" s="898"/>
      <c r="B74" s="895"/>
      <c r="C74" s="895"/>
      <c r="D74" s="895"/>
      <c r="E74" s="509" t="s">
        <v>666</v>
      </c>
      <c r="F74" s="528">
        <f>LOOKUP($H$2,'TODO 1'!$D$8:$D$42,'TODO 1'!DU$8:DU$42)</f>
        <v>135</v>
      </c>
      <c r="G74" s="503"/>
    </row>
    <row r="75" spans="1:7" ht="18" customHeight="1">
      <c r="A75" s="898"/>
      <c r="B75" s="896" t="s">
        <v>497</v>
      </c>
      <c r="C75" s="896"/>
      <c r="D75" s="896"/>
      <c r="E75" s="896"/>
      <c r="F75" s="831">
        <f>LOOKUP($H$2,'TODO 1'!$D$8:$D$42,'TODO 1'!DV$8:DV$42)</f>
        <v>266</v>
      </c>
      <c r="G75" s="503"/>
    </row>
    <row r="76" spans="1:7" ht="17.25" customHeight="1">
      <c r="A76" s="898"/>
      <c r="B76" s="895" t="s">
        <v>668</v>
      </c>
      <c r="C76" s="895"/>
      <c r="D76" s="895"/>
      <c r="E76" s="509" t="s">
        <v>662</v>
      </c>
      <c r="F76" s="528">
        <f>LOOKUP($H$2,'TODO 1'!$D$8:$D$42,'TODO 1'!DW$8:DW$42)</f>
        <v>6</v>
      </c>
      <c r="G76" s="659"/>
    </row>
    <row r="77" spans="1:7" ht="15.75" customHeight="1">
      <c r="A77" s="898"/>
      <c r="B77" s="895"/>
      <c r="C77" s="895"/>
      <c r="D77" s="895"/>
      <c r="E77" s="509" t="s">
        <v>664</v>
      </c>
      <c r="F77" s="528">
        <f>LOOKUP($H$2,'TODO 1'!$D$8:$D$42,'TODO 1'!DX$8:DX$42)</f>
        <v>21</v>
      </c>
      <c r="G77" s="656"/>
    </row>
    <row r="78" spans="1:7" ht="15.75" customHeight="1">
      <c r="A78" s="898"/>
      <c r="B78" s="895"/>
      <c r="C78" s="895"/>
      <c r="D78" s="895"/>
      <c r="E78" s="509" t="s">
        <v>666</v>
      </c>
      <c r="F78" s="528">
        <f>LOOKUP($H$2,'TODO 1'!$D$8:$D$42,'TODO 1'!DY$8:DY$42)</f>
        <v>102</v>
      </c>
      <c r="G78" s="655"/>
    </row>
    <row r="79" spans="1:7" ht="16.5" customHeight="1">
      <c r="A79" s="898"/>
      <c r="B79" s="896" t="s">
        <v>498</v>
      </c>
      <c r="C79" s="896"/>
      <c r="D79" s="896"/>
      <c r="E79" s="896"/>
      <c r="F79" s="831">
        <f>LOOKUP($H$2,'TODO 1'!$D$8:$D$42,'TODO 1'!DZ$8:DZ$42)</f>
        <v>129</v>
      </c>
      <c r="G79" s="659"/>
    </row>
    <row r="80" spans="1:7" ht="20.25" customHeight="1">
      <c r="A80" s="898"/>
      <c r="B80" s="876" t="s">
        <v>401</v>
      </c>
      <c r="C80" s="876"/>
      <c r="D80" s="876"/>
      <c r="E80" s="876"/>
      <c r="F80" s="719">
        <f>LOOKUP($H$2,'TODO 1'!$D$8:$D$42,'TODO 1'!EC$8:EC$42)</f>
        <v>395</v>
      </c>
      <c r="G80" s="659"/>
    </row>
    <row r="81" spans="1:7" ht="20.25" customHeight="1">
      <c r="A81" s="1602" t="s">
        <v>586</v>
      </c>
      <c r="B81" s="894" t="s">
        <v>293</v>
      </c>
      <c r="C81" s="894"/>
      <c r="D81" s="894"/>
      <c r="E81" s="517" t="s">
        <v>374</v>
      </c>
      <c r="F81" s="515">
        <f>LOOKUP($H$2,'TODO 1'!$D$8:$D$42,'TODO 1'!EE$8:EE$42)</f>
        <v>25944</v>
      </c>
      <c r="G81" s="656"/>
    </row>
    <row r="82" spans="1:7" ht="20.25" customHeight="1">
      <c r="A82" s="1603"/>
      <c r="B82" s="894"/>
      <c r="C82" s="894"/>
      <c r="D82" s="894"/>
      <c r="E82" s="517" t="s">
        <v>286</v>
      </c>
      <c r="F82" s="515">
        <f>LOOKUP($H$2,'TODO 1'!$D$8:$D$42,'TODO 1'!EF$8:EF$42)</f>
        <v>21065</v>
      </c>
      <c r="G82" s="656"/>
    </row>
    <row r="83" spans="1:8" ht="20.25" customHeight="1">
      <c r="A83" s="1603"/>
      <c r="B83" s="894"/>
      <c r="C83" s="894"/>
      <c r="D83" s="894"/>
      <c r="E83" s="517" t="s">
        <v>287</v>
      </c>
      <c r="F83" s="515">
        <f>LOOKUP($H$2,'TODO 1'!$D$8:$D$42,'TODO 1'!EG$8:EG$42)</f>
        <v>2541</v>
      </c>
      <c r="G83" s="656"/>
      <c r="H83" s="739">
        <f>SUM(F82:F83)</f>
        <v>23606</v>
      </c>
    </row>
    <row r="84" spans="1:7" ht="20.25" customHeight="1">
      <c r="A84" s="1603"/>
      <c r="B84" s="894"/>
      <c r="C84" s="894"/>
      <c r="D84" s="894"/>
      <c r="E84" s="837" t="s">
        <v>294</v>
      </c>
      <c r="F84" s="831">
        <f>LOOKUP($H$2,'TODO 1'!$D$8:$D$42,'TODO 1'!EI$8:EI$42)</f>
        <v>57835</v>
      </c>
      <c r="G84" s="655"/>
    </row>
    <row r="85" spans="1:12" ht="19.5" customHeight="1">
      <c r="A85" s="1603"/>
      <c r="B85" s="890" t="s">
        <v>584</v>
      </c>
      <c r="C85" s="890"/>
      <c r="D85" s="884" t="s">
        <v>623</v>
      </c>
      <c r="E85" s="676" t="s">
        <v>607</v>
      </c>
      <c r="F85" s="515">
        <f>LOOKUP($H$2,'TODO 1'!$D$8:$D$42,'TODO 1'!EJ$8:EJ$42)</f>
        <v>735</v>
      </c>
      <c r="G85" s="655"/>
      <c r="H85" s="655"/>
      <c r="I85" s="655"/>
      <c r="J85" s="655"/>
      <c r="K85" s="655"/>
      <c r="L85" s="655"/>
    </row>
    <row r="86" spans="1:7" ht="19.5" customHeight="1">
      <c r="A86" s="1603"/>
      <c r="B86" s="891"/>
      <c r="C86" s="891"/>
      <c r="D86" s="885"/>
      <c r="E86" s="676" t="s">
        <v>608</v>
      </c>
      <c r="F86" s="515">
        <f>LOOKUP($H$2,'TODO 1'!$D$8:$D$42,'TODO 1'!EK$8:EK$42)</f>
        <v>14170</v>
      </c>
      <c r="G86" s="660"/>
    </row>
    <row r="87" spans="1:7" ht="19.5" customHeight="1">
      <c r="A87" s="1603"/>
      <c r="B87" s="891"/>
      <c r="C87" s="891"/>
      <c r="D87" s="885"/>
      <c r="E87" s="676" t="s">
        <v>609</v>
      </c>
      <c r="F87" s="515">
        <f>LOOKUP($H$2,'TODO 1'!$D$8:$D$42,'TODO 1'!EL$8:EL$42)</f>
        <v>24600</v>
      </c>
      <c r="G87" s="660"/>
    </row>
    <row r="88" spans="1:7" ht="19.5" customHeight="1">
      <c r="A88" s="1603"/>
      <c r="B88" s="891"/>
      <c r="C88" s="891"/>
      <c r="D88" s="885"/>
      <c r="E88" s="676" t="s">
        <v>610</v>
      </c>
      <c r="F88" s="515">
        <f>LOOKUP($H$2,'TODO 1'!$D$8:$D$42,'TODO 1'!EM$8:EM$42)</f>
        <v>57622</v>
      </c>
      <c r="G88" s="660"/>
    </row>
    <row r="89" spans="1:8" ht="19.5" customHeight="1">
      <c r="A89" s="1603"/>
      <c r="B89" s="891"/>
      <c r="C89" s="891"/>
      <c r="D89" s="885"/>
      <c r="E89" s="676" t="s">
        <v>611</v>
      </c>
      <c r="F89" s="515">
        <f>LOOKUP($H$2,'TODO 1'!$D$8:$D$42,'TODO 1'!EN$8:EN$42)</f>
        <v>106533</v>
      </c>
      <c r="G89" s="660"/>
      <c r="H89" s="739">
        <f>SUM(F86:F88)</f>
        <v>96392</v>
      </c>
    </row>
    <row r="90" spans="1:7" ht="19.5" customHeight="1">
      <c r="A90" s="1603"/>
      <c r="B90" s="891"/>
      <c r="C90" s="891"/>
      <c r="D90" s="885"/>
      <c r="E90" s="676" t="s">
        <v>612</v>
      </c>
      <c r="F90" s="515">
        <f>LOOKUP($H$2,'TODO 1'!$D$8:$D$42,'TODO 1'!EO$8:EO$42)</f>
        <v>1829307</v>
      </c>
      <c r="G90" s="503"/>
    </row>
    <row r="91" spans="1:7" ht="19.5" customHeight="1">
      <c r="A91" s="1603"/>
      <c r="B91" s="891"/>
      <c r="C91" s="891"/>
      <c r="D91" s="885"/>
      <c r="E91" s="676" t="s">
        <v>613</v>
      </c>
      <c r="F91" s="515">
        <f>LOOKUP($H$2,'TODO 1'!$D$8:$D$42,'TODO 1'!EP$8:EP$42)</f>
        <v>606900</v>
      </c>
      <c r="G91" s="503"/>
    </row>
    <row r="92" spans="1:7" ht="19.5" customHeight="1">
      <c r="A92" s="1603"/>
      <c r="B92" s="891"/>
      <c r="C92" s="891"/>
      <c r="D92" s="885"/>
      <c r="E92" s="676" t="s">
        <v>654</v>
      </c>
      <c r="F92" s="515">
        <f>LOOKUP($H$2,'TODO 1'!$D$8:$D$42,'TODO 1'!EQ$8:EQ$42)</f>
        <v>11812</v>
      </c>
      <c r="G92" s="503"/>
    </row>
    <row r="93" spans="1:7" ht="19.5" customHeight="1">
      <c r="A93" s="1603"/>
      <c r="B93" s="891"/>
      <c r="C93" s="891"/>
      <c r="D93" s="886"/>
      <c r="E93" s="676" t="s">
        <v>618</v>
      </c>
      <c r="F93" s="515">
        <f>LOOKUP($H$2,'TODO 1'!$D$8:$D$42,'TODO 1'!ER$8:ER$42)</f>
        <v>2651679</v>
      </c>
      <c r="G93" s="503"/>
    </row>
    <row r="94" spans="1:7" ht="19.5" customHeight="1">
      <c r="A94" s="1603"/>
      <c r="B94" s="891"/>
      <c r="C94" s="891"/>
      <c r="D94" s="875" t="s">
        <v>624</v>
      </c>
      <c r="E94" s="676" t="s">
        <v>619</v>
      </c>
      <c r="F94" s="515">
        <f>LOOKUP($H$2,'TODO 1'!$D$8:$D$42,'TODO 1'!ES$8:ES$42)</f>
        <v>2554</v>
      </c>
      <c r="G94" s="660"/>
    </row>
    <row r="95" spans="1:9" ht="19.5" customHeight="1">
      <c r="A95" s="1603"/>
      <c r="B95" s="891"/>
      <c r="C95" s="891"/>
      <c r="D95" s="875"/>
      <c r="E95" s="678" t="s">
        <v>620</v>
      </c>
      <c r="F95" s="515">
        <f>LOOKUP($H$2,'TODO 1'!$D$8:$D$42,'TODO 1'!ET$8:ET$42)</f>
        <v>80640</v>
      </c>
      <c r="G95" s="660"/>
      <c r="H95" s="660"/>
      <c r="I95" s="660"/>
    </row>
    <row r="96" spans="1:7" ht="28.5" customHeight="1">
      <c r="A96" s="1603"/>
      <c r="B96" s="891"/>
      <c r="C96" s="891"/>
      <c r="D96" s="887" t="s">
        <v>621</v>
      </c>
      <c r="E96" s="887"/>
      <c r="F96" s="515">
        <f>LOOKUP($H$2,'TODO 1'!$D$8:$D$42,'TODO 1'!EW$8:EW$42)</f>
        <v>2971253</v>
      </c>
      <c r="G96" s="660"/>
    </row>
    <row r="97" spans="1:7" ht="27.75" customHeight="1">
      <c r="A97" s="1603"/>
      <c r="B97" s="891"/>
      <c r="C97" s="891"/>
      <c r="D97" s="874" t="s">
        <v>625</v>
      </c>
      <c r="E97" s="677" t="s">
        <v>622</v>
      </c>
      <c r="F97" s="515">
        <f>LOOKUP($H$2,'TODO 8 '!$D$9:$D$43,'TODO 8 '!Z$9:Z$43)</f>
        <v>236380</v>
      </c>
      <c r="G97" s="660"/>
    </row>
    <row r="98" spans="1:7" ht="39.75" customHeight="1">
      <c r="A98" s="1603"/>
      <c r="B98" s="891"/>
      <c r="C98" s="891"/>
      <c r="D98" s="875"/>
      <c r="E98" s="679" t="s">
        <v>626</v>
      </c>
      <c r="F98" s="675" t="s">
        <v>605</v>
      </c>
      <c r="G98" s="660"/>
    </row>
    <row r="99" spans="1:7" ht="39.75" customHeight="1">
      <c r="A99" s="1603"/>
      <c r="B99" s="892"/>
      <c r="C99" s="892"/>
      <c r="D99" s="889" t="s">
        <v>585</v>
      </c>
      <c r="E99" s="889"/>
      <c r="F99" s="838">
        <f>F96+F97</f>
        <v>3207633</v>
      </c>
      <c r="G99" s="660"/>
    </row>
    <row r="100" spans="1:7" ht="16.5" customHeight="1">
      <c r="A100" s="1603"/>
      <c r="B100" s="881" t="s">
        <v>280</v>
      </c>
      <c r="C100" s="881"/>
      <c r="D100" s="881"/>
      <c r="E100" s="518" t="s">
        <v>296</v>
      </c>
      <c r="F100" s="529">
        <f>LOOKUP($H$2,'TODO 1'!$D$8:$D$42,'TODO 1'!EY$8:EY$42)</f>
        <v>9197</v>
      </c>
      <c r="G100" s="655"/>
    </row>
    <row r="101" spans="1:7" ht="16.5" customHeight="1">
      <c r="A101" s="1603"/>
      <c r="B101" s="882"/>
      <c r="C101" s="882"/>
      <c r="D101" s="882"/>
      <c r="E101" s="518" t="s">
        <v>288</v>
      </c>
      <c r="F101" s="529">
        <f>LOOKUP($H$2,'TODO 1'!$D$8:$D$42,'TODO 1'!FA$8:FA$42)</f>
        <v>8111</v>
      </c>
      <c r="G101" s="655"/>
    </row>
    <row r="102" spans="1:7" ht="16.5" customHeight="1">
      <c r="A102" s="1603"/>
      <c r="B102" s="882"/>
      <c r="C102" s="882"/>
      <c r="D102" s="882"/>
      <c r="E102" s="518" t="s">
        <v>259</v>
      </c>
      <c r="F102" s="529">
        <f>LOOKUP($H$2,'TODO 1'!$D$8:$D$42,'TODO 1'!FC$8:FC$42)</f>
        <v>36284</v>
      </c>
      <c r="G102" s="655"/>
    </row>
    <row r="103" spans="1:7" ht="16.5" customHeight="1">
      <c r="A103" s="1603"/>
      <c r="B103" s="882"/>
      <c r="C103" s="882"/>
      <c r="D103" s="882"/>
      <c r="E103" s="518" t="s">
        <v>289</v>
      </c>
      <c r="F103" s="529">
        <f>LOOKUP($H$2,'TODO 1'!$D$8:$D$42,'TODO 1'!FE$8:FE$42)</f>
        <v>17080</v>
      </c>
      <c r="G103" s="655"/>
    </row>
    <row r="104" spans="1:7" ht="16.5" customHeight="1">
      <c r="A104" s="1603"/>
      <c r="B104" s="882"/>
      <c r="C104" s="882"/>
      <c r="D104" s="882"/>
      <c r="E104" s="518" t="s">
        <v>290</v>
      </c>
      <c r="F104" s="529">
        <f>LOOKUP($H$2,'TODO 1'!$D$8:$D$42,'TODO 1'!FG$8:FG$42)</f>
        <v>11601</v>
      </c>
      <c r="G104" s="655"/>
    </row>
    <row r="105" spans="1:7" ht="16.5" customHeight="1">
      <c r="A105" s="1603"/>
      <c r="B105" s="882"/>
      <c r="C105" s="882"/>
      <c r="D105" s="882"/>
      <c r="E105" s="518" t="s">
        <v>291</v>
      </c>
      <c r="F105" s="529">
        <f>LOOKUP($H$2,'TODO 1'!$D$8:$D$42,'TODO 1'!FI$8:FI$42)</f>
        <v>43815</v>
      </c>
      <c r="G105" s="655"/>
    </row>
    <row r="106" spans="1:11" ht="16.5" customHeight="1">
      <c r="A106" s="1603"/>
      <c r="B106" s="883"/>
      <c r="C106" s="883"/>
      <c r="D106" s="883"/>
      <c r="E106" s="518" t="s">
        <v>232</v>
      </c>
      <c r="F106" s="529">
        <f>LOOKUP($H$2,'TODO 1'!$D$8:$D$42,'TODO 1'!FK$8:FK$42)</f>
        <v>23008</v>
      </c>
      <c r="G106" s="655"/>
      <c r="H106" s="651"/>
      <c r="I106" s="651"/>
      <c r="J106" s="651"/>
      <c r="K106" s="651"/>
    </row>
    <row r="107" spans="1:23" ht="16.5" customHeight="1">
      <c r="A107" s="1603"/>
      <c r="B107" s="890" t="s">
        <v>598</v>
      </c>
      <c r="C107" s="890"/>
      <c r="D107" s="890"/>
      <c r="E107" s="1605" t="s">
        <v>684</v>
      </c>
      <c r="F107" s="649">
        <f>LOOKUP($H$2,'Bib DIG'!$D$8:$D$42,'Bib DIG'!F$8:F$42)</f>
        <v>417</v>
      </c>
      <c r="G107" s="655"/>
      <c r="H107" s="651"/>
      <c r="I107" s="651"/>
      <c r="J107" s="651"/>
      <c r="K107" s="651"/>
      <c r="L107" s="651"/>
      <c r="M107" s="651"/>
      <c r="N107" s="651"/>
      <c r="O107" s="651"/>
      <c r="P107" s="651"/>
      <c r="Q107" s="651"/>
      <c r="R107" s="651"/>
      <c r="S107" s="651"/>
      <c r="T107" s="651"/>
      <c r="U107" s="651"/>
      <c r="V107" s="651"/>
      <c r="W107" s="651"/>
    </row>
    <row r="108" spans="1:9" ht="16.5" customHeight="1">
      <c r="A108" s="1603"/>
      <c r="B108" s="891"/>
      <c r="C108" s="891"/>
      <c r="D108" s="891"/>
      <c r="E108" s="1605" t="s">
        <v>685</v>
      </c>
      <c r="F108" s="649">
        <f>LOOKUP($H$2,'Bib DIG'!$D$8:$D$42,'Bib DIG'!G$8:G$42)</f>
        <v>139887</v>
      </c>
      <c r="G108" s="655"/>
      <c r="H108" s="651"/>
      <c r="I108" s="651"/>
    </row>
    <row r="109" spans="1:7" ht="16.5" customHeight="1">
      <c r="A109" s="1603"/>
      <c r="B109" s="891"/>
      <c r="C109" s="891"/>
      <c r="D109" s="891"/>
      <c r="E109" s="1605" t="s">
        <v>686</v>
      </c>
      <c r="F109" s="649">
        <f>LOOKUP($H$2,'Bib DIG'!$D$8:$D$42,'Bib DIG'!H$8:H$42)</f>
        <v>38355</v>
      </c>
      <c r="G109" s="655"/>
    </row>
    <row r="110" spans="1:8" ht="16.5" customHeight="1">
      <c r="A110" s="1603"/>
      <c r="B110" s="891"/>
      <c r="C110" s="891"/>
      <c r="D110" s="891"/>
      <c r="E110" s="1605" t="s">
        <v>687</v>
      </c>
      <c r="F110" s="649">
        <f>LOOKUP($H$2,'Bib DIG'!$D$8:$D$42,'Bib DIG'!I$8:I$42)</f>
        <v>9840</v>
      </c>
      <c r="G110" s="655"/>
      <c r="H110" s="651"/>
    </row>
    <row r="111" spans="1:7" ht="16.5" customHeight="1">
      <c r="A111" s="1603"/>
      <c r="B111" s="891"/>
      <c r="C111" s="891"/>
      <c r="D111" s="891"/>
      <c r="E111" s="1605" t="s">
        <v>688</v>
      </c>
      <c r="F111" s="649">
        <f>LOOKUP($H$2,'Bib DIG'!$D$8:$D$42,'Bib DIG'!J$8:J$42)</f>
        <v>10036</v>
      </c>
      <c r="G111" s="655"/>
    </row>
    <row r="112" spans="1:7" ht="16.5" customHeight="1">
      <c r="A112" s="1603"/>
      <c r="B112" s="891"/>
      <c r="C112" s="891"/>
      <c r="D112" s="891"/>
      <c r="E112" s="1605" t="s">
        <v>689</v>
      </c>
      <c r="F112" s="649">
        <f>LOOKUP($H$2,'Bib DIG'!$D$8:$D$42,'Bib DIG'!K$8:K$42)</f>
        <v>38214</v>
      </c>
      <c r="G112" s="655"/>
    </row>
    <row r="113" spans="1:8" ht="16.5" customHeight="1">
      <c r="A113" s="1603"/>
      <c r="B113" s="891"/>
      <c r="C113" s="891"/>
      <c r="D113" s="891"/>
      <c r="E113" s="1605" t="s">
        <v>690</v>
      </c>
      <c r="F113" s="649">
        <f>LOOKUP($H$2,'Bib DIG'!$D$8:$D$42,'Bib DIG'!L$8:L$42)</f>
        <v>5892</v>
      </c>
      <c r="G113" s="655"/>
      <c r="H113" s="739"/>
    </row>
    <row r="114" spans="1:7" ht="16.5" customHeight="1">
      <c r="A114" s="1603"/>
      <c r="B114" s="891"/>
      <c r="C114" s="891"/>
      <c r="D114" s="891"/>
      <c r="E114" s="1605" t="s">
        <v>691</v>
      </c>
      <c r="F114" s="649">
        <f>LOOKUP($H$2,'Bib DIG'!$D$8:$D$42,'Bib DIG'!M$8:M$42)</f>
        <v>1020</v>
      </c>
      <c r="G114" s="655"/>
    </row>
    <row r="115" spans="1:11" ht="16.5" customHeight="1">
      <c r="A115" s="1603"/>
      <c r="B115" s="891"/>
      <c r="C115" s="891"/>
      <c r="D115" s="891"/>
      <c r="E115" s="1605" t="s">
        <v>692</v>
      </c>
      <c r="F115" s="649">
        <f>LOOKUP($H$2,'Bib DIG'!$D$8:$D$42,'Bib DIG'!N$8:N$42)</f>
        <v>450082</v>
      </c>
      <c r="G115" s="503"/>
      <c r="J115" s="651"/>
      <c r="K115" s="651"/>
    </row>
    <row r="116" spans="1:7" ht="16.5" customHeight="1">
      <c r="A116" s="1603"/>
      <c r="B116" s="891"/>
      <c r="C116" s="891"/>
      <c r="D116" s="891"/>
      <c r="E116" s="1605" t="s">
        <v>693</v>
      </c>
      <c r="F116" s="649">
        <f>LOOKUP($H$2,'Bib DIG'!$D$8:$D$42,'Bib DIG'!O$8:O$42)</f>
        <v>3393</v>
      </c>
      <c r="G116" s="655"/>
    </row>
    <row r="117" spans="1:7" ht="16.5" customHeight="1">
      <c r="A117" s="1603"/>
      <c r="B117" s="891"/>
      <c r="C117" s="891"/>
      <c r="D117" s="891"/>
      <c r="E117" s="1605" t="s">
        <v>694</v>
      </c>
      <c r="F117" s="649">
        <f>LOOKUP($H$2,'Bib DIG'!$D$8:$D$42,'Bib DIG'!P$8:P$42)</f>
        <v>120574</v>
      </c>
      <c r="G117" s="503"/>
    </row>
    <row r="118" spans="1:7" ht="16.5" customHeight="1">
      <c r="A118" s="1603"/>
      <c r="B118" s="891"/>
      <c r="C118" s="891"/>
      <c r="D118" s="891"/>
      <c r="E118" s="1605" t="s">
        <v>695</v>
      </c>
      <c r="F118" s="649">
        <f>LOOKUP($H$2,'Bib DIG'!$D$8:$D$42,'Bib DIG'!Q$8:Q$42)</f>
        <v>2363</v>
      </c>
      <c r="G118" s="503"/>
    </row>
    <row r="119" spans="1:7" ht="16.5" customHeight="1">
      <c r="A119" s="1604"/>
      <c r="B119" s="892"/>
      <c r="C119" s="892"/>
      <c r="D119" s="892"/>
      <c r="E119" s="1605" t="s">
        <v>696</v>
      </c>
      <c r="F119" s="649">
        <f>LOOKUP($H$2,'Bib DIG'!$D$8:$D$42,'Bib DIG'!R$8:R$42)</f>
        <v>2591</v>
      </c>
      <c r="G119" s="655"/>
    </row>
    <row r="120" spans="1:7" ht="20.25" customHeight="1">
      <c r="A120" s="873" t="s">
        <v>138</v>
      </c>
      <c r="B120" s="864" t="s">
        <v>570</v>
      </c>
      <c r="C120" s="888" t="s">
        <v>531</v>
      </c>
      <c r="D120" s="888"/>
      <c r="E120" s="502" t="s">
        <v>317</v>
      </c>
      <c r="F120" s="527">
        <f>LOOKUP($H$2,'TODO 8 '!$D$9:$D45,'TODO 8 '!AA$9:AA$45)</f>
        <v>1916</v>
      </c>
      <c r="G120" s="506"/>
    </row>
    <row r="121" spans="1:8" ht="20.25" customHeight="1">
      <c r="A121" s="873"/>
      <c r="B121" s="864"/>
      <c r="C121" s="888"/>
      <c r="D121" s="888"/>
      <c r="E121" s="502" t="s">
        <v>286</v>
      </c>
      <c r="F121" s="527">
        <f>LOOKUP($H$2,'TODO 8 '!$D$9:$D45,'TODO 8 '!AB$9:AB$45)</f>
        <v>1441</v>
      </c>
      <c r="G121" s="506"/>
      <c r="H121" s="739"/>
    </row>
    <row r="122" spans="1:7" ht="20.25" customHeight="1">
      <c r="A122" s="873"/>
      <c r="B122" s="864"/>
      <c r="C122" s="888"/>
      <c r="D122" s="888"/>
      <c r="E122" s="502" t="s">
        <v>287</v>
      </c>
      <c r="F122" s="527">
        <f>LOOKUP($H$2,'TODO 8 '!$D$9:$D45,'TODO 8 '!AC$9:AC$45)</f>
        <v>4027</v>
      </c>
      <c r="G122" s="506"/>
    </row>
    <row r="123" spans="1:8" ht="20.25" customHeight="1">
      <c r="A123" s="873"/>
      <c r="B123" s="864"/>
      <c r="C123" s="888"/>
      <c r="D123" s="888"/>
      <c r="E123" s="839" t="s">
        <v>533</v>
      </c>
      <c r="F123" s="840">
        <f>LOOKUP($H$2,'TODO 8 '!$D$9:$D45,'TODO 8 '!AE$9:AE$45)</f>
        <v>7384</v>
      </c>
      <c r="G123" s="658"/>
      <c r="H123" s="739"/>
    </row>
    <row r="124" spans="1:7" ht="20.25" customHeight="1">
      <c r="A124" s="873"/>
      <c r="B124" s="864"/>
      <c r="C124" s="888" t="s">
        <v>539</v>
      </c>
      <c r="D124" s="888"/>
      <c r="E124" s="519" t="s">
        <v>535</v>
      </c>
      <c r="F124" s="531">
        <f>LOOKUP($H$2,'TODO 8 '!$D$9:$D45,'TODO 8 '!AF$9:AF$45)</f>
        <v>40857</v>
      </c>
      <c r="G124" s="506"/>
    </row>
    <row r="125" spans="1:7" ht="20.25" customHeight="1">
      <c r="A125" s="873"/>
      <c r="B125" s="864"/>
      <c r="C125" s="888"/>
      <c r="D125" s="888"/>
      <c r="E125" s="520" t="s">
        <v>536</v>
      </c>
      <c r="F125" s="530">
        <f>LOOKUP($H$2,'TODO 8 '!$D$9:$D45,'TODO 8 '!AG$9:AG$45)</f>
        <v>7414</v>
      </c>
      <c r="G125" s="506"/>
    </row>
    <row r="126" spans="1:7" ht="20.25" customHeight="1">
      <c r="A126" s="873"/>
      <c r="B126" s="864"/>
      <c r="C126" s="888"/>
      <c r="D126" s="888"/>
      <c r="E126" s="520" t="s">
        <v>537</v>
      </c>
      <c r="F126" s="530">
        <f>LOOKUP($H$2,'TODO 8 '!$D$9:$D45,'TODO 8 '!AH$9:AH$45)</f>
        <v>59</v>
      </c>
      <c r="G126" s="506"/>
    </row>
    <row r="127" spans="1:7" ht="20.25" customHeight="1">
      <c r="A127" s="873"/>
      <c r="B127" s="864"/>
      <c r="C127" s="841" t="s">
        <v>538</v>
      </c>
      <c r="D127" s="842"/>
      <c r="E127" s="843"/>
      <c r="F127" s="833">
        <f>LOOKUP($H$2,'TODO 8 '!$D$9:$D45,'TODO 8 '!AI$9:AI$45)</f>
        <v>48330</v>
      </c>
      <c r="G127" s="506"/>
    </row>
    <row r="128" spans="1:10" ht="25.5" customHeight="1">
      <c r="A128" s="877" t="s">
        <v>320</v>
      </c>
      <c r="B128" s="879" t="s">
        <v>588</v>
      </c>
      <c r="C128" s="879"/>
      <c r="D128" s="880" t="s">
        <v>380</v>
      </c>
      <c r="E128" s="521" t="s">
        <v>399</v>
      </c>
      <c r="F128" s="532">
        <f>LOOKUP($H$2,'TODO 8 '!$D$9:$D45,'TODO 8 '!S$9:S$45)</f>
        <v>64232</v>
      </c>
      <c r="G128" s="506"/>
      <c r="J128" s="506"/>
    </row>
    <row r="129" spans="1:7" ht="25.5" customHeight="1">
      <c r="A129" s="878"/>
      <c r="B129" s="879"/>
      <c r="C129" s="879"/>
      <c r="D129" s="880"/>
      <c r="E129" s="844" t="s">
        <v>209</v>
      </c>
      <c r="F129" s="833">
        <f>LOOKUP($H$2,'TODO 8 '!$D$9:$D45,'TODO 8 '!T$9:T$45)</f>
        <v>3008672</v>
      </c>
      <c r="G129" s="658"/>
    </row>
    <row r="130" spans="1:7" ht="25.5" customHeight="1">
      <c r="A130" s="878"/>
      <c r="B130" s="879"/>
      <c r="C130" s="879"/>
      <c r="D130" s="866" t="s">
        <v>304</v>
      </c>
      <c r="E130" s="521" t="s">
        <v>399</v>
      </c>
      <c r="F130" s="532">
        <f>LOOKUP($H$2,'TODO 8 '!$D$9:$D45,'TODO 8 '!U$9:U$45)</f>
        <v>46916</v>
      </c>
      <c r="G130" s="658"/>
    </row>
    <row r="131" spans="1:7" ht="25.5" customHeight="1">
      <c r="A131" s="878"/>
      <c r="B131" s="879"/>
      <c r="C131" s="879"/>
      <c r="D131" s="866"/>
      <c r="E131" s="844" t="s">
        <v>209</v>
      </c>
      <c r="F131" s="833">
        <f>LOOKUP($H$2,'TODO 8 '!$D$9:$D45,'TODO 8 '!V$9:V$45)</f>
        <v>1762226</v>
      </c>
      <c r="G131" s="658"/>
    </row>
    <row r="132" spans="1:7" ht="20.25" customHeight="1">
      <c r="A132" s="878"/>
      <c r="B132" s="893" t="s">
        <v>138</v>
      </c>
      <c r="C132" s="893"/>
      <c r="D132" s="893"/>
      <c r="E132" s="521" t="s">
        <v>574</v>
      </c>
      <c r="F132" s="532">
        <f>LOOKUP($H$2,'TODO 8 '!$D$9:$D45,'TODO 8 '!AJ$9:AJ$45)</f>
        <v>5506</v>
      </c>
      <c r="G132" s="658"/>
    </row>
    <row r="133" spans="1:7" ht="19.5" customHeight="1">
      <c r="A133" s="878"/>
      <c r="B133" s="893"/>
      <c r="C133" s="893"/>
      <c r="D133" s="893"/>
      <c r="E133" s="845" t="s">
        <v>587</v>
      </c>
      <c r="F133" s="846">
        <f>LOOKUP($H$2,'TODO 8 '!$D$9:$D45,'TODO 8 '!AK$9:AK$45)</f>
        <v>68190</v>
      </c>
      <c r="G133" s="658"/>
    </row>
    <row r="134" spans="1:7" ht="20.25" customHeight="1">
      <c r="A134" s="861" t="s">
        <v>139</v>
      </c>
      <c r="B134" s="865" t="s">
        <v>577</v>
      </c>
      <c r="C134" s="865"/>
      <c r="D134" s="865"/>
      <c r="E134" s="512" t="s">
        <v>384</v>
      </c>
      <c r="F134" s="527">
        <f>LOOKUP($H$2,'TODO 8 '!$D$9:$D45,'TODO 8 '!BH$9:BH$45)</f>
        <v>2375</v>
      </c>
      <c r="G134" s="506"/>
    </row>
    <row r="135" spans="1:7" ht="20.25" customHeight="1">
      <c r="A135" s="862"/>
      <c r="B135" s="865"/>
      <c r="C135" s="865"/>
      <c r="D135" s="865"/>
      <c r="E135" s="512" t="s">
        <v>382</v>
      </c>
      <c r="F135" s="527">
        <f>LOOKUP($H$2,'TODO 8 '!$D$9:$D45,'TODO 8 '!BI$9:BI$45)</f>
        <v>5821</v>
      </c>
      <c r="G135" s="506"/>
    </row>
    <row r="136" spans="1:7" ht="20.25" customHeight="1">
      <c r="A136" s="862"/>
      <c r="B136" s="865"/>
      <c r="C136" s="865"/>
      <c r="D136" s="865"/>
      <c r="E136" s="512" t="s">
        <v>337</v>
      </c>
      <c r="F136" s="527">
        <f>LOOKUP($H$2,'TODO 8 '!$D$9:$D45,'TODO 8 '!BJ$9:BJ$45)</f>
        <v>672705</v>
      </c>
      <c r="G136" s="506"/>
    </row>
    <row r="137" spans="1:7" ht="20.25" customHeight="1">
      <c r="A137" s="862"/>
      <c r="B137" s="865"/>
      <c r="C137" s="865"/>
      <c r="D137" s="865"/>
      <c r="E137" s="512" t="s">
        <v>386</v>
      </c>
      <c r="F137" s="527">
        <f>LOOKUP($H$2,'TODO 8 '!$D$9:$D45,'TODO 8 '!BK$9:BK$45)</f>
        <v>190789</v>
      </c>
      <c r="G137" s="506"/>
    </row>
    <row r="138" spans="1:7" ht="20.25" customHeight="1">
      <c r="A138" s="862"/>
      <c r="B138" s="865"/>
      <c r="C138" s="865"/>
      <c r="D138" s="865"/>
      <c r="E138" s="512" t="s">
        <v>208</v>
      </c>
      <c r="F138" s="527">
        <f>LOOKUP($H$2,'TODO 8 '!$D$9:$D45,'TODO 8 '!BL$9:BL$45)</f>
        <v>22124</v>
      </c>
      <c r="G138" s="506"/>
    </row>
    <row r="139" spans="1:7" ht="20.25" customHeight="1">
      <c r="A139" s="862"/>
      <c r="B139" s="865"/>
      <c r="C139" s="865"/>
      <c r="D139" s="865"/>
      <c r="E139" s="512" t="s">
        <v>210</v>
      </c>
      <c r="F139" s="527">
        <f>LOOKUP($H$2,'TODO 8 '!$D$9:$D45,'TODO 8 '!BM$9:BM$45)</f>
        <v>96723</v>
      </c>
      <c r="G139" s="506"/>
    </row>
    <row r="140" spans="1:7" ht="20.25" customHeight="1">
      <c r="A140" s="862"/>
      <c r="B140" s="865"/>
      <c r="C140" s="865"/>
      <c r="D140" s="865"/>
      <c r="E140" s="512" t="s">
        <v>390</v>
      </c>
      <c r="F140" s="527">
        <f>LOOKUP($H$2,'TODO 8 '!$D$9:$D45,'TODO 8 '!BN$9:BN$45)</f>
        <v>6578</v>
      </c>
      <c r="G140" s="506"/>
    </row>
    <row r="141" spans="1:7" ht="20.25" customHeight="1">
      <c r="A141" s="862"/>
      <c r="B141" s="865"/>
      <c r="C141" s="865"/>
      <c r="D141" s="865"/>
      <c r="E141" s="512" t="s">
        <v>383</v>
      </c>
      <c r="F141" s="527">
        <f>LOOKUP($H$2,'TODO 8 '!$D$9:$D45,'TODO 8 '!BO$9:BO$45)</f>
        <v>8570</v>
      </c>
      <c r="G141" s="506"/>
    </row>
    <row r="142" spans="1:7" ht="20.25" customHeight="1">
      <c r="A142" s="862"/>
      <c r="B142" s="865"/>
      <c r="C142" s="865"/>
      <c r="D142" s="865"/>
      <c r="E142" s="512" t="s">
        <v>472</v>
      </c>
      <c r="F142" s="527">
        <f>LOOKUP($H$2,'TODO 8 '!$D$9:$D45,'TODO 8 '!BP$9:BP$45)</f>
        <v>3532</v>
      </c>
      <c r="G142" s="506"/>
    </row>
    <row r="143" spans="1:7" ht="20.25" customHeight="1">
      <c r="A143" s="862"/>
      <c r="B143" s="865"/>
      <c r="C143" s="865"/>
      <c r="D143" s="865"/>
      <c r="E143" s="847" t="s">
        <v>576</v>
      </c>
      <c r="F143" s="848">
        <f>LOOKUP($H$2,'TODO 8 '!$D$9:$D45,'TODO 8 '!BQ$9:BQ$45)</f>
        <v>1009217</v>
      </c>
      <c r="G143" s="655"/>
    </row>
    <row r="144" spans="1:7" ht="20.25" customHeight="1">
      <c r="A144" s="862"/>
      <c r="B144" s="865" t="s">
        <v>578</v>
      </c>
      <c r="C144" s="865"/>
      <c r="D144" s="865"/>
      <c r="E144" s="512" t="s">
        <v>473</v>
      </c>
      <c r="F144" s="527">
        <f>LOOKUP($H$2,'TODO 8 '!$D$9:$D45,'TODO 8 '!BR$9:BR$45)</f>
        <v>22108</v>
      </c>
      <c r="G144" s="506"/>
    </row>
    <row r="145" spans="1:7" ht="20.25" customHeight="1">
      <c r="A145" s="862"/>
      <c r="B145" s="865"/>
      <c r="C145" s="865"/>
      <c r="D145" s="865"/>
      <c r="E145" s="512" t="s">
        <v>474</v>
      </c>
      <c r="F145" s="527">
        <f>LOOKUP($H$2,'TODO 8 '!$D$9:$D45,'TODO 8 '!BS$9:BS$45)</f>
        <v>872459</v>
      </c>
      <c r="G145" s="506"/>
    </row>
    <row r="146" spans="1:7" ht="20.25" customHeight="1">
      <c r="A146" s="862"/>
      <c r="B146" s="865"/>
      <c r="C146" s="865"/>
      <c r="D146" s="865"/>
      <c r="E146" s="512" t="s">
        <v>475</v>
      </c>
      <c r="F146" s="527">
        <f>LOOKUP($H$2,'TODO 8 '!$D$9:$D45,'TODO 8 '!BT$9:BT$45)</f>
        <v>16500</v>
      </c>
      <c r="G146" s="506"/>
    </row>
    <row r="147" spans="1:8" ht="20.25" customHeight="1">
      <c r="A147" s="862"/>
      <c r="B147" s="865"/>
      <c r="C147" s="865"/>
      <c r="D147" s="865"/>
      <c r="E147" s="512" t="s">
        <v>476</v>
      </c>
      <c r="F147" s="527">
        <f>LOOKUP($H$2,'TODO 8 '!$D$9:$D45,'TODO 8 '!BU$9:BU$45)</f>
        <v>3573</v>
      </c>
      <c r="G147" s="506"/>
      <c r="H147" s="739"/>
    </row>
    <row r="148" spans="1:7" ht="20.25" customHeight="1">
      <c r="A148" s="862"/>
      <c r="B148" s="865"/>
      <c r="C148" s="865"/>
      <c r="D148" s="865"/>
      <c r="E148" s="512" t="s">
        <v>477</v>
      </c>
      <c r="F148" s="527">
        <f>LOOKUP($H$2,'TODO 8 '!$D$9:$D45,'TODO 8 '!BV$9:BV$45)</f>
        <v>17572</v>
      </c>
      <c r="G148" s="506"/>
    </row>
    <row r="149" spans="1:7" ht="20.25" customHeight="1">
      <c r="A149" s="862"/>
      <c r="B149" s="865"/>
      <c r="C149" s="865"/>
      <c r="D149" s="865"/>
      <c r="E149" s="512" t="s">
        <v>478</v>
      </c>
      <c r="F149" s="527">
        <f>LOOKUP($H$2,'TODO 8 '!$D$9:$D45,'TODO 8 '!BW$9:BW$45)</f>
        <v>26710</v>
      </c>
      <c r="G149" s="506"/>
    </row>
    <row r="150" spans="1:7" ht="20.25" customHeight="1">
      <c r="A150" s="862"/>
      <c r="B150" s="865"/>
      <c r="C150" s="865"/>
      <c r="D150" s="865"/>
      <c r="E150" s="512" t="s">
        <v>544</v>
      </c>
      <c r="F150" s="527">
        <f>LOOKUP($H$2,'TODO 8 '!$D$9:$D45,'TODO 8 '!BX$9:BX$45)</f>
        <v>74946</v>
      </c>
      <c r="G150" s="506"/>
    </row>
    <row r="151" spans="1:7" ht="20.25" customHeight="1">
      <c r="A151" s="862"/>
      <c r="B151" s="865"/>
      <c r="C151" s="865"/>
      <c r="D151" s="865"/>
      <c r="E151" s="512" t="s">
        <v>545</v>
      </c>
      <c r="F151" s="527">
        <f>LOOKUP($H$2,'TODO 8 '!$D$9:$D45,'TODO 8 '!BY$9:BY$45)</f>
        <v>4996</v>
      </c>
      <c r="G151" s="506"/>
    </row>
    <row r="152" spans="1:7" ht="20.25" customHeight="1">
      <c r="A152" s="862"/>
      <c r="B152" s="865"/>
      <c r="C152" s="865"/>
      <c r="D152" s="865"/>
      <c r="E152" s="512" t="s">
        <v>479</v>
      </c>
      <c r="F152" s="527">
        <f>LOOKUP($H$2,'TODO 8 '!$D$9:$D45,'TODO 8 '!BZ$9:BZ$45)</f>
        <v>46883</v>
      </c>
      <c r="G152" s="506"/>
    </row>
    <row r="153" spans="1:7" ht="20.25" customHeight="1">
      <c r="A153" s="862"/>
      <c r="B153" s="865"/>
      <c r="C153" s="865"/>
      <c r="D153" s="865"/>
      <c r="E153" s="512" t="s">
        <v>480</v>
      </c>
      <c r="F153" s="527">
        <f>LOOKUP($H$2,'TODO 8 '!$D$9:$D45,'TODO 8 '!CA$9:CA$45)</f>
        <v>4625</v>
      </c>
      <c r="G153" s="506"/>
    </row>
    <row r="154" spans="1:7" ht="20.25" customHeight="1">
      <c r="A154" s="862"/>
      <c r="B154" s="865"/>
      <c r="C154" s="865"/>
      <c r="D154" s="865"/>
      <c r="E154" s="512" t="s">
        <v>481</v>
      </c>
      <c r="F154" s="527">
        <f>LOOKUP($H$2,'TODO 8 '!$D$9:$D45,'TODO 8 '!CB$9:CB$45)</f>
        <v>2250</v>
      </c>
      <c r="G154" s="506"/>
    </row>
    <row r="155" spans="1:7" ht="21" customHeight="1">
      <c r="A155" s="862"/>
      <c r="B155" s="865"/>
      <c r="C155" s="865"/>
      <c r="D155" s="865"/>
      <c r="E155" s="512" t="s">
        <v>482</v>
      </c>
      <c r="F155" s="527">
        <f>LOOKUP($H$2,'TODO 8 '!$D$9:$D45,'TODO 8 '!CC$9:CC$45)</f>
        <v>453</v>
      </c>
      <c r="G155" s="655"/>
    </row>
    <row r="156" spans="1:7" ht="21" customHeight="1">
      <c r="A156" s="862"/>
      <c r="B156" s="865"/>
      <c r="C156" s="865"/>
      <c r="D156" s="865"/>
      <c r="E156" s="512" t="s">
        <v>483</v>
      </c>
      <c r="F156" s="527">
        <f>LOOKUP($H$2,'TODO 8 '!$D$9:$D45,'TODO 8 '!CD$9:CD$45)</f>
        <v>3389</v>
      </c>
      <c r="G156" s="655"/>
    </row>
    <row r="157" spans="1:7" ht="39" customHeight="1">
      <c r="A157" s="862"/>
      <c r="B157" s="865"/>
      <c r="C157" s="865"/>
      <c r="D157" s="865"/>
      <c r="E157" s="849" t="s">
        <v>575</v>
      </c>
      <c r="F157" s="840">
        <f>LOOKUP($H$2,'TODO 8 '!$D$9:$D45,'TODO 8 '!CE$9:CE$45)</f>
        <v>1096464</v>
      </c>
      <c r="G157" s="655"/>
    </row>
    <row r="158" spans="1:6" s="508" customFormat="1" ht="26.25" customHeight="1">
      <c r="A158" s="862"/>
      <c r="B158" s="872" t="s">
        <v>601</v>
      </c>
      <c r="C158" s="872"/>
      <c r="D158" s="872"/>
      <c r="E158" s="850" t="s">
        <v>466</v>
      </c>
      <c r="F158" s="851">
        <f>LOOKUP($H$2,'TODO 8 '!$D$9:$D45,'TODO 8 '!DV$9:DV$45)</f>
        <v>8521</v>
      </c>
    </row>
    <row r="159" spans="1:7" ht="23.25" customHeight="1">
      <c r="A159" s="862"/>
      <c r="B159" s="872"/>
      <c r="C159" s="872"/>
      <c r="D159" s="872"/>
      <c r="E159" s="720" t="s">
        <v>467</v>
      </c>
      <c r="F159" s="721">
        <f>LOOKUP($H$2,'TODO 8 '!$D$9:$D45,'TODO 8 '!DW$9:DW$45)</f>
        <v>8661</v>
      </c>
      <c r="G159" s="655"/>
    </row>
    <row r="160" spans="1:7" ht="23.25" customHeight="1">
      <c r="A160" s="862"/>
      <c r="B160" s="872"/>
      <c r="C160" s="872"/>
      <c r="D160" s="872"/>
      <c r="E160" s="852" t="s">
        <v>468</v>
      </c>
      <c r="F160" s="851">
        <f>LOOKUP($H$2,'TODO 8 '!$D$9:$D45,'TODO 8 '!DX$9:DX$45)</f>
        <v>8588</v>
      </c>
      <c r="G160" s="655"/>
    </row>
    <row r="161" spans="1:7" ht="23.25" customHeight="1">
      <c r="A161" s="862"/>
      <c r="B161" s="872"/>
      <c r="C161" s="872"/>
      <c r="D161" s="872"/>
      <c r="E161" s="720" t="s">
        <v>469</v>
      </c>
      <c r="F161" s="721">
        <f>LOOKUP($H$2,'TODO 8 '!$D$9:$D45,'TODO 8 '!DY$9:DY$45)</f>
        <v>10122</v>
      </c>
      <c r="G161" s="655"/>
    </row>
    <row r="162" spans="1:7" ht="23.25" customHeight="1">
      <c r="A162" s="863"/>
      <c r="B162" s="872"/>
      <c r="C162" s="872"/>
      <c r="D162" s="872"/>
      <c r="E162" s="845" t="s">
        <v>470</v>
      </c>
      <c r="F162" s="851">
        <f>LOOKUP($H$2,'TODO 8 '!$D$9:$D45,'TODO 8 '!DZ$9:DZ$45)</f>
        <v>18783</v>
      </c>
      <c r="G162" s="655"/>
    </row>
    <row r="163" spans="1:7" ht="27" customHeight="1">
      <c r="A163" s="870" t="s">
        <v>590</v>
      </c>
      <c r="B163" s="870"/>
      <c r="C163" s="870"/>
      <c r="D163" s="870"/>
      <c r="E163" s="523" t="s">
        <v>22</v>
      </c>
      <c r="F163" s="533">
        <f>LOOKUP($H$2,'TODO 8 '!$D$9:$D45,'TODO 8 '!EJ$9:EJ$45)</f>
        <v>283</v>
      </c>
      <c r="G163" s="506"/>
    </row>
    <row r="164" spans="1:7" ht="27" customHeight="1">
      <c r="A164" s="871"/>
      <c r="B164" s="871"/>
      <c r="C164" s="871"/>
      <c r="D164" s="871"/>
      <c r="E164" s="524" t="s">
        <v>23</v>
      </c>
      <c r="F164" s="533">
        <f>LOOKUP($H$2,'TODO 8 '!$D$9:$D45,'TODO 8 '!EK$9:EK$45)</f>
        <v>330</v>
      </c>
      <c r="G164" s="506"/>
    </row>
    <row r="165" spans="1:8" ht="27" customHeight="1">
      <c r="A165" s="871"/>
      <c r="B165" s="871"/>
      <c r="C165" s="871"/>
      <c r="D165" s="871"/>
      <c r="E165" s="525" t="s">
        <v>546</v>
      </c>
      <c r="F165" s="533">
        <f>LOOKUP($H$2,'TODO 8 '!$D$9:$D45,'TODO 8 '!EM$9:EM$45)</f>
        <v>6</v>
      </c>
      <c r="G165" s="506"/>
      <c r="H165" s="739">
        <f>SUM(F163:F165)</f>
        <v>619</v>
      </c>
    </row>
    <row r="166" spans="1:7" ht="27" customHeight="1">
      <c r="A166" s="871"/>
      <c r="B166" s="871"/>
      <c r="C166" s="871"/>
      <c r="D166" s="871"/>
      <c r="E166" s="524" t="s">
        <v>25</v>
      </c>
      <c r="F166" s="533">
        <f>LOOKUP($H$2,'TODO 8 '!$D$9:$D45,'TODO 8 '!EO$9:EO$45)</f>
        <v>13563</v>
      </c>
      <c r="G166" s="506"/>
    </row>
    <row r="167" spans="1:7" ht="20.25" customHeight="1">
      <c r="A167" s="927" t="s">
        <v>589</v>
      </c>
      <c r="B167" s="927"/>
      <c r="C167" s="927"/>
      <c r="D167" s="927"/>
      <c r="E167" s="526" t="s">
        <v>3</v>
      </c>
      <c r="F167" s="534">
        <f>LOOKUP($H$2,'TODO 8 '!$D$9:$D45,'TODO 8 '!EP$9:EP$45)</f>
        <v>108515</v>
      </c>
      <c r="G167" s="506"/>
    </row>
    <row r="168" spans="1:7" ht="33.75" customHeight="1">
      <c r="A168" s="928"/>
      <c r="B168" s="928"/>
      <c r="C168" s="928"/>
      <c r="D168" s="928"/>
      <c r="E168" s="526" t="s">
        <v>183</v>
      </c>
      <c r="F168" s="534">
        <f>LOOKUP($H$2,'TODO 8 '!$D$9:$D45,'TODO 8 '!EQ$9:EQ$45)</f>
        <v>982115</v>
      </c>
      <c r="G168" s="506"/>
    </row>
    <row r="169" spans="1:7" ht="33.75" customHeight="1">
      <c r="A169" s="928"/>
      <c r="B169" s="928"/>
      <c r="C169" s="928"/>
      <c r="D169" s="928"/>
      <c r="E169" s="526" t="s">
        <v>591</v>
      </c>
      <c r="F169" s="534">
        <f>LOOKUP($H$2,'TODO 8 '!$D$9:$D45,'TODO 8 '!ER$9:ER$45)</f>
        <v>178705</v>
      </c>
      <c r="G169" s="506"/>
    </row>
    <row r="170" spans="1:6" ht="33.75" customHeight="1">
      <c r="A170" s="928"/>
      <c r="B170" s="928"/>
      <c r="C170" s="928"/>
      <c r="D170" s="928"/>
      <c r="E170" s="535" t="s">
        <v>411</v>
      </c>
      <c r="F170" s="536">
        <f>LOOKUP($H$2,'TODO 8 '!$D$9:$D45,'TODO 8 '!ES$9:ES$45)</f>
        <v>5114545</v>
      </c>
    </row>
    <row r="171" spans="1:7" ht="17.25">
      <c r="A171" s="928"/>
      <c r="B171" s="928"/>
      <c r="C171" s="928"/>
      <c r="D171" s="928"/>
      <c r="E171" s="535" t="s">
        <v>683</v>
      </c>
      <c r="F171" s="536">
        <f>LOOKUP($H$2,'TODO 8 '!$D$9:$D45,'TODO 8 '!ET$9:ET$45)</f>
        <v>2298407</v>
      </c>
      <c r="G171" s="506"/>
    </row>
    <row r="172" ht="15">
      <c r="G172" s="506"/>
    </row>
    <row r="173" ht="15">
      <c r="G173" s="506"/>
    </row>
    <row r="174" ht="15">
      <c r="G174" s="506"/>
    </row>
    <row r="175" ht="15">
      <c r="G175" s="506"/>
    </row>
    <row r="176" ht="15">
      <c r="G176" s="506"/>
    </row>
    <row r="177" ht="15">
      <c r="G177" s="506"/>
    </row>
    <row r="178" ht="15">
      <c r="G178" s="506"/>
    </row>
    <row r="179" ht="15">
      <c r="G179" s="506"/>
    </row>
    <row r="180" ht="15">
      <c r="G180" s="506"/>
    </row>
    <row r="181" ht="15">
      <c r="G181" s="506"/>
    </row>
    <row r="182" ht="15">
      <c r="G182" s="506"/>
    </row>
    <row r="183" ht="15">
      <c r="G183" s="506"/>
    </row>
    <row r="184" ht="15">
      <c r="G184" s="506"/>
    </row>
    <row r="185" ht="15">
      <c r="G185" s="506"/>
    </row>
    <row r="186" ht="15">
      <c r="G186" s="506"/>
    </row>
    <row r="187" ht="15">
      <c r="G187" s="506"/>
    </row>
    <row r="188" ht="15">
      <c r="G188" s="506"/>
    </row>
    <row r="189" ht="15">
      <c r="G189" s="506"/>
    </row>
    <row r="190" ht="15">
      <c r="G190" s="506"/>
    </row>
    <row r="191" ht="15">
      <c r="G191" s="506"/>
    </row>
    <row r="192" ht="15">
      <c r="G192" s="506"/>
    </row>
    <row r="193" ht="15">
      <c r="G193" s="506"/>
    </row>
    <row r="194" ht="15">
      <c r="G194" s="506"/>
    </row>
    <row r="195" ht="15">
      <c r="G195" s="506"/>
    </row>
    <row r="196" ht="15">
      <c r="G196" s="506"/>
    </row>
    <row r="197" ht="15">
      <c r="G197" s="506"/>
    </row>
    <row r="198" ht="15">
      <c r="G198" s="506"/>
    </row>
    <row r="199" ht="15">
      <c r="G199" s="506"/>
    </row>
    <row r="200" ht="15">
      <c r="G200" s="506"/>
    </row>
    <row r="201" ht="15">
      <c r="G201" s="506"/>
    </row>
    <row r="202" ht="15">
      <c r="G202" s="506"/>
    </row>
    <row r="203" ht="15">
      <c r="G203" s="506"/>
    </row>
    <row r="204" ht="15">
      <c r="G204" s="506"/>
    </row>
    <row r="205" ht="15">
      <c r="G205" s="506"/>
    </row>
    <row r="206" ht="15">
      <c r="G206" s="506"/>
    </row>
    <row r="207" ht="15">
      <c r="G207" s="506"/>
    </row>
    <row r="208" ht="15">
      <c r="G208" s="506"/>
    </row>
    <row r="209" ht="15">
      <c r="G209" s="506"/>
    </row>
    <row r="210" ht="15">
      <c r="G210" s="506"/>
    </row>
    <row r="211" ht="15">
      <c r="G211" s="506"/>
    </row>
    <row r="212" ht="15">
      <c r="G212" s="506"/>
    </row>
    <row r="213" ht="15">
      <c r="G213" s="506"/>
    </row>
    <row r="214" ht="15">
      <c r="G214" s="506"/>
    </row>
    <row r="215" ht="15">
      <c r="G215" s="506"/>
    </row>
    <row r="216" ht="15">
      <c r="G216" s="506"/>
    </row>
    <row r="217" ht="15">
      <c r="G217" s="506"/>
    </row>
    <row r="218" ht="15">
      <c r="G218" s="506"/>
    </row>
    <row r="219" ht="15">
      <c r="G219" s="506"/>
    </row>
    <row r="220" ht="15">
      <c r="G220" s="506"/>
    </row>
    <row r="221" ht="15">
      <c r="G221" s="506"/>
    </row>
    <row r="222" ht="15">
      <c r="G222" s="506"/>
    </row>
    <row r="223" ht="15">
      <c r="G223" s="506"/>
    </row>
    <row r="224" ht="15">
      <c r="G224" s="506"/>
    </row>
    <row r="225" ht="15">
      <c r="G225" s="506"/>
    </row>
    <row r="226" ht="15">
      <c r="G226" s="506"/>
    </row>
    <row r="227" ht="15">
      <c r="G227" s="506"/>
    </row>
    <row r="228" ht="15">
      <c r="G228" s="506"/>
    </row>
    <row r="229" ht="15">
      <c r="G229" s="506"/>
    </row>
    <row r="230" ht="15">
      <c r="G230" s="506"/>
    </row>
    <row r="231" ht="15">
      <c r="G231" s="506"/>
    </row>
    <row r="232" ht="15">
      <c r="G232" s="506"/>
    </row>
  </sheetData>
  <sheetProtection/>
  <mergeCells count="74">
    <mergeCell ref="A81:A119"/>
    <mergeCell ref="A51:A71"/>
    <mergeCell ref="B9:D18"/>
    <mergeCell ref="C67:E67"/>
    <mergeCell ref="A167:D171"/>
    <mergeCell ref="C54:E54"/>
    <mergeCell ref="C59:E59"/>
    <mergeCell ref="C65:E65"/>
    <mergeCell ref="B51:B65"/>
    <mergeCell ref="B75:E75"/>
    <mergeCell ref="C60:C64"/>
    <mergeCell ref="A1:F1"/>
    <mergeCell ref="A2:F2"/>
    <mergeCell ref="A4:A18"/>
    <mergeCell ref="A19:A32"/>
    <mergeCell ref="A33:A50"/>
    <mergeCell ref="A3:F3"/>
    <mergeCell ref="B28:D32"/>
    <mergeCell ref="C49:D50"/>
    <mergeCell ref="B4:D8"/>
    <mergeCell ref="B19:D24"/>
    <mergeCell ref="D61:E61"/>
    <mergeCell ref="D62:E62"/>
    <mergeCell ref="D63:E63"/>
    <mergeCell ref="B71:E71"/>
    <mergeCell ref="C51:C53"/>
    <mergeCell ref="C55:C58"/>
    <mergeCell ref="C68:D69"/>
    <mergeCell ref="B25:D27"/>
    <mergeCell ref="B43:B50"/>
    <mergeCell ref="B33:D42"/>
    <mergeCell ref="B72:D74"/>
    <mergeCell ref="D64:E64"/>
    <mergeCell ref="D55:E55"/>
    <mergeCell ref="D56:E56"/>
    <mergeCell ref="D57:E57"/>
    <mergeCell ref="D60:E60"/>
    <mergeCell ref="B81:D84"/>
    <mergeCell ref="D53:E53"/>
    <mergeCell ref="B76:D78"/>
    <mergeCell ref="B79:E79"/>
    <mergeCell ref="A72:A80"/>
    <mergeCell ref="C66:E66"/>
    <mergeCell ref="C70:E70"/>
    <mergeCell ref="B66:B70"/>
    <mergeCell ref="D58:E58"/>
    <mergeCell ref="D94:D95"/>
    <mergeCell ref="D96:E96"/>
    <mergeCell ref="C120:D123"/>
    <mergeCell ref="D99:E99"/>
    <mergeCell ref="B85:C99"/>
    <mergeCell ref="B132:D133"/>
    <mergeCell ref="C124:D126"/>
    <mergeCell ref="B107:D119"/>
    <mergeCell ref="A163:D166"/>
    <mergeCell ref="B158:D162"/>
    <mergeCell ref="A120:A127"/>
    <mergeCell ref="D97:D98"/>
    <mergeCell ref="B80:E80"/>
    <mergeCell ref="A128:A133"/>
    <mergeCell ref="B128:C131"/>
    <mergeCell ref="D128:D129"/>
    <mergeCell ref="B100:D106"/>
    <mergeCell ref="D85:D93"/>
    <mergeCell ref="A134:A162"/>
    <mergeCell ref="B120:B127"/>
    <mergeCell ref="B134:D143"/>
    <mergeCell ref="B144:D157"/>
    <mergeCell ref="D130:D131"/>
    <mergeCell ref="D43:D44"/>
    <mergeCell ref="C43:C48"/>
    <mergeCell ref="D51:E51"/>
    <mergeCell ref="D52:E52"/>
    <mergeCell ref="D45:D47"/>
  </mergeCells>
  <conditionalFormatting sqref="H110 F19:F31 F4:F8 J115:K115 H106:K106 H108:I108 H107:W107 F33:F119">
    <cfRule type="cellIs" priority="2" dxfId="0" operator="lessThan" stopIfTrue="1">
      <formula>1</formula>
    </cfRule>
  </conditionalFormatting>
  <printOptions horizontalCentered="1"/>
  <pageMargins left="0.45" right="0.39" top="0.13" bottom="0.1" header="0" footer="0"/>
  <pageSetup horizontalDpi="600" verticalDpi="600" orientation="portrait" paperSize="9" scale="64" r:id="rId3"/>
  <rowBreaks count="3" manualBreakCount="3">
    <brk id="50" max="6" man="1"/>
    <brk id="80" max="6" man="1"/>
    <brk id="127" max="6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20"/>
  <sheetViews>
    <sheetView showZeros="0" view="pageBreakPreview" zoomScale="70" zoomScaleNormal="50" zoomScaleSheetLayoutView="70" zoomScalePageLayoutView="0" workbookViewId="0" topLeftCell="B1">
      <pane ySplit="3" topLeftCell="A4" activePane="bottomLeft" state="frozen"/>
      <selection pane="topLeft" activeCell="F162" sqref="F162"/>
      <selection pane="bottomLeft" activeCell="L198" sqref="L198:L203"/>
    </sheetView>
  </sheetViews>
  <sheetFormatPr defaultColWidth="11.421875" defaultRowHeight="12.75"/>
  <cols>
    <col min="1" max="1" width="6.57421875" style="403" hidden="1" customWidth="1"/>
    <col min="2" max="2" width="10.140625" style="259" customWidth="1"/>
    <col min="3" max="3" width="6.57421875" style="155" customWidth="1"/>
    <col min="4" max="4" width="14.57421875" style="150" customWidth="1"/>
    <col min="5" max="5" width="6.57421875" style="181" customWidth="1"/>
    <col min="6" max="6" width="17.00390625" style="150" customWidth="1"/>
    <col min="7" max="7" width="8.28125" style="150" customWidth="1"/>
    <col min="8" max="8" width="20.00390625" style="150" customWidth="1"/>
    <col min="9" max="9" width="46.00390625" style="165" customWidth="1"/>
    <col min="10" max="10" width="17.57421875" style="410" customWidth="1"/>
    <col min="11" max="11" width="6.57421875" style="262" customWidth="1"/>
    <col min="12" max="12" width="8.8515625" style="267" customWidth="1"/>
    <col min="13" max="13" width="17.57421875" style="171" customWidth="1"/>
    <col min="14" max="14" width="17.140625" style="172" customWidth="1"/>
    <col min="15" max="16" width="11.421875" style="172" customWidth="1"/>
    <col min="17" max="17" width="12.421875" style="172" bestFit="1" customWidth="1"/>
    <col min="18" max="16384" width="11.421875" style="172" customWidth="1"/>
  </cols>
  <sheetData>
    <row r="1" spans="2:13" ht="51" customHeight="1">
      <c r="B1" s="258"/>
      <c r="D1" s="180"/>
      <c r="E1" s="1159" t="s">
        <v>681</v>
      </c>
      <c r="F1" s="1159"/>
      <c r="G1" s="1159"/>
      <c r="H1" s="1159"/>
      <c r="I1" s="1159"/>
      <c r="J1" s="1159"/>
      <c r="K1" s="260"/>
      <c r="L1" s="263"/>
      <c r="M1" s="172"/>
    </row>
    <row r="2" spans="2:13" ht="28.5" customHeight="1">
      <c r="B2" s="258"/>
      <c r="C2" s="151"/>
      <c r="E2" s="1160" t="str">
        <f>LOOKUP($M$2,'TODO 1'!D8:E42)</f>
        <v>BIBLIOTECA COMPLUTENSE</v>
      </c>
      <c r="F2" s="1160"/>
      <c r="G2" s="1160"/>
      <c r="H2" s="1160"/>
      <c r="I2" s="1160"/>
      <c r="J2" s="1160"/>
      <c r="K2" s="261"/>
      <c r="L2" s="264"/>
      <c r="M2" s="149">
        <v>35</v>
      </c>
    </row>
    <row r="3" spans="2:13" ht="15" customHeight="1" thickBot="1">
      <c r="B3" s="258"/>
      <c r="C3" s="151"/>
      <c r="E3" s="257"/>
      <c r="F3" s="257"/>
      <c r="G3" s="257"/>
      <c r="H3" s="257"/>
      <c r="I3" s="257"/>
      <c r="J3" s="686"/>
      <c r="K3" s="261"/>
      <c r="L3" s="264"/>
      <c r="M3" s="149"/>
    </row>
    <row r="4" spans="1:13" ht="20.25" customHeight="1" thickBot="1">
      <c r="A4" s="403">
        <v>1</v>
      </c>
      <c r="B4" s="1168" t="s">
        <v>134</v>
      </c>
      <c r="C4" s="1171" t="s">
        <v>218</v>
      </c>
      <c r="D4" s="1173" t="s">
        <v>196</v>
      </c>
      <c r="E4" s="1162" t="s">
        <v>212</v>
      </c>
      <c r="F4" s="1177" t="s">
        <v>210</v>
      </c>
      <c r="G4" s="1177"/>
      <c r="H4" s="1177"/>
      <c r="I4" s="166" t="s">
        <v>203</v>
      </c>
      <c r="J4" s="411">
        <f>LOOKUP($M$2,'TODO 1'!$D$8:$D$42,'TODO 1'!F$8:F$42)</f>
        <v>4265</v>
      </c>
      <c r="K4" s="1038" t="s">
        <v>443</v>
      </c>
      <c r="L4" s="1044" t="s">
        <v>514</v>
      </c>
      <c r="M4" s="699"/>
    </row>
    <row r="5" spans="1:13" ht="15.75" customHeight="1" thickBot="1">
      <c r="A5" s="403">
        <v>2</v>
      </c>
      <c r="B5" s="1169"/>
      <c r="C5" s="1172"/>
      <c r="D5" s="1174"/>
      <c r="E5" s="1163"/>
      <c r="F5" s="1178"/>
      <c r="G5" s="1178"/>
      <c r="H5" s="1178"/>
      <c r="I5" s="156" t="s">
        <v>205</v>
      </c>
      <c r="J5" s="412">
        <f>LOOKUP($M$2,'TODO 1'!$D$8:$D$42,'TODO 1'!G$8:G$42)</f>
        <v>2108</v>
      </c>
      <c r="K5" s="1038"/>
      <c r="L5" s="1047"/>
      <c r="M5" s="700"/>
    </row>
    <row r="6" spans="1:13" ht="16.5" customHeight="1" thickBot="1">
      <c r="A6" s="403">
        <v>3</v>
      </c>
      <c r="B6" s="1169"/>
      <c r="C6" s="1172"/>
      <c r="D6" s="1174"/>
      <c r="E6" s="1163"/>
      <c r="F6" s="1178"/>
      <c r="G6" s="1178"/>
      <c r="H6" s="1178"/>
      <c r="I6" s="378" t="s">
        <v>655</v>
      </c>
      <c r="J6" s="413">
        <f>LOOKUP($M$2,'TODO 1'!$D$8:$D$42,'TODO 1'!H$8:H$42)</f>
        <v>6373</v>
      </c>
      <c r="K6" s="1038"/>
      <c r="L6" s="1047"/>
      <c r="M6" s="665">
        <f>J4+J5</f>
        <v>6373</v>
      </c>
    </row>
    <row r="7" spans="1:13" ht="14.25" customHeight="1" thickBot="1">
      <c r="A7" s="403">
        <v>4</v>
      </c>
      <c r="B7" s="1169"/>
      <c r="C7" s="1172"/>
      <c r="D7" s="1174"/>
      <c r="E7" s="1161" t="s">
        <v>213</v>
      </c>
      <c r="F7" s="1115" t="s">
        <v>211</v>
      </c>
      <c r="G7" s="1115"/>
      <c r="H7" s="1115"/>
      <c r="I7" s="156" t="s">
        <v>676</v>
      </c>
      <c r="J7" s="412">
        <f>LOOKUP($M$2,'TODO 1'!$D$8:$D$42,'TODO 1'!I$8:I$42)</f>
        <v>60084</v>
      </c>
      <c r="K7" s="1038"/>
      <c r="L7" s="1047"/>
      <c r="M7" s="700"/>
    </row>
    <row r="8" spans="1:13" ht="15.75" customHeight="1" thickBot="1">
      <c r="A8" s="403">
        <v>5</v>
      </c>
      <c r="B8" s="1169"/>
      <c r="C8" s="1172"/>
      <c r="D8" s="1174"/>
      <c r="E8" s="1161"/>
      <c r="F8" s="1115"/>
      <c r="G8" s="1115"/>
      <c r="H8" s="1115"/>
      <c r="I8" s="156" t="s">
        <v>207</v>
      </c>
      <c r="J8" s="412">
        <f>LOOKUP($M$2,'TODO 1'!$D$8:$D$42,'TODO 1'!J$8:J$42)</f>
        <v>7752</v>
      </c>
      <c r="K8" s="1038"/>
      <c r="L8" s="1047"/>
      <c r="M8" s="700"/>
    </row>
    <row r="9" spans="2:14" ht="15.75" customHeight="1" thickBot="1">
      <c r="B9" s="1169"/>
      <c r="C9" s="1172"/>
      <c r="D9" s="1174"/>
      <c r="E9" s="1161"/>
      <c r="F9" s="1115"/>
      <c r="G9" s="1115"/>
      <c r="H9" s="1115"/>
      <c r="I9" s="156" t="s">
        <v>562</v>
      </c>
      <c r="J9" s="412">
        <f>LOOKUP($M$2,'TODO 1'!$D$8:$D$42,'TODO 1'!K$8:K$42)</f>
        <v>4742</v>
      </c>
      <c r="K9" s="1038"/>
      <c r="L9" s="1047"/>
      <c r="M9" s="700"/>
      <c r="N9" s="391">
        <f>J8+J9</f>
        <v>12494</v>
      </c>
    </row>
    <row r="10" spans="1:13" ht="16.5" customHeight="1" thickBot="1">
      <c r="A10" s="403">
        <v>6</v>
      </c>
      <c r="B10" s="1169"/>
      <c r="C10" s="1172"/>
      <c r="D10" s="1174"/>
      <c r="E10" s="1161"/>
      <c r="F10" s="1115"/>
      <c r="G10" s="1115"/>
      <c r="H10" s="1115"/>
      <c r="I10" s="378" t="s">
        <v>219</v>
      </c>
      <c r="J10" s="413">
        <f>LOOKUP($M$2,'TODO 1'!$D$8:$D$42,'TODO 1'!L$8:L$42)</f>
        <v>72578</v>
      </c>
      <c r="K10" s="1038"/>
      <c r="L10" s="1047"/>
      <c r="M10" s="665">
        <f>J7+J8+J9</f>
        <v>72578</v>
      </c>
    </row>
    <row r="11" spans="1:13" ht="26.25" thickBot="1">
      <c r="A11" s="403">
        <v>7</v>
      </c>
      <c r="B11" s="1169"/>
      <c r="C11" s="1172"/>
      <c r="D11" s="1174"/>
      <c r="E11" s="182" t="s">
        <v>214</v>
      </c>
      <c r="F11" s="1133"/>
      <c r="G11" s="1133"/>
      <c r="H11" s="1133"/>
      <c r="I11" s="157" t="s">
        <v>371</v>
      </c>
      <c r="J11" s="412">
        <f>LOOKUP($M$2,'TODO 1'!$D$8:$D$42,'TODO 1'!M$8:M$42)</f>
        <v>8640</v>
      </c>
      <c r="K11" s="1038"/>
      <c r="L11" s="1047"/>
      <c r="M11" s="701">
        <f>J11+J9</f>
        <v>13382</v>
      </c>
    </row>
    <row r="12" spans="1:13" ht="15.75" customHeight="1" thickBot="1">
      <c r="A12" s="403">
        <v>8</v>
      </c>
      <c r="B12" s="1169"/>
      <c r="C12" s="1172"/>
      <c r="D12" s="1174"/>
      <c r="E12" s="182" t="s">
        <v>215</v>
      </c>
      <c r="F12" s="1133"/>
      <c r="G12" s="1133"/>
      <c r="H12" s="1133"/>
      <c r="I12" s="156" t="s">
        <v>208</v>
      </c>
      <c r="J12" s="412">
        <f>LOOKUP($M$2,'TODO 1'!$D$8:$D$42,'TODO 1'!N$8:N$42)</f>
        <v>3431</v>
      </c>
      <c r="K12" s="1038"/>
      <c r="L12" s="1047"/>
      <c r="M12" s="700"/>
    </row>
    <row r="13" spans="1:13" ht="15.75" customHeight="1" thickBot="1">
      <c r="A13" s="403">
        <v>9</v>
      </c>
      <c r="B13" s="1169"/>
      <c r="C13" s="1172"/>
      <c r="D13" s="1174"/>
      <c r="E13" s="182" t="s">
        <v>216</v>
      </c>
      <c r="F13" s="1133"/>
      <c r="G13" s="1133"/>
      <c r="H13" s="1133"/>
      <c r="I13" s="157" t="s">
        <v>372</v>
      </c>
      <c r="J13" s="412">
        <f>LOOKUP($M$2,'TODO 1'!$D$8:$D$42,'TODO 1'!O$8:O$42)</f>
        <v>0</v>
      </c>
      <c r="K13" s="1038"/>
      <c r="L13" s="1047"/>
      <c r="M13" s="700"/>
    </row>
    <row r="14" spans="1:13" ht="31.5" customHeight="1" thickBot="1">
      <c r="A14" s="403">
        <v>10</v>
      </c>
      <c r="B14" s="1169"/>
      <c r="C14" s="1172"/>
      <c r="D14" s="1175"/>
      <c r="E14" s="1176" t="s">
        <v>197</v>
      </c>
      <c r="F14" s="1176"/>
      <c r="G14" s="1176"/>
      <c r="H14" s="1176"/>
      <c r="I14" s="1176"/>
      <c r="J14" s="414">
        <f>J6+J10+J11</f>
        <v>87591</v>
      </c>
      <c r="K14" s="1038"/>
      <c r="L14" s="1047"/>
      <c r="M14" s="665"/>
    </row>
    <row r="15" spans="1:25" ht="16.5" customHeight="1" thickBot="1">
      <c r="A15" s="403">
        <v>11</v>
      </c>
      <c r="B15" s="1170"/>
      <c r="C15" s="167" t="s">
        <v>217</v>
      </c>
      <c r="D15" s="1155"/>
      <c r="E15" s="1156"/>
      <c r="F15" s="1156"/>
      <c r="G15" s="1156"/>
      <c r="H15" s="1157"/>
      <c r="I15" s="168" t="s">
        <v>86</v>
      </c>
      <c r="J15" s="415">
        <f>LOOKUP($M$2,'TODO 1'!$D$8:$D$42,'TODO 1'!Q$8:Q$42)</f>
        <v>0</v>
      </c>
      <c r="K15" s="1039"/>
      <c r="L15" s="1047"/>
      <c r="M15" s="702"/>
      <c r="N15" s="701"/>
      <c r="O15" s="701"/>
      <c r="P15" s="701"/>
      <c r="Q15" s="701"/>
      <c r="R15" s="701"/>
      <c r="S15" s="701"/>
      <c r="T15" s="701"/>
      <c r="U15" s="701"/>
      <c r="V15" s="701"/>
      <c r="W15" s="701"/>
      <c r="X15" s="701"/>
      <c r="Y15" s="701"/>
    </row>
    <row r="16" spans="1:13" ht="29.25" customHeight="1" thickBot="1">
      <c r="A16" s="403">
        <v>22</v>
      </c>
      <c r="B16" s="1137" t="s">
        <v>135</v>
      </c>
      <c r="C16" s="169" t="s">
        <v>220</v>
      </c>
      <c r="D16" s="1165"/>
      <c r="E16" s="1166"/>
      <c r="F16" s="1166"/>
      <c r="G16" s="1166"/>
      <c r="H16" s="1167"/>
      <c r="I16" s="170" t="s">
        <v>373</v>
      </c>
      <c r="J16" s="416">
        <f>LOOKUP($M$2,'TODO 1'!$D$8:$D$42,'TODO 1'!R$8:R$42)</f>
        <v>266</v>
      </c>
      <c r="K16" s="1045" t="s">
        <v>444</v>
      </c>
      <c r="L16" s="1047"/>
      <c r="M16" s="699"/>
    </row>
    <row r="17" spans="1:13" ht="29.25" customHeight="1" thickBot="1">
      <c r="A17" s="403">
        <v>23</v>
      </c>
      <c r="B17" s="1123"/>
      <c r="C17" s="152" t="s">
        <v>221</v>
      </c>
      <c r="D17" s="1134"/>
      <c r="E17" s="1135"/>
      <c r="F17" s="1135"/>
      <c r="G17" s="1135" t="s">
        <v>221</v>
      </c>
      <c r="H17" s="1136"/>
      <c r="I17" s="158" t="s">
        <v>222</v>
      </c>
      <c r="J17" s="417">
        <f>LOOKUP($M$2,'TODO 1'!$D$8:$D$42,'TODO 1'!S$8:S$42)</f>
        <v>60</v>
      </c>
      <c r="K17" s="1045"/>
      <c r="L17" s="1047"/>
      <c r="M17" s="700"/>
    </row>
    <row r="18" spans="1:13" ht="20.25" customHeight="1" thickBot="1">
      <c r="A18" s="403">
        <v>25</v>
      </c>
      <c r="B18" s="1101" t="s">
        <v>158</v>
      </c>
      <c r="C18" s="1179" t="s">
        <v>223</v>
      </c>
      <c r="D18" s="1164" t="s">
        <v>235</v>
      </c>
      <c r="E18" s="1164"/>
      <c r="F18" s="1164"/>
      <c r="G18" s="1164"/>
      <c r="H18" s="1164"/>
      <c r="I18" s="170" t="s">
        <v>375</v>
      </c>
      <c r="J18" s="411">
        <f>LOOKUP($M$2,'TODO 1'!$D$8:$D$42,'TODO 1'!T$8:T$42)</f>
        <v>23624.82</v>
      </c>
      <c r="K18" s="1236" t="s">
        <v>550</v>
      </c>
      <c r="L18" s="1047" t="s">
        <v>422</v>
      </c>
      <c r="M18" s="699"/>
    </row>
    <row r="19" spans="1:13" ht="20.25" customHeight="1" thickBot="1">
      <c r="A19" s="403">
        <v>26</v>
      </c>
      <c r="B19" s="1087"/>
      <c r="C19" s="1143"/>
      <c r="D19" s="1138"/>
      <c r="E19" s="1138"/>
      <c r="F19" s="1138"/>
      <c r="G19" s="1138"/>
      <c r="H19" s="1138"/>
      <c r="I19" s="158" t="s">
        <v>229</v>
      </c>
      <c r="J19" s="412">
        <f>LOOKUP($M$2,'TODO 1'!$D$8:$D$42,'TODO 1'!U$8:U$42)</f>
        <v>2528</v>
      </c>
      <c r="K19" s="1237"/>
      <c r="L19" s="1047"/>
      <c r="M19" s="700"/>
    </row>
    <row r="20" spans="1:13" ht="20.25" customHeight="1" thickBot="1">
      <c r="A20" s="403">
        <v>27</v>
      </c>
      <c r="B20" s="1087"/>
      <c r="C20" s="1143"/>
      <c r="D20" s="1138"/>
      <c r="E20" s="1138"/>
      <c r="F20" s="1138"/>
      <c r="G20" s="1138"/>
      <c r="H20" s="1138"/>
      <c r="I20" s="158" t="s">
        <v>230</v>
      </c>
      <c r="J20" s="412">
        <f>LOOKUP($M$2,'TODO 1'!$D$8:$D$42,'TODO 1'!V$8:V$42)</f>
        <v>16489</v>
      </c>
      <c r="K20" s="1237"/>
      <c r="L20" s="1047"/>
      <c r="M20" s="700"/>
    </row>
    <row r="21" spans="1:13" ht="20.25" customHeight="1" thickBot="1">
      <c r="A21" s="403">
        <v>28</v>
      </c>
      <c r="B21" s="1087"/>
      <c r="C21" s="1143"/>
      <c r="D21" s="1138"/>
      <c r="E21" s="1138"/>
      <c r="F21" s="1138"/>
      <c r="G21" s="1138"/>
      <c r="H21" s="1138"/>
      <c r="I21" s="158" t="s">
        <v>231</v>
      </c>
      <c r="J21" s="412">
        <f>LOOKUP($M$2,'TODO 1'!$D$8:$D$42,'TODO 1'!W$8:W$42)</f>
        <v>3975</v>
      </c>
      <c r="K21" s="1237"/>
      <c r="L21" s="1047"/>
      <c r="M21" s="700"/>
    </row>
    <row r="22" spans="1:13" ht="20.25" customHeight="1" thickBot="1">
      <c r="A22" s="403">
        <v>29</v>
      </c>
      <c r="B22" s="1087"/>
      <c r="C22" s="1143"/>
      <c r="D22" s="1138"/>
      <c r="E22" s="1138"/>
      <c r="F22" s="1138"/>
      <c r="G22" s="1138"/>
      <c r="H22" s="1138"/>
      <c r="I22" s="158" t="s">
        <v>232</v>
      </c>
      <c r="J22" s="412">
        <f>LOOKUP($M$2,'TODO 1'!$D$8:$D$42,'TODO 1'!X$8:X$42)</f>
        <v>5116.18</v>
      </c>
      <c r="K22" s="1237"/>
      <c r="L22" s="1047"/>
      <c r="M22" s="700"/>
    </row>
    <row r="23" spans="1:13" ht="20.25" customHeight="1" thickBot="1">
      <c r="A23" s="403">
        <v>30</v>
      </c>
      <c r="B23" s="1087"/>
      <c r="C23" s="1143"/>
      <c r="D23" s="1138"/>
      <c r="E23" s="1138"/>
      <c r="F23" s="1138"/>
      <c r="G23" s="1138"/>
      <c r="H23" s="1138"/>
      <c r="I23" s="357" t="s">
        <v>227</v>
      </c>
      <c r="J23" s="414">
        <f>LOOKUP($M$2,'TODO 1'!$D$8:$D$42,'TODO 1'!Y$8:Y$42)</f>
        <v>51733</v>
      </c>
      <c r="K23" s="1237"/>
      <c r="L23" s="1047"/>
      <c r="M23" s="665">
        <f>SUM(J18:J22)</f>
        <v>51733</v>
      </c>
    </row>
    <row r="24" spans="1:13" ht="20.25" customHeight="1" thickBot="1">
      <c r="A24" s="403">
        <v>31</v>
      </c>
      <c r="B24" s="1087"/>
      <c r="C24" s="1143" t="s">
        <v>224</v>
      </c>
      <c r="D24" s="1138" t="s">
        <v>236</v>
      </c>
      <c r="E24" s="1138"/>
      <c r="F24" s="1138"/>
      <c r="G24" s="1138"/>
      <c r="H24" s="1138"/>
      <c r="I24" s="158" t="s">
        <v>233</v>
      </c>
      <c r="J24" s="412">
        <f>LOOKUP($M$2,'TODO 1'!$D$8:$D$42,'TODO 1'!Z$8:Z$42)</f>
        <v>103893.728</v>
      </c>
      <c r="K24" s="1237"/>
      <c r="L24" s="1047" t="s">
        <v>423</v>
      </c>
      <c r="M24" s="700"/>
    </row>
    <row r="25" spans="1:13" ht="20.25" customHeight="1" thickBot="1">
      <c r="A25" s="403">
        <v>32</v>
      </c>
      <c r="B25" s="1087"/>
      <c r="C25" s="1143"/>
      <c r="D25" s="1138"/>
      <c r="E25" s="1138"/>
      <c r="F25" s="1138"/>
      <c r="G25" s="1138"/>
      <c r="H25" s="1138"/>
      <c r="I25" s="158" t="s">
        <v>234</v>
      </c>
      <c r="J25" s="412">
        <f>LOOKUP($M$2,'TODO 1'!$D$8:$D$42,'TODO 1'!AA$8:AA$42)</f>
        <v>20798</v>
      </c>
      <c r="K25" s="1237"/>
      <c r="L25" s="1047"/>
      <c r="M25" s="700"/>
    </row>
    <row r="26" spans="1:13" ht="20.25" customHeight="1" thickBot="1">
      <c r="A26" s="403">
        <v>33</v>
      </c>
      <c r="B26" s="1087"/>
      <c r="C26" s="1143"/>
      <c r="D26" s="1138"/>
      <c r="E26" s="1138"/>
      <c r="F26" s="1138"/>
      <c r="G26" s="1138"/>
      <c r="H26" s="1138"/>
      <c r="I26" s="357" t="s">
        <v>387</v>
      </c>
      <c r="J26" s="414">
        <f>LOOKUP($M$2,'TODO 1'!$D$8:$D$42,'TODO 1'!AB$8:AB$42)</f>
        <v>124691.728</v>
      </c>
      <c r="K26" s="1237"/>
      <c r="L26" s="1047"/>
      <c r="M26" s="665">
        <f>SUM(J24:J25)</f>
        <v>124691.728</v>
      </c>
    </row>
    <row r="27" spans="1:13" ht="20.25" customHeight="1" thickBot="1">
      <c r="A27" s="403">
        <v>34</v>
      </c>
      <c r="B27" s="1087"/>
      <c r="C27" s="1142" t="s">
        <v>225</v>
      </c>
      <c r="D27" s="1138" t="s">
        <v>226</v>
      </c>
      <c r="E27" s="1138"/>
      <c r="F27" s="1138"/>
      <c r="G27" s="1138"/>
      <c r="H27" s="1138"/>
      <c r="I27" s="158" t="s">
        <v>250</v>
      </c>
      <c r="J27" s="412">
        <f>LOOKUP($M$2,'TODO 1'!$D$8:$D$42,'TODO 1'!AC$8:AC$42)</f>
        <v>8524</v>
      </c>
      <c r="K27" s="1237"/>
      <c r="L27" s="1047" t="s">
        <v>424</v>
      </c>
      <c r="M27" s="700"/>
    </row>
    <row r="28" spans="1:19" ht="20.25" customHeight="1" thickBot="1">
      <c r="A28" s="403">
        <v>35</v>
      </c>
      <c r="B28" s="1087"/>
      <c r="C28" s="1142"/>
      <c r="D28" s="1138"/>
      <c r="E28" s="1138"/>
      <c r="F28" s="1138"/>
      <c r="G28" s="1138"/>
      <c r="H28" s="1138"/>
      <c r="I28" s="158" t="s">
        <v>251</v>
      </c>
      <c r="J28" s="412">
        <f>LOOKUP($M$2,'TODO 1'!$D$8:$D$42,'TODO 1'!AD$8:AD$42)</f>
        <v>1006</v>
      </c>
      <c r="K28" s="1237"/>
      <c r="L28" s="1047"/>
      <c r="M28" s="701">
        <f>SUM(J27:J28)</f>
        <v>9530</v>
      </c>
      <c r="N28" s="701"/>
      <c r="O28" s="701"/>
      <c r="P28" s="701"/>
      <c r="Q28" s="701"/>
      <c r="R28" s="701"/>
      <c r="S28" s="701"/>
    </row>
    <row r="29" spans="1:13" ht="20.25" customHeight="1" thickBot="1">
      <c r="A29" s="403">
        <v>36</v>
      </c>
      <c r="B29" s="1087"/>
      <c r="C29" s="1198"/>
      <c r="D29" s="1183"/>
      <c r="E29" s="1183"/>
      <c r="F29" s="1183"/>
      <c r="G29" s="1183"/>
      <c r="H29" s="1183"/>
      <c r="I29" s="440" t="s">
        <v>520</v>
      </c>
      <c r="J29" s="412">
        <f>LOOKUP($M$2,'TODO 1'!$D$8:$D$42,'TODO 1'!AE$8:AE$42)</f>
        <v>990</v>
      </c>
      <c r="K29" s="1237"/>
      <c r="L29" s="1047"/>
      <c r="M29" s="700"/>
    </row>
    <row r="30" spans="1:13" ht="20.25" customHeight="1" thickBot="1">
      <c r="A30" s="403">
        <v>37</v>
      </c>
      <c r="B30" s="1087"/>
      <c r="C30" s="1198"/>
      <c r="D30" s="1183"/>
      <c r="E30" s="1183"/>
      <c r="F30" s="1183"/>
      <c r="G30" s="1183"/>
      <c r="H30" s="1183"/>
      <c r="I30" s="441" t="s">
        <v>521</v>
      </c>
      <c r="J30" s="412">
        <f>LOOKUP($M$2,'TODO 1'!$D$8:$D$42,'TODO 1'!AF$8:AF$42)</f>
        <v>271</v>
      </c>
      <c r="K30" s="1237"/>
      <c r="L30" s="1047"/>
      <c r="M30" s="700"/>
    </row>
    <row r="31" spans="1:13" ht="21" customHeight="1" thickBot="1">
      <c r="A31" s="403">
        <v>38</v>
      </c>
      <c r="B31" s="1087"/>
      <c r="C31" s="1198"/>
      <c r="D31" s="1183"/>
      <c r="E31" s="1183"/>
      <c r="F31" s="1183"/>
      <c r="G31" s="1183"/>
      <c r="H31" s="1183"/>
      <c r="I31" s="436" t="s">
        <v>228</v>
      </c>
      <c r="J31" s="687">
        <f>LOOKUP($M$2,'TODO 1'!$D$8:$D$42,'TODO 1'!AG$8:AG$42)</f>
        <v>10791</v>
      </c>
      <c r="K31" s="1237"/>
      <c r="L31" s="1047"/>
      <c r="M31" s="665">
        <f>SUM(J27:J30)</f>
        <v>10791</v>
      </c>
    </row>
    <row r="32" spans="1:13" ht="21" customHeight="1" thickBot="1">
      <c r="A32" s="403">
        <v>39</v>
      </c>
      <c r="B32" s="1087"/>
      <c r="C32" s="1181" t="s">
        <v>525</v>
      </c>
      <c r="D32" s="1185" t="s">
        <v>524</v>
      </c>
      <c r="E32" s="1185"/>
      <c r="F32" s="1185"/>
      <c r="G32" s="1185"/>
      <c r="H32" s="1185"/>
      <c r="I32" s="402" t="s">
        <v>522</v>
      </c>
      <c r="J32" s="439">
        <f>LOOKUP($M$2,'TODO 1'!$D$8:$D$42,'TODO 1'!AH$8:AH$42)</f>
        <v>65</v>
      </c>
      <c r="K32" s="1237"/>
      <c r="L32" s="265"/>
      <c r="M32" s="703"/>
    </row>
    <row r="33" spans="1:13" ht="21" customHeight="1" thickBot="1">
      <c r="A33" s="403">
        <v>40</v>
      </c>
      <c r="B33" s="1087"/>
      <c r="C33" s="1182"/>
      <c r="D33" s="1185"/>
      <c r="E33" s="1185"/>
      <c r="F33" s="1185"/>
      <c r="G33" s="1185"/>
      <c r="H33" s="1185"/>
      <c r="I33" s="402" t="s">
        <v>523</v>
      </c>
      <c r="J33" s="439">
        <f>LOOKUP($M$2,'TODO 1'!$D$8:$D$42,'TODO 1'!AI$8:AI$42)</f>
        <v>60</v>
      </c>
      <c r="K33" s="1238"/>
      <c r="L33" s="265"/>
      <c r="M33" s="703"/>
    </row>
    <row r="34" spans="1:13" ht="20.25" customHeight="1" thickBot="1">
      <c r="A34" s="403">
        <v>41</v>
      </c>
      <c r="B34" s="1123" t="s">
        <v>136</v>
      </c>
      <c r="C34" s="1199"/>
      <c r="D34" s="1139" t="s">
        <v>549</v>
      </c>
      <c r="E34" s="1140"/>
      <c r="F34" s="1140"/>
      <c r="G34" s="1140"/>
      <c r="H34" s="1141"/>
      <c r="I34" s="437" t="s">
        <v>254</v>
      </c>
      <c r="J34" s="412">
        <f>LOOKUP($M$2,'TODO 1'!$D$8:$D$42,'TODO 1'!AJ$8:AJ$42)</f>
        <v>14</v>
      </c>
      <c r="K34" s="1239" t="s">
        <v>592</v>
      </c>
      <c r="L34" s="1047"/>
      <c r="M34" s="700"/>
    </row>
    <row r="35" spans="1:13" ht="20.25" customHeight="1" thickBot="1">
      <c r="A35" s="403">
        <v>42</v>
      </c>
      <c r="B35" s="1123"/>
      <c r="C35" s="1142"/>
      <c r="D35" s="1139"/>
      <c r="E35" s="1140"/>
      <c r="F35" s="1140"/>
      <c r="G35" s="1140"/>
      <c r="H35" s="1141"/>
      <c r="I35" s="159" t="s">
        <v>255</v>
      </c>
      <c r="J35" s="412">
        <f>LOOKUP($M$2,'TODO 1'!$D$8:$D$42,'TODO 1'!AK$8:AK$42)</f>
        <v>33</v>
      </c>
      <c r="K35" s="1038"/>
      <c r="L35" s="1047"/>
      <c r="M35" s="700"/>
    </row>
    <row r="36" spans="1:13" ht="20.25" customHeight="1" thickBot="1">
      <c r="A36" s="403">
        <v>43</v>
      </c>
      <c r="B36" s="1123"/>
      <c r="C36" s="1142"/>
      <c r="D36" s="1139"/>
      <c r="E36" s="1140"/>
      <c r="F36" s="1140"/>
      <c r="G36" s="1140"/>
      <c r="H36" s="1141"/>
      <c r="I36" s="159" t="s">
        <v>256</v>
      </c>
      <c r="J36" s="412">
        <f>LOOKUP($M$2,'TODO 1'!$D$8:$D$42,'TODO 1'!AL$8:AL$42)</f>
        <v>24</v>
      </c>
      <c r="K36" s="1038"/>
      <c r="L36" s="1047"/>
      <c r="M36" s="700"/>
    </row>
    <row r="37" spans="1:13" ht="20.25" customHeight="1" thickBot="1">
      <c r="A37" s="403">
        <v>44</v>
      </c>
      <c r="B37" s="1123"/>
      <c r="C37" s="1142"/>
      <c r="D37" s="1139"/>
      <c r="E37" s="1140"/>
      <c r="F37" s="1140"/>
      <c r="G37" s="1140"/>
      <c r="H37" s="1141"/>
      <c r="I37" s="159" t="s">
        <v>257</v>
      </c>
      <c r="J37" s="412">
        <f>LOOKUP($M$2,'TODO 1'!$D$8:$D$42,'TODO 1'!AM$8:AM$42)</f>
        <v>42</v>
      </c>
      <c r="K37" s="1038"/>
      <c r="L37" s="1047"/>
      <c r="M37" s="700"/>
    </row>
    <row r="38" spans="1:13" ht="20.25" customHeight="1" thickBot="1">
      <c r="A38" s="403">
        <v>45</v>
      </c>
      <c r="B38" s="1123"/>
      <c r="C38" s="1142"/>
      <c r="D38" s="1139"/>
      <c r="E38" s="1140"/>
      <c r="F38" s="1140"/>
      <c r="G38" s="1140"/>
      <c r="H38" s="1141"/>
      <c r="I38" s="159" t="s">
        <v>258</v>
      </c>
      <c r="J38" s="412">
        <f>LOOKUP($M$2,'TODO 1'!$D$8:$D$42,'TODO 1'!AN$8:AN$42)</f>
        <v>15</v>
      </c>
      <c r="K38" s="1038"/>
      <c r="L38" s="1047"/>
      <c r="M38" s="700"/>
    </row>
    <row r="39" spans="1:14" ht="20.25" customHeight="1" thickBot="1">
      <c r="A39" s="403">
        <v>46</v>
      </c>
      <c r="B39" s="1123"/>
      <c r="C39" s="1142"/>
      <c r="D39" s="1139"/>
      <c r="E39" s="1140"/>
      <c r="F39" s="1140"/>
      <c r="G39" s="1140"/>
      <c r="H39" s="1141"/>
      <c r="I39" s="159" t="s">
        <v>391</v>
      </c>
      <c r="J39" s="412">
        <f>LOOKUP($M$2,'TODO 1'!$D$8:$D$42,'TODO 1'!AO$8:AO$42)</f>
        <v>91</v>
      </c>
      <c r="K39" s="1038"/>
      <c r="L39" s="1047"/>
      <c r="M39" s="700"/>
      <c r="N39" s="391">
        <f>J34+J37+J38+J39+J40+J41+J43</f>
        <v>342</v>
      </c>
    </row>
    <row r="40" spans="1:13" ht="20.25" customHeight="1" thickBot="1">
      <c r="A40" s="403">
        <v>47</v>
      </c>
      <c r="B40" s="1123"/>
      <c r="C40" s="1142"/>
      <c r="D40" s="1139"/>
      <c r="E40" s="1140"/>
      <c r="F40" s="1140"/>
      <c r="G40" s="1140"/>
      <c r="H40" s="1141"/>
      <c r="I40" s="159" t="s">
        <v>392</v>
      </c>
      <c r="J40" s="412">
        <f>LOOKUP($M$2,'TODO 1'!$D$8:$D$42,'TODO 1'!AP$8:AP$42)</f>
        <v>8</v>
      </c>
      <c r="K40" s="1038"/>
      <c r="L40" s="1047"/>
      <c r="M40" s="700"/>
    </row>
    <row r="41" spans="1:13" ht="20.25" customHeight="1" thickBot="1">
      <c r="A41" s="403">
        <v>48</v>
      </c>
      <c r="B41" s="1123"/>
      <c r="C41" s="1142"/>
      <c r="D41" s="1139"/>
      <c r="E41" s="1140"/>
      <c r="F41" s="1140"/>
      <c r="G41" s="1140"/>
      <c r="H41" s="1141"/>
      <c r="I41" s="159" t="s">
        <v>260</v>
      </c>
      <c r="J41" s="412">
        <f>LOOKUP($M$2,'TODO 1'!$D$8:$D$42,'TODO 1'!AQ$8:AQ$42)</f>
        <v>48</v>
      </c>
      <c r="K41" s="1038"/>
      <c r="L41" s="1047"/>
      <c r="M41" s="700"/>
    </row>
    <row r="42" spans="1:13" ht="20.25" customHeight="1" thickBot="1">
      <c r="A42" s="403">
        <v>49</v>
      </c>
      <c r="B42" s="1123"/>
      <c r="C42" s="1142"/>
      <c r="D42" s="1139"/>
      <c r="E42" s="1140"/>
      <c r="F42" s="1140"/>
      <c r="G42" s="1140"/>
      <c r="H42" s="1141"/>
      <c r="I42" s="159" t="s">
        <v>393</v>
      </c>
      <c r="J42" s="412">
        <f>LOOKUP($M$2,'TODO 1'!$D$8:$D$42,'TODO 1'!AR$8:AR$42)</f>
        <v>12</v>
      </c>
      <c r="K42" s="1038"/>
      <c r="L42" s="1047"/>
      <c r="M42" s="491"/>
    </row>
    <row r="43" spans="1:13" ht="20.25" customHeight="1" thickBot="1">
      <c r="A43" s="403">
        <v>50</v>
      </c>
      <c r="B43" s="1123"/>
      <c r="C43" s="1198"/>
      <c r="D43" s="1139"/>
      <c r="E43" s="1140"/>
      <c r="F43" s="1140"/>
      <c r="G43" s="1140"/>
      <c r="H43" s="1141"/>
      <c r="I43" s="443" t="s">
        <v>232</v>
      </c>
      <c r="J43" s="412">
        <f>LOOKUP($M$2,'TODO 1'!$D$8:$D$42,'TODO 1'!AS$8:AS$42)</f>
        <v>124</v>
      </c>
      <c r="K43" s="1038"/>
      <c r="L43" s="1047"/>
      <c r="M43" s="700"/>
    </row>
    <row r="44" spans="1:13" ht="20.25" customHeight="1" thickBot="1">
      <c r="A44" s="403">
        <v>51</v>
      </c>
      <c r="B44" s="1123"/>
      <c r="C44" s="1143"/>
      <c r="D44" s="1180" t="s">
        <v>282</v>
      </c>
      <c r="E44" s="1128" t="s">
        <v>262</v>
      </c>
      <c r="F44" s="1125" t="s">
        <v>266</v>
      </c>
      <c r="G44" s="1125"/>
      <c r="H44" s="1125"/>
      <c r="I44" s="159" t="s">
        <v>270</v>
      </c>
      <c r="J44" s="480">
        <f>LOOKUP($M$2,'TODO 1'!$D$8:$D$42,'TODO 1'!AT$8:AT$42)</f>
        <v>366</v>
      </c>
      <c r="K44" s="1237"/>
      <c r="L44" s="1047"/>
      <c r="M44" s="700"/>
    </row>
    <row r="45" spans="1:14" ht="20.25" customHeight="1" thickBot="1">
      <c r="A45" s="403">
        <v>52</v>
      </c>
      <c r="B45" s="1123"/>
      <c r="C45" s="1143"/>
      <c r="D45" s="1180"/>
      <c r="E45" s="1128"/>
      <c r="F45" s="1125"/>
      <c r="G45" s="1125"/>
      <c r="H45" s="1125"/>
      <c r="I45" s="159" t="s">
        <v>271</v>
      </c>
      <c r="J45" s="481">
        <f>LOOKUP($M$2,'TODO 1'!$D$8:$D$42,'TODO 1'!AU$8:AU$42)</f>
        <v>78</v>
      </c>
      <c r="K45" s="1237"/>
      <c r="L45" s="1047"/>
      <c r="M45" s="700"/>
      <c r="N45" s="391">
        <f>J44+J45</f>
        <v>444</v>
      </c>
    </row>
    <row r="46" spans="1:13" ht="20.25" customHeight="1" thickBot="1">
      <c r="A46" s="403">
        <v>53</v>
      </c>
      <c r="B46" s="1123"/>
      <c r="C46" s="1143"/>
      <c r="D46" s="1180"/>
      <c r="E46" s="1128"/>
      <c r="F46" s="1125"/>
      <c r="G46" s="1125"/>
      <c r="H46" s="1055" t="s">
        <v>156</v>
      </c>
      <c r="I46" s="437" t="s">
        <v>395</v>
      </c>
      <c r="J46" s="412">
        <f>LOOKUP($M$2,'TODO 1'!$D$8:$D$42,'TODO 1'!AV$8:AV$42)</f>
        <v>130</v>
      </c>
      <c r="K46" s="1038"/>
      <c r="L46" s="1047"/>
      <c r="M46" s="700"/>
    </row>
    <row r="47" spans="1:15" ht="20.25" customHeight="1" thickBot="1">
      <c r="A47" s="403">
        <v>54</v>
      </c>
      <c r="B47" s="1123"/>
      <c r="C47" s="1143"/>
      <c r="D47" s="1180"/>
      <c r="E47" s="1128"/>
      <c r="F47" s="1125"/>
      <c r="G47" s="1125"/>
      <c r="H47" s="1055"/>
      <c r="I47" s="159" t="s">
        <v>396</v>
      </c>
      <c r="J47" s="412">
        <f>LOOKUP($M$2,'TODO 1'!$D$8:$D$42,'TODO 1'!AW$8:AW$42)</f>
        <v>591</v>
      </c>
      <c r="K47" s="1038"/>
      <c r="L47" s="1047"/>
      <c r="M47" s="700"/>
      <c r="N47" s="701"/>
      <c r="O47" s="701"/>
    </row>
    <row r="48" spans="1:14" ht="20.25" customHeight="1" thickBot="1">
      <c r="A48" s="403">
        <v>55</v>
      </c>
      <c r="B48" s="1123"/>
      <c r="C48" s="1143"/>
      <c r="D48" s="1180"/>
      <c r="E48" s="1128"/>
      <c r="F48" s="1125"/>
      <c r="G48" s="1125"/>
      <c r="H48" s="1055"/>
      <c r="I48" s="442" t="s">
        <v>526</v>
      </c>
      <c r="J48" s="412">
        <f>LOOKUP($M$2,'TODO 1'!$D$8:$D$42,'TODO 1'!AX$8:AX$42)</f>
        <v>315</v>
      </c>
      <c r="K48" s="1038"/>
      <c r="L48" s="1047"/>
      <c r="M48" s="700"/>
      <c r="N48" s="391"/>
    </row>
    <row r="49" spans="1:14" ht="20.25" customHeight="1" thickBot="1">
      <c r="A49" s="403">
        <v>56</v>
      </c>
      <c r="B49" s="1123"/>
      <c r="C49" s="1143"/>
      <c r="D49" s="1180"/>
      <c r="E49" s="1128"/>
      <c r="F49" s="1125"/>
      <c r="G49" s="1125"/>
      <c r="H49" s="438"/>
      <c r="I49" s="357" t="s">
        <v>269</v>
      </c>
      <c r="J49" s="414">
        <f>LOOKUP($M$2,'TODO 1'!$D$8:$D$42,'TODO 1'!AY$8:AY$42)</f>
        <v>1480</v>
      </c>
      <c r="K49" s="1038"/>
      <c r="L49" s="1047"/>
      <c r="M49" s="665">
        <f>SUM(J44:J48)</f>
        <v>1480</v>
      </c>
      <c r="N49" s="391">
        <f>J46+J47+J48</f>
        <v>1036</v>
      </c>
    </row>
    <row r="50" spans="1:13" ht="20.25" customHeight="1" thickBot="1">
      <c r="A50" s="403">
        <v>57</v>
      </c>
      <c r="B50" s="1123"/>
      <c r="C50" s="1143"/>
      <c r="D50" s="1180"/>
      <c r="E50" s="1128" t="s">
        <v>263</v>
      </c>
      <c r="F50" s="1125" t="s">
        <v>267</v>
      </c>
      <c r="G50" s="1125"/>
      <c r="H50" s="1125"/>
      <c r="I50" s="160" t="s">
        <v>272</v>
      </c>
      <c r="J50" s="412">
        <f>LOOKUP($M$2,'TODO 1'!$D$8:$D$42,'TODO 1'!AZ$8:AZ$42)</f>
        <v>128</v>
      </c>
      <c r="K50" s="1038"/>
      <c r="L50" s="1047"/>
      <c r="M50" s="700"/>
    </row>
    <row r="51" spans="1:13" ht="20.25" customHeight="1" thickBot="1">
      <c r="A51" s="403">
        <v>58</v>
      </c>
      <c r="B51" s="1123"/>
      <c r="C51" s="1143"/>
      <c r="D51" s="1180"/>
      <c r="E51" s="1128"/>
      <c r="F51" s="1125"/>
      <c r="G51" s="1125"/>
      <c r="H51" s="1125"/>
      <c r="I51" s="160" t="s">
        <v>273</v>
      </c>
      <c r="J51" s="412">
        <f>LOOKUP($M$2,'TODO 1'!$D$8:$D$42,'TODO 1'!BA$8:BA$42)</f>
        <v>7</v>
      </c>
      <c r="K51" s="1038"/>
      <c r="L51" s="1047"/>
      <c r="M51" s="700"/>
    </row>
    <row r="52" spans="1:13" ht="20.25" customHeight="1" thickBot="1">
      <c r="A52" s="403">
        <v>59</v>
      </c>
      <c r="B52" s="1123"/>
      <c r="C52" s="1143"/>
      <c r="D52" s="1180"/>
      <c r="E52" s="1128"/>
      <c r="F52" s="1125"/>
      <c r="G52" s="1125"/>
      <c r="H52" s="1125"/>
      <c r="I52" s="357" t="s">
        <v>155</v>
      </c>
      <c r="J52" s="414">
        <f>LOOKUP($M$2,'TODO 1'!$D$8:$D$42,'TODO 1'!BB$8:BB$42)</f>
        <v>135</v>
      </c>
      <c r="K52" s="1038"/>
      <c r="L52" s="1047"/>
      <c r="M52" s="665">
        <f>SUM(J50:J51)</f>
        <v>135</v>
      </c>
    </row>
    <row r="53" spans="1:13" ht="15.75" customHeight="1" thickBot="1">
      <c r="A53" s="403">
        <v>60</v>
      </c>
      <c r="B53" s="1123"/>
      <c r="C53" s="1143"/>
      <c r="D53" s="1180"/>
      <c r="E53" s="1128" t="s">
        <v>264</v>
      </c>
      <c r="F53" s="1184" t="s">
        <v>268</v>
      </c>
      <c r="G53" s="1184"/>
      <c r="H53" s="1184"/>
      <c r="I53" s="159" t="s">
        <v>275</v>
      </c>
      <c r="J53" s="412">
        <f>LOOKUP($M$2,'TODO 1'!$D$8:$D$42,'TODO 1'!BC$8:BC$42)</f>
        <v>23</v>
      </c>
      <c r="K53" s="1038"/>
      <c r="L53" s="1047"/>
      <c r="M53" s="700"/>
    </row>
    <row r="54" spans="1:13" ht="15.75" customHeight="1" thickBot="1">
      <c r="A54" s="403">
        <v>61</v>
      </c>
      <c r="B54" s="1123"/>
      <c r="C54" s="1143"/>
      <c r="D54" s="1180"/>
      <c r="E54" s="1128"/>
      <c r="F54" s="1184"/>
      <c r="G54" s="1184"/>
      <c r="H54" s="1184"/>
      <c r="I54" s="159" t="s">
        <v>276</v>
      </c>
      <c r="J54" s="412">
        <f>LOOKUP($M$2,'TODO 1'!$D$8:$D$42,'TODO 1'!BD$8:BD$42)</f>
        <v>184</v>
      </c>
      <c r="K54" s="1038"/>
      <c r="L54" s="1047"/>
      <c r="M54" s="700"/>
    </row>
    <row r="55" spans="1:13" ht="20.25" customHeight="1" thickBot="1">
      <c r="A55" s="403">
        <v>62</v>
      </c>
      <c r="B55" s="1123"/>
      <c r="C55" s="1143"/>
      <c r="D55" s="1180"/>
      <c r="E55" s="1128"/>
      <c r="F55" s="1184"/>
      <c r="G55" s="1184"/>
      <c r="H55" s="1184"/>
      <c r="I55" s="358" t="s">
        <v>349</v>
      </c>
      <c r="J55" s="414">
        <f>LOOKUP($M$2,'TODO 1'!$D$8:$D$42,'TODO 1'!BE$8:BE$42)</f>
        <v>207</v>
      </c>
      <c r="K55" s="1038"/>
      <c r="L55" s="1047"/>
      <c r="M55" s="665">
        <f>SUM(J53:J54)</f>
        <v>207</v>
      </c>
    </row>
    <row r="56" spans="1:13" ht="15.75" customHeight="1" thickBot="1">
      <c r="A56" s="403">
        <v>63</v>
      </c>
      <c r="B56" s="1123"/>
      <c r="C56" s="1143"/>
      <c r="D56" s="1180"/>
      <c r="E56" s="1128" t="s">
        <v>265</v>
      </c>
      <c r="F56" s="1125" t="s">
        <v>389</v>
      </c>
      <c r="G56" s="1125"/>
      <c r="H56" s="1125"/>
      <c r="I56" s="160" t="s">
        <v>270</v>
      </c>
      <c r="J56" s="412">
        <f>LOOKUP($M$2,'TODO 1'!$D$8:$D$42,'TODO 1'!BF$8:BF$42)</f>
        <v>46</v>
      </c>
      <c r="K56" s="1038"/>
      <c r="L56" s="1047"/>
      <c r="M56" s="700"/>
    </row>
    <row r="57" spans="1:13" ht="15.75" customHeight="1" thickBot="1">
      <c r="A57" s="403">
        <v>64</v>
      </c>
      <c r="B57" s="1123"/>
      <c r="C57" s="1143"/>
      <c r="D57" s="1180"/>
      <c r="E57" s="1128"/>
      <c r="F57" s="1125"/>
      <c r="G57" s="1125"/>
      <c r="H57" s="1125"/>
      <c r="I57" s="160" t="s">
        <v>274</v>
      </c>
      <c r="J57" s="412">
        <f>LOOKUP($M$2,'TODO 1'!$D$8:$D$42,'TODO 1'!BG$8:BG$42)</f>
        <v>22</v>
      </c>
      <c r="K57" s="1038"/>
      <c r="L57" s="1047"/>
      <c r="M57" s="700"/>
    </row>
    <row r="58" spans="1:13" ht="15.75" customHeight="1" thickBot="1">
      <c r="A58" s="403">
        <v>65</v>
      </c>
      <c r="B58" s="1123"/>
      <c r="C58" s="1143"/>
      <c r="D58" s="1180"/>
      <c r="E58" s="1128"/>
      <c r="F58" s="1125"/>
      <c r="G58" s="1125"/>
      <c r="H58" s="1125"/>
      <c r="I58" s="357" t="s">
        <v>388</v>
      </c>
      <c r="J58" s="414">
        <f>LOOKUP($M$2,'TODO 1'!$D$8:$D$42,'TODO 1'!BH$8:BH$42)</f>
        <v>68</v>
      </c>
      <c r="K58" s="1038"/>
      <c r="L58" s="1047"/>
      <c r="M58" s="665">
        <f>SUM(J56:J57)</f>
        <v>68</v>
      </c>
    </row>
    <row r="59" spans="1:13" ht="15.75" customHeight="1" thickBot="1">
      <c r="A59" s="403">
        <v>66</v>
      </c>
      <c r="B59" s="1123"/>
      <c r="C59" s="1143"/>
      <c r="D59" s="1180"/>
      <c r="E59" s="1128"/>
      <c r="F59" s="1125" t="s">
        <v>232</v>
      </c>
      <c r="G59" s="1125"/>
      <c r="H59" s="1125"/>
      <c r="I59" s="159" t="s">
        <v>277</v>
      </c>
      <c r="J59" s="412">
        <f>LOOKUP($M$2,'TODO 1'!$D$8:$D$42,'TODO 1'!BI$8:BI$42)</f>
        <v>42</v>
      </c>
      <c r="K59" s="1038"/>
      <c r="L59" s="1047"/>
      <c r="M59" s="700"/>
    </row>
    <row r="60" spans="1:13" ht="15.75" customHeight="1" thickBot="1">
      <c r="A60" s="403">
        <v>67</v>
      </c>
      <c r="B60" s="1123"/>
      <c r="C60" s="1143"/>
      <c r="D60" s="1180"/>
      <c r="E60" s="1128"/>
      <c r="F60" s="1125"/>
      <c r="G60" s="1125"/>
      <c r="H60" s="1125"/>
      <c r="I60" s="159" t="s">
        <v>278</v>
      </c>
      <c r="J60" s="412">
        <f>LOOKUP($M$2,'TODO 1'!$D$8:$D$42,'TODO 1'!BJ$8:BJ$42)</f>
        <v>127</v>
      </c>
      <c r="K60" s="1038"/>
      <c r="L60" s="1047"/>
      <c r="M60" s="702"/>
    </row>
    <row r="61" spans="1:13" ht="15.75" customHeight="1" thickBot="1">
      <c r="A61" s="403">
        <v>68</v>
      </c>
      <c r="B61" s="1124"/>
      <c r="C61" s="1143"/>
      <c r="D61" s="1180"/>
      <c r="E61" s="1128"/>
      <c r="F61" s="1125"/>
      <c r="G61" s="1125"/>
      <c r="H61" s="1125"/>
      <c r="I61" s="444" t="s">
        <v>87</v>
      </c>
      <c r="J61" s="418">
        <f>LOOKUP($M$2,'TODO 1'!$D$8:$D$42,'TODO 1'!BK$8:BK$42)</f>
        <v>169</v>
      </c>
      <c r="K61" s="1039"/>
      <c r="L61" s="1047"/>
      <c r="M61" s="665">
        <f>SUM(J59:J60)</f>
        <v>169</v>
      </c>
    </row>
    <row r="62" spans="1:13" ht="15.75" customHeight="1" thickBot="1">
      <c r="A62" s="403">
        <v>69</v>
      </c>
      <c r="B62" s="1096" t="s">
        <v>137</v>
      </c>
      <c r="C62" s="1153" t="s">
        <v>441</v>
      </c>
      <c r="D62" s="1129" t="s">
        <v>279</v>
      </c>
      <c r="E62" s="1129"/>
      <c r="F62" s="1129"/>
      <c r="G62" s="1129"/>
      <c r="H62" s="1117" t="s">
        <v>6</v>
      </c>
      <c r="I62" s="1117"/>
      <c r="J62" s="411">
        <f>LOOKUP($M$2,'TODO 1'!$D$8:$D$42,'TODO 1'!BL$8:BL$42)</f>
        <v>636565.8600000001</v>
      </c>
      <c r="K62" s="1045" t="s">
        <v>445</v>
      </c>
      <c r="L62" s="1047" t="s">
        <v>425</v>
      </c>
      <c r="M62" s="704"/>
    </row>
    <row r="63" spans="1:13" ht="23.25" customHeight="1" thickBot="1">
      <c r="A63" s="403">
        <v>70</v>
      </c>
      <c r="B63" s="1097"/>
      <c r="C63" s="1153"/>
      <c r="D63" s="1115"/>
      <c r="E63" s="1115"/>
      <c r="F63" s="1115"/>
      <c r="G63" s="1115"/>
      <c r="H63" s="1130" t="s">
        <v>7</v>
      </c>
      <c r="I63" s="161" t="s">
        <v>5</v>
      </c>
      <c r="J63" s="412">
        <f>LOOKUP($M$2,'TODO 1'!$D$8:$D$42,'TODO 1'!BM$8:BM$42)</f>
        <v>129787.92</v>
      </c>
      <c r="K63" s="1045"/>
      <c r="L63" s="1047"/>
      <c r="M63" s="705"/>
    </row>
    <row r="64" spans="1:13" ht="20.25" customHeight="1" thickBot="1">
      <c r="A64" s="403">
        <v>71</v>
      </c>
      <c r="B64" s="1097"/>
      <c r="C64" s="1153"/>
      <c r="D64" s="1115"/>
      <c r="E64" s="1115"/>
      <c r="F64" s="1115"/>
      <c r="G64" s="1115"/>
      <c r="H64" s="1130"/>
      <c r="I64" s="161" t="s">
        <v>4</v>
      </c>
      <c r="J64" s="412">
        <f>LOOKUP($M$2,'TODO 1'!$D$8:$D$42,'TODO 1'!BN$8:BN$42)</f>
        <v>222686.77000000002</v>
      </c>
      <c r="K64" s="1045"/>
      <c r="L64" s="1047"/>
      <c r="M64" s="705"/>
    </row>
    <row r="65" spans="1:13" ht="18.75" customHeight="1" thickBot="1">
      <c r="A65" s="403">
        <v>72</v>
      </c>
      <c r="B65" s="1097"/>
      <c r="C65" s="1153"/>
      <c r="D65" s="1115"/>
      <c r="E65" s="1115"/>
      <c r="F65" s="1115"/>
      <c r="G65" s="1115"/>
      <c r="H65" s="1126" t="s">
        <v>403</v>
      </c>
      <c r="I65" s="1126"/>
      <c r="J65" s="412">
        <f>LOOKUP($M$2,'TODO 1'!$D$8:$D$42,'TODO 1'!BO$8:BO$42)</f>
        <v>13409</v>
      </c>
      <c r="K65" s="1045"/>
      <c r="L65" s="1047"/>
      <c r="M65" s="705"/>
    </row>
    <row r="66" spans="1:15" ht="26.25" customHeight="1" thickBot="1">
      <c r="A66" s="403">
        <v>73</v>
      </c>
      <c r="B66" s="1097"/>
      <c r="C66" s="1154"/>
      <c r="D66" s="1115"/>
      <c r="E66" s="1115"/>
      <c r="F66" s="1115"/>
      <c r="G66" s="1115"/>
      <c r="H66" s="1131" t="str">
        <f>D62</f>
        <v>COMPRA MONOGRAFÍAS</v>
      </c>
      <c r="I66" s="1131"/>
      <c r="J66" s="414">
        <f>LOOKUP($M$2,'TODO 1'!$D$8:$D$42,'TODO 1'!BP$8:BP$42)</f>
        <v>1002449.5499999999</v>
      </c>
      <c r="K66" s="1045"/>
      <c r="L66" s="1047"/>
      <c r="M66" s="665">
        <f>SUM(J62:J65)</f>
        <v>1002449.5500000002</v>
      </c>
      <c r="O66" s="472"/>
    </row>
    <row r="67" spans="1:15" ht="22.5" customHeight="1" thickBot="1">
      <c r="A67" s="403">
        <v>74</v>
      </c>
      <c r="B67" s="1097"/>
      <c r="C67" s="1152" t="s">
        <v>33</v>
      </c>
      <c r="D67" s="1115" t="s">
        <v>564</v>
      </c>
      <c r="E67" s="1115"/>
      <c r="F67" s="1115"/>
      <c r="G67" s="1115"/>
      <c r="H67" s="1117" t="s">
        <v>6</v>
      </c>
      <c r="I67" s="1117"/>
      <c r="J67" s="412">
        <f>LOOKUP($M$2,'TODO 1'!$D$8:$D$42,'TODO 1'!BQ$8:BQ$42)</f>
        <v>68072.83</v>
      </c>
      <c r="K67" s="1045"/>
      <c r="L67" s="1047"/>
      <c r="M67" s="172"/>
      <c r="O67" s="472"/>
    </row>
    <row r="68" spans="2:15" ht="30.75" customHeight="1" thickBot="1">
      <c r="B68" s="1097"/>
      <c r="C68" s="1153"/>
      <c r="D68" s="1115"/>
      <c r="E68" s="1115"/>
      <c r="F68" s="1115"/>
      <c r="G68" s="1115"/>
      <c r="H68" s="1232" t="s">
        <v>657</v>
      </c>
      <c r="I68" s="1233"/>
      <c r="J68" s="412">
        <f>LOOKUP($M$2,'TODO 1'!$D$8:$D$42,'TODO 1'!BR$8:BR$42)</f>
        <v>14088</v>
      </c>
      <c r="K68" s="1045"/>
      <c r="L68" s="1047"/>
      <c r="M68" s="705"/>
      <c r="O68" s="472"/>
    </row>
    <row r="69" spans="1:13" ht="21" customHeight="1" thickBot="1">
      <c r="A69" s="403">
        <v>75</v>
      </c>
      <c r="B69" s="1097"/>
      <c r="C69" s="1153"/>
      <c r="D69" s="1115"/>
      <c r="E69" s="1115"/>
      <c r="F69" s="1115"/>
      <c r="G69" s="1115"/>
      <c r="H69" s="1130" t="s">
        <v>7</v>
      </c>
      <c r="I69" s="161" t="s">
        <v>5</v>
      </c>
      <c r="J69" s="412">
        <f>LOOKUP($M$2,'TODO 1'!$D$8:$D$42,'TODO 1'!BS$8:BS$42)</f>
        <v>126731.09999999999</v>
      </c>
      <c r="K69" s="1045"/>
      <c r="L69" s="1047"/>
      <c r="M69" s="705"/>
    </row>
    <row r="70" spans="1:13" ht="20.25" customHeight="1" thickBot="1">
      <c r="A70" s="403">
        <v>76</v>
      </c>
      <c r="B70" s="1097"/>
      <c r="C70" s="1153"/>
      <c r="D70" s="1115"/>
      <c r="E70" s="1115"/>
      <c r="F70" s="1115"/>
      <c r="G70" s="1115"/>
      <c r="H70" s="1130"/>
      <c r="I70" s="161" t="s">
        <v>4</v>
      </c>
      <c r="J70" s="412">
        <f>LOOKUP($M$2,'TODO 1'!$D$8:$D$42,'TODO 1'!BT$8:BT$42)</f>
        <v>538.28</v>
      </c>
      <c r="K70" s="1045"/>
      <c r="L70" s="1047"/>
      <c r="M70" s="705"/>
    </row>
    <row r="71" spans="1:13" ht="22.5" customHeight="1" thickBot="1">
      <c r="A71" s="403">
        <v>77</v>
      </c>
      <c r="B71" s="1097"/>
      <c r="C71" s="1153"/>
      <c r="D71" s="1115"/>
      <c r="E71" s="1115"/>
      <c r="F71" s="1115"/>
      <c r="G71" s="1115"/>
      <c r="H71" s="1122" t="s">
        <v>403</v>
      </c>
      <c r="I71" s="1122"/>
      <c r="J71" s="412">
        <f>LOOKUP($M$2,'TODO 1'!$D$8:$D$42,'TODO 1'!BU$8:BU$42)</f>
        <v>0</v>
      </c>
      <c r="K71" s="1045"/>
      <c r="L71" s="1047"/>
      <c r="M71" s="705"/>
    </row>
    <row r="72" spans="1:13" ht="33.75" customHeight="1" thickBot="1">
      <c r="A72" s="403">
        <v>78</v>
      </c>
      <c r="B72" s="1097"/>
      <c r="C72" s="1154"/>
      <c r="D72" s="1115"/>
      <c r="E72" s="1115"/>
      <c r="F72" s="1115"/>
      <c r="G72" s="1115"/>
      <c r="H72" s="1127" t="str">
        <f>D67</f>
        <v>SUSCRIPCIONES A PUBLICACIONES PERIÓDICAS EN PAPEL</v>
      </c>
      <c r="I72" s="1127"/>
      <c r="J72" s="414">
        <f>LOOKUP($M$2,'TODO 1'!$D$8:$D$42,'TODO 1'!BV$8:BV$42)</f>
        <v>209430.21</v>
      </c>
      <c r="K72" s="1045"/>
      <c r="L72" s="1047"/>
      <c r="M72" s="665">
        <f>SUM(J67:J71)</f>
        <v>209430.21</v>
      </c>
    </row>
    <row r="73" spans="1:13" ht="20.25" customHeight="1" thickBot="1">
      <c r="A73" s="403">
        <v>79</v>
      </c>
      <c r="B73" s="1097"/>
      <c r="C73" s="1152" t="s">
        <v>34</v>
      </c>
      <c r="D73" s="1186" t="s">
        <v>280</v>
      </c>
      <c r="E73" s="1187"/>
      <c r="F73" s="1187"/>
      <c r="G73" s="1188"/>
      <c r="H73" s="1122" t="s">
        <v>6</v>
      </c>
      <c r="I73" s="1122"/>
      <c r="J73" s="412">
        <f>LOOKUP($M$2,'TODO 1'!$D$8:$D$42,'TODO 1'!BW$8:BW$42)</f>
        <v>40327.97</v>
      </c>
      <c r="K73" s="1236" t="s">
        <v>446</v>
      </c>
      <c r="L73" s="1047"/>
      <c r="M73" s="705"/>
    </row>
    <row r="74" spans="1:13" ht="20.25" customHeight="1" thickBot="1">
      <c r="A74" s="403">
        <v>80</v>
      </c>
      <c r="B74" s="1097"/>
      <c r="C74" s="1153"/>
      <c r="D74" s="1189"/>
      <c r="E74" s="1190"/>
      <c r="F74" s="1190"/>
      <c r="G74" s="1191"/>
      <c r="H74" s="1130" t="s">
        <v>7</v>
      </c>
      <c r="I74" s="161" t="s">
        <v>5</v>
      </c>
      <c r="J74" s="412">
        <f>LOOKUP($M$2,'TODO 1'!$D$8:$D$42,'TODO 1'!BX$8:BX$42)</f>
        <v>976</v>
      </c>
      <c r="K74" s="1237"/>
      <c r="L74" s="1047"/>
      <c r="M74" s="705"/>
    </row>
    <row r="75" spans="1:13" ht="20.25" customHeight="1" thickBot="1">
      <c r="A75" s="403">
        <v>81</v>
      </c>
      <c r="B75" s="1097"/>
      <c r="C75" s="1153"/>
      <c r="D75" s="1189"/>
      <c r="E75" s="1190"/>
      <c r="F75" s="1190"/>
      <c r="G75" s="1191"/>
      <c r="H75" s="1130"/>
      <c r="I75" s="161" t="s">
        <v>4</v>
      </c>
      <c r="J75" s="412">
        <f>LOOKUP($M$2,'TODO 1'!$D$8:$D$42,'TODO 1'!BY$8:BY$42)</f>
        <v>0</v>
      </c>
      <c r="K75" s="1237"/>
      <c r="L75" s="1047"/>
      <c r="M75" s="705"/>
    </row>
    <row r="76" spans="1:13" ht="20.25" customHeight="1" thickBot="1">
      <c r="A76" s="403">
        <v>82</v>
      </c>
      <c r="B76" s="1097"/>
      <c r="C76" s="1153"/>
      <c r="D76" s="1189"/>
      <c r="E76" s="1190"/>
      <c r="F76" s="1190"/>
      <c r="G76" s="1191"/>
      <c r="H76" s="1122" t="s">
        <v>403</v>
      </c>
      <c r="I76" s="1122"/>
      <c r="J76" s="412">
        <f>LOOKUP($M$2,'TODO 1'!$D$8:$D$42,'TODO 1'!BZ$8:BZ$42)</f>
        <v>0</v>
      </c>
      <c r="K76" s="1237"/>
      <c r="L76" s="1047"/>
      <c r="M76" s="705"/>
    </row>
    <row r="77" spans="1:13" ht="31.5" customHeight="1" thickBot="1">
      <c r="A77" s="403">
        <v>83</v>
      </c>
      <c r="B77" s="1097"/>
      <c r="C77" s="1154"/>
      <c r="D77" s="1192"/>
      <c r="E77" s="1193"/>
      <c r="F77" s="1193"/>
      <c r="G77" s="1194"/>
      <c r="H77" s="1131" t="str">
        <f>D73</f>
        <v>MATERIAL NO LIBRARIO</v>
      </c>
      <c r="I77" s="1131"/>
      <c r="J77" s="414">
        <f>LOOKUP($M$2,'TODO 1'!$D$8:$D$42,'TODO 1'!CA$8:CA$42)</f>
        <v>41303.97</v>
      </c>
      <c r="K77" s="1237"/>
      <c r="L77" s="1047"/>
      <c r="M77" s="665">
        <f>SUM(J73:J76)</f>
        <v>41303.97</v>
      </c>
    </row>
    <row r="78" spans="1:13" ht="20.25" customHeight="1" thickBot="1">
      <c r="A78" s="403">
        <v>84</v>
      </c>
      <c r="B78" s="1097"/>
      <c r="C78" s="1152" t="s">
        <v>35</v>
      </c>
      <c r="D78" s="1186" t="s">
        <v>281</v>
      </c>
      <c r="E78" s="1187"/>
      <c r="F78" s="1187"/>
      <c r="G78" s="1188"/>
      <c r="H78" s="1122" t="s">
        <v>6</v>
      </c>
      <c r="I78" s="1122"/>
      <c r="J78" s="412">
        <f>LOOKUP($M$2,'TODO 1'!$D$8:$D$42,'TODO 1'!CB$8:CB$42)</f>
        <v>26422.079999999998</v>
      </c>
      <c r="K78" s="1237"/>
      <c r="L78" s="1047"/>
      <c r="M78" s="705"/>
    </row>
    <row r="79" spans="1:13" ht="26.25" customHeight="1" thickBot="1">
      <c r="A79" s="403">
        <v>85</v>
      </c>
      <c r="B79" s="1097"/>
      <c r="C79" s="1153"/>
      <c r="D79" s="1189"/>
      <c r="E79" s="1190"/>
      <c r="F79" s="1190"/>
      <c r="G79" s="1191"/>
      <c r="H79" s="1130" t="s">
        <v>7</v>
      </c>
      <c r="I79" s="161" t="s">
        <v>5</v>
      </c>
      <c r="J79" s="412">
        <f>LOOKUP($M$2,'TODO 1'!$D$8:$D$42,'TODO 1'!CC$8:CC$42)</f>
        <v>550.83</v>
      </c>
      <c r="K79" s="1237"/>
      <c r="L79" s="1047"/>
      <c r="M79" s="705"/>
    </row>
    <row r="80" spans="1:13" ht="20.25" customHeight="1" thickBot="1">
      <c r="A80" s="403">
        <v>86</v>
      </c>
      <c r="B80" s="1097"/>
      <c r="C80" s="1153"/>
      <c r="D80" s="1189"/>
      <c r="E80" s="1190"/>
      <c r="F80" s="1190"/>
      <c r="G80" s="1191"/>
      <c r="H80" s="1130"/>
      <c r="I80" s="161" t="s">
        <v>4</v>
      </c>
      <c r="J80" s="412">
        <f>LOOKUP($M$2,'TODO 1'!$D$8:$D$42,'TODO 1'!CD$8:CD$42)</f>
        <v>0</v>
      </c>
      <c r="K80" s="1237"/>
      <c r="L80" s="1047"/>
      <c r="M80" s="705"/>
    </row>
    <row r="81" spans="1:13" ht="15.75" customHeight="1" thickBot="1">
      <c r="A81" s="403">
        <v>87</v>
      </c>
      <c r="B81" s="1097"/>
      <c r="C81" s="1153"/>
      <c r="D81" s="1189"/>
      <c r="E81" s="1190"/>
      <c r="F81" s="1190"/>
      <c r="G81" s="1191"/>
      <c r="H81" s="1122" t="s">
        <v>403</v>
      </c>
      <c r="I81" s="1122"/>
      <c r="J81" s="412">
        <f>LOOKUP($M$2,'TODO 1'!$D$8:$D$42,'TODO 1'!CE$8:CE$42)</f>
        <v>0</v>
      </c>
      <c r="K81" s="1237"/>
      <c r="L81" s="1047"/>
      <c r="M81" s="705"/>
    </row>
    <row r="82" spans="1:14" ht="31.5" customHeight="1" thickBot="1">
      <c r="A82" s="403">
        <v>88</v>
      </c>
      <c r="B82" s="1097"/>
      <c r="C82" s="1154"/>
      <c r="D82" s="1192"/>
      <c r="E82" s="1193"/>
      <c r="F82" s="1193"/>
      <c r="G82" s="1194"/>
      <c r="H82" s="1195" t="str">
        <f>D78</f>
        <v>ENCUADERNACIÓN RESTAURACIÓN</v>
      </c>
      <c r="I82" s="1195"/>
      <c r="J82" s="413">
        <f>LOOKUP($M$2,'TODO 1'!$D$8:$D$42,'TODO 1'!CF$8:CF$42)</f>
        <v>26972.91</v>
      </c>
      <c r="K82" s="1237"/>
      <c r="L82" s="1047"/>
      <c r="M82" s="665">
        <f>SUM(J78:J81)</f>
        <v>26972.91</v>
      </c>
      <c r="N82" s="391"/>
    </row>
    <row r="83" spans="1:13" ht="20.25" customHeight="1" thickBot="1">
      <c r="A83" s="403">
        <v>89</v>
      </c>
      <c r="B83" s="1097"/>
      <c r="C83" s="475" t="s">
        <v>36</v>
      </c>
      <c r="D83" s="1115" t="s">
        <v>282</v>
      </c>
      <c r="E83" s="1115"/>
      <c r="F83" s="1115"/>
      <c r="G83" s="1115"/>
      <c r="H83" s="1115"/>
      <c r="I83" s="1115"/>
      <c r="J83" s="688">
        <f>LOOKUP($M$2,'TODO 1'!$D$8:$D$42,'TODO 1'!CG$8:CG$42)</f>
        <v>186128.17</v>
      </c>
      <c r="K83" s="1237"/>
      <c r="L83" s="1047"/>
      <c r="M83" s="705"/>
    </row>
    <row r="84" spans="1:13" ht="20.25" customHeight="1" thickBot="1">
      <c r="A84" s="403">
        <v>94</v>
      </c>
      <c r="B84" s="1097"/>
      <c r="C84" s="475" t="s">
        <v>37</v>
      </c>
      <c r="D84" s="1115" t="s">
        <v>283</v>
      </c>
      <c r="E84" s="1115"/>
      <c r="F84" s="1115"/>
      <c r="G84" s="1115"/>
      <c r="H84" s="1115" t="s">
        <v>6</v>
      </c>
      <c r="I84" s="1115"/>
      <c r="J84" s="688">
        <f>LOOKUP($M$2,'TODO 1'!$D$8:$D$42,'TODO 1'!CH$8:CH$42)</f>
        <v>52647.37</v>
      </c>
      <c r="K84" s="1237"/>
      <c r="L84" s="1047"/>
      <c r="M84" s="705"/>
    </row>
    <row r="85" spans="1:13" ht="20.25" customHeight="1" thickBot="1">
      <c r="A85" s="403">
        <v>99</v>
      </c>
      <c r="B85" s="1097"/>
      <c r="C85" s="475" t="s">
        <v>38</v>
      </c>
      <c r="D85" s="1115" t="s">
        <v>284</v>
      </c>
      <c r="E85" s="1115"/>
      <c r="F85" s="1115"/>
      <c r="G85" s="1115"/>
      <c r="H85" s="1115" t="s">
        <v>6</v>
      </c>
      <c r="I85" s="1115"/>
      <c r="J85" s="688">
        <f>LOOKUP($M$2,'TODO 1'!$D$8:$D$42,'TODO 1'!CI$8:CI$42)</f>
        <v>70725.93000000001</v>
      </c>
      <c r="K85" s="1238"/>
      <c r="L85" s="1047"/>
      <c r="M85" s="705"/>
    </row>
    <row r="86" spans="1:13" ht="15.75" customHeight="1" thickBot="1">
      <c r="A86" s="403">
        <v>104</v>
      </c>
      <c r="B86" s="1097"/>
      <c r="C86" s="1277" t="s">
        <v>72</v>
      </c>
      <c r="D86" s="1200" t="s">
        <v>75</v>
      </c>
      <c r="E86" s="1276" t="s">
        <v>73</v>
      </c>
      <c r="F86" s="1196" t="s">
        <v>74</v>
      </c>
      <c r="G86" s="1196"/>
      <c r="H86" s="1117" t="s">
        <v>6</v>
      </c>
      <c r="I86" s="1117"/>
      <c r="J86" s="412">
        <f>LOOKUP($M$2,'TODO 1'!$D$8:$D$42,'TODO 1'!CJ$8:CJ$42)</f>
        <v>282</v>
      </c>
      <c r="K86" s="1045" t="s">
        <v>447</v>
      </c>
      <c r="L86" s="1047"/>
      <c r="M86" s="705"/>
    </row>
    <row r="87" spans="1:13" ht="20.25" customHeight="1" thickBot="1">
      <c r="A87" s="403">
        <v>105</v>
      </c>
      <c r="B87" s="1097"/>
      <c r="C87" s="1278"/>
      <c r="D87" s="1200"/>
      <c r="E87" s="1132"/>
      <c r="F87" s="1197"/>
      <c r="G87" s="1197"/>
      <c r="H87" s="1130" t="s">
        <v>7</v>
      </c>
      <c r="I87" s="161" t="s">
        <v>5</v>
      </c>
      <c r="J87" s="412">
        <f>LOOKUP($M$2,'TODO 1'!$D$8:$D$42,'TODO 1'!CK$8:CK$42)</f>
        <v>1645</v>
      </c>
      <c r="K87" s="1045"/>
      <c r="L87" s="1047"/>
      <c r="M87" s="705"/>
    </row>
    <row r="88" spans="1:13" ht="20.25" customHeight="1" thickBot="1">
      <c r="A88" s="403">
        <v>106</v>
      </c>
      <c r="B88" s="1097"/>
      <c r="C88" s="1278"/>
      <c r="D88" s="1200"/>
      <c r="E88" s="1132"/>
      <c r="F88" s="1197"/>
      <c r="G88" s="1197"/>
      <c r="H88" s="1130"/>
      <c r="I88" s="161" t="s">
        <v>4</v>
      </c>
      <c r="J88" s="412">
        <f>LOOKUP($M$2,'TODO 1'!$D$8:$D$42,'TODO 1'!CL$8:CL$42)</f>
        <v>0</v>
      </c>
      <c r="K88" s="1045"/>
      <c r="L88" s="1047"/>
      <c r="M88" s="705"/>
    </row>
    <row r="89" spans="1:13" ht="15" customHeight="1" thickBot="1">
      <c r="A89" s="403">
        <v>107</v>
      </c>
      <c r="B89" s="1097"/>
      <c r="C89" s="1278"/>
      <c r="D89" s="1200"/>
      <c r="E89" s="1132"/>
      <c r="F89" s="1197"/>
      <c r="G89" s="1197"/>
      <c r="H89" s="1122" t="s">
        <v>403</v>
      </c>
      <c r="I89" s="1122"/>
      <c r="J89" s="412">
        <f>LOOKUP($M$2,'TODO 1'!$D$8:$D$42,'TODO 1'!CM$8:CM$42)</f>
        <v>0</v>
      </c>
      <c r="K89" s="1045"/>
      <c r="L89" s="1047"/>
      <c r="M89" s="705"/>
    </row>
    <row r="90" spans="1:13" ht="31.5" customHeight="1" thickBot="1">
      <c r="A90" s="403">
        <v>108</v>
      </c>
      <c r="B90" s="1097"/>
      <c r="C90" s="1278"/>
      <c r="D90" s="1200"/>
      <c r="E90" s="1132"/>
      <c r="F90" s="1197"/>
      <c r="G90" s="1197"/>
      <c r="H90" s="1195" t="s">
        <v>74</v>
      </c>
      <c r="I90" s="1195"/>
      <c r="J90" s="413">
        <f>LOOKUP($M$2,'TODO 1'!$D$8:$D$42,'TODO 1'!CN$8:CN$42)</f>
        <v>1927</v>
      </c>
      <c r="K90" s="1045"/>
      <c r="L90" s="1047"/>
      <c r="M90" s="665">
        <f>SUM(J86:J89)</f>
        <v>1927</v>
      </c>
    </row>
    <row r="91" spans="1:13" ht="20.25" customHeight="1" thickBot="1">
      <c r="A91" s="403">
        <v>109</v>
      </c>
      <c r="B91" s="1097"/>
      <c r="C91" s="1278"/>
      <c r="D91" s="1200"/>
      <c r="E91" s="1132" t="s">
        <v>77</v>
      </c>
      <c r="F91" s="1197" t="s">
        <v>76</v>
      </c>
      <c r="G91" s="1197"/>
      <c r="H91" s="1122" t="s">
        <v>6</v>
      </c>
      <c r="I91" s="1122"/>
      <c r="J91" s="412">
        <f>LOOKUP($M$2,'TODO 1'!$D$8:$D$42,'TODO 1'!CO$8:CO$42)</f>
        <v>47141.93</v>
      </c>
      <c r="K91" s="1045"/>
      <c r="L91" s="1047"/>
      <c r="M91" s="705"/>
    </row>
    <row r="92" spans="2:13" ht="27.75" customHeight="1" thickBot="1">
      <c r="B92" s="1097"/>
      <c r="C92" s="1278"/>
      <c r="D92" s="1200"/>
      <c r="E92" s="1132"/>
      <c r="F92" s="1197"/>
      <c r="G92" s="1197"/>
      <c r="H92" s="1232" t="s">
        <v>657</v>
      </c>
      <c r="I92" s="1233"/>
      <c r="J92" s="412">
        <f>LOOKUP($M$2,'TODO 1'!$D$8:$D$42,'TODO 1'!CP$8:CP$42)</f>
        <v>358498.19</v>
      </c>
      <c r="K92" s="1045"/>
      <c r="L92" s="1047"/>
      <c r="M92" s="705"/>
    </row>
    <row r="93" spans="1:13" ht="21" customHeight="1" thickBot="1">
      <c r="A93" s="403">
        <v>110</v>
      </c>
      <c r="B93" s="1097"/>
      <c r="C93" s="1278"/>
      <c r="D93" s="1200"/>
      <c r="E93" s="1132"/>
      <c r="F93" s="1197"/>
      <c r="G93" s="1197"/>
      <c r="H93" s="1130" t="s">
        <v>7</v>
      </c>
      <c r="I93" s="161" t="s">
        <v>5</v>
      </c>
      <c r="J93" s="412">
        <f>LOOKUP($M$2,'TODO 1'!$D$8:$D$42,'TODO 1'!CQ$8:CQ$42)</f>
        <v>36713</v>
      </c>
      <c r="K93" s="1045"/>
      <c r="L93" s="1047"/>
      <c r="M93" s="705"/>
    </row>
    <row r="94" spans="1:13" ht="20.25" customHeight="1" thickBot="1">
      <c r="A94" s="403">
        <v>111</v>
      </c>
      <c r="B94" s="1097"/>
      <c r="C94" s="1278"/>
      <c r="D94" s="1200"/>
      <c r="E94" s="1132"/>
      <c r="F94" s="1197"/>
      <c r="G94" s="1197"/>
      <c r="H94" s="1130"/>
      <c r="I94" s="161" t="s">
        <v>4</v>
      </c>
      <c r="J94" s="412">
        <f>LOOKUP($M$2,'TODO 1'!$D$8:$D$42,'TODO 1'!CR$8:CR$42)</f>
        <v>1707.31</v>
      </c>
      <c r="K94" s="1045"/>
      <c r="L94" s="1047"/>
      <c r="M94" s="705"/>
    </row>
    <row r="95" spans="1:13" ht="20.25" customHeight="1" thickBot="1">
      <c r="A95" s="403">
        <v>112</v>
      </c>
      <c r="B95" s="1097"/>
      <c r="C95" s="1278"/>
      <c r="D95" s="1200"/>
      <c r="E95" s="1132"/>
      <c r="F95" s="1197"/>
      <c r="G95" s="1197"/>
      <c r="H95" s="1122" t="s">
        <v>403</v>
      </c>
      <c r="I95" s="1122"/>
      <c r="J95" s="412">
        <f>LOOKUP($M$2,'TODO 1'!$D$8:$D$42,'TODO 1'!CS$8:CS$42)</f>
        <v>0</v>
      </c>
      <c r="K95" s="1045"/>
      <c r="L95" s="1047"/>
      <c r="M95" s="705"/>
    </row>
    <row r="96" spans="1:13" ht="31.5" customHeight="1" thickBot="1">
      <c r="A96" s="403">
        <v>113</v>
      </c>
      <c r="B96" s="1097"/>
      <c r="C96" s="1278"/>
      <c r="D96" s="1200"/>
      <c r="E96" s="1132"/>
      <c r="F96" s="1197"/>
      <c r="G96" s="1197"/>
      <c r="H96" s="1131" t="str">
        <f>F91</f>
        <v> BASES DE  DATOS EN LÍNEA</v>
      </c>
      <c r="I96" s="1131"/>
      <c r="J96" s="414">
        <f>LOOKUP($M$2,'TODO 1'!$D$8:$D$42,'TODO 1'!CT$8:CT$42)</f>
        <v>444060.43</v>
      </c>
      <c r="K96" s="1045"/>
      <c r="L96" s="1047"/>
      <c r="M96" s="665">
        <f>SUM(J91:J95)</f>
        <v>444060.43</v>
      </c>
    </row>
    <row r="97" spans="1:13" ht="15.75" customHeight="1" thickBot="1">
      <c r="A97" s="403">
        <v>114</v>
      </c>
      <c r="B97" s="1097"/>
      <c r="C97" s="1278"/>
      <c r="D97" s="1200"/>
      <c r="E97" s="1132" t="s">
        <v>78</v>
      </c>
      <c r="F97" s="1197" t="s">
        <v>80</v>
      </c>
      <c r="G97" s="1197"/>
      <c r="H97" s="1122" t="s">
        <v>6</v>
      </c>
      <c r="I97" s="1122"/>
      <c r="J97" s="412">
        <f>LOOKUP($M$2,'TODO 1'!$D$8:$D$42,'TODO 1'!CU$8:CU$42)</f>
        <v>17298.870000000003</v>
      </c>
      <c r="K97" s="1045" t="s">
        <v>448</v>
      </c>
      <c r="L97" s="1047"/>
      <c r="M97" s="705"/>
    </row>
    <row r="98" spans="2:13" ht="15.75" customHeight="1" thickBot="1">
      <c r="B98" s="1097"/>
      <c r="C98" s="1278"/>
      <c r="D98" s="1200"/>
      <c r="E98" s="1132"/>
      <c r="F98" s="1197"/>
      <c r="G98" s="1197"/>
      <c r="H98" s="773"/>
      <c r="I98" s="773"/>
      <c r="J98" s="412">
        <f>LOOKUP($M$2,'TODO 1'!$D$8:$D$42,'TODO 1'!CV$8:CV$42)</f>
        <v>1300439.05</v>
      </c>
      <c r="K98" s="1045"/>
      <c r="L98" s="1047"/>
      <c r="M98" s="705"/>
    </row>
    <row r="99" spans="1:13" ht="15" customHeight="1" thickBot="1">
      <c r="A99" s="403">
        <v>115</v>
      </c>
      <c r="B99" s="1097"/>
      <c r="C99" s="1278"/>
      <c r="D99" s="1200"/>
      <c r="E99" s="1132"/>
      <c r="F99" s="1197"/>
      <c r="G99" s="1197"/>
      <c r="H99" s="1130" t="s">
        <v>7</v>
      </c>
      <c r="I99" s="161" t="s">
        <v>5</v>
      </c>
      <c r="J99" s="412">
        <f>LOOKUP($M$2,'TODO 1'!$D$8:$D$42,'TODO 1'!CW$8:CW$42)</f>
        <v>1771.2</v>
      </c>
      <c r="K99" s="1045"/>
      <c r="L99" s="1047"/>
      <c r="M99" s="705"/>
    </row>
    <row r="100" spans="1:13" ht="20.25" customHeight="1" thickBot="1">
      <c r="A100" s="403">
        <v>116</v>
      </c>
      <c r="B100" s="1097"/>
      <c r="C100" s="1278"/>
      <c r="D100" s="1200"/>
      <c r="E100" s="1132"/>
      <c r="F100" s="1197"/>
      <c r="G100" s="1197"/>
      <c r="H100" s="1130"/>
      <c r="I100" s="161" t="s">
        <v>4</v>
      </c>
      <c r="J100" s="412">
        <f>LOOKUP($M$2,'TODO 1'!$D$8:$D$42,'TODO 1'!CX$8:CX$42)</f>
        <v>788.44</v>
      </c>
      <c r="K100" s="1045"/>
      <c r="L100" s="1047"/>
      <c r="M100" s="705"/>
    </row>
    <row r="101" spans="1:13" ht="15" customHeight="1" thickBot="1">
      <c r="A101" s="403">
        <v>117</v>
      </c>
      <c r="B101" s="1097"/>
      <c r="C101" s="1278"/>
      <c r="D101" s="1200"/>
      <c r="E101" s="1132"/>
      <c r="F101" s="1197"/>
      <c r="G101" s="1197"/>
      <c r="H101" s="1122" t="s">
        <v>403</v>
      </c>
      <c r="I101" s="1122"/>
      <c r="J101" s="412">
        <f>LOOKUP($M$2,'TODO 1'!$D$8:$D$42,'TODO 1'!CY$8:CY$42)</f>
        <v>0</v>
      </c>
      <c r="K101" s="1045"/>
      <c r="L101" s="1047"/>
      <c r="M101" s="705"/>
    </row>
    <row r="102" spans="1:13" ht="31.5" customHeight="1" thickBot="1">
      <c r="A102" s="403">
        <v>118</v>
      </c>
      <c r="B102" s="1097"/>
      <c r="C102" s="1278"/>
      <c r="D102" s="1200"/>
      <c r="E102" s="1132"/>
      <c r="F102" s="1197"/>
      <c r="G102" s="1197"/>
      <c r="H102" s="1131" t="str">
        <f>F97</f>
        <v>REVISTAS ELECTRÓNICAS</v>
      </c>
      <c r="I102" s="1131"/>
      <c r="J102" s="414">
        <f>LOOKUP($M$2,'TODO 1'!$D$8:$D$42,'TODO 1'!CZ$8:CZ$42)</f>
        <v>1320297.56</v>
      </c>
      <c r="K102" s="1045"/>
      <c r="L102" s="1047"/>
      <c r="M102" s="665">
        <f>SUM(J97:J101)</f>
        <v>1320297.56</v>
      </c>
    </row>
    <row r="103" spans="1:13" ht="15.75" customHeight="1" thickBot="1">
      <c r="A103" s="403">
        <v>119</v>
      </c>
      <c r="B103" s="1097"/>
      <c r="C103" s="1278"/>
      <c r="D103" s="1200"/>
      <c r="E103" s="1132" t="s">
        <v>79</v>
      </c>
      <c r="F103" s="1197" t="s">
        <v>402</v>
      </c>
      <c r="G103" s="1197"/>
      <c r="H103" s="1122" t="s">
        <v>6</v>
      </c>
      <c r="I103" s="1122"/>
      <c r="J103" s="412">
        <f>LOOKUP($M$2,'TODO 1'!$D$8:$D$42,'TODO 1'!DA$8:DA$42)</f>
        <v>91567.03</v>
      </c>
      <c r="K103" s="1045"/>
      <c r="L103" s="1047"/>
      <c r="M103" s="705"/>
    </row>
    <row r="104" spans="2:13" ht="39" customHeight="1" thickBot="1">
      <c r="B104" s="1097"/>
      <c r="C104" s="1278"/>
      <c r="D104" s="1200"/>
      <c r="E104" s="1132"/>
      <c r="F104" s="1197"/>
      <c r="G104" s="1197"/>
      <c r="H104" s="1232" t="s">
        <v>657</v>
      </c>
      <c r="I104" s="1233"/>
      <c r="J104" s="412">
        <f>LOOKUP($M$2,'TODO 1'!$D$8:$D$42,'TODO 1'!DB$8:DB$42)</f>
        <v>3383.7700000000004</v>
      </c>
      <c r="K104" s="1045"/>
      <c r="L104" s="1047"/>
      <c r="M104" s="705"/>
    </row>
    <row r="105" spans="1:13" ht="15" customHeight="1" thickBot="1">
      <c r="A105" s="403">
        <v>120</v>
      </c>
      <c r="B105" s="1097"/>
      <c r="C105" s="1278"/>
      <c r="D105" s="1200"/>
      <c r="E105" s="1132"/>
      <c r="F105" s="1197"/>
      <c r="G105" s="1197"/>
      <c r="H105" s="1130" t="s">
        <v>7</v>
      </c>
      <c r="I105" s="161" t="s">
        <v>5</v>
      </c>
      <c r="J105" s="412">
        <f>LOOKUP($M$2,'TODO 1'!$D$8:$D$42,'TODO 1'!DC$8:DC$42)</f>
        <v>1517</v>
      </c>
      <c r="K105" s="1045"/>
      <c r="L105" s="1047"/>
      <c r="M105" s="705"/>
    </row>
    <row r="106" spans="1:13" ht="20.25" customHeight="1" thickBot="1">
      <c r="A106" s="403">
        <v>121</v>
      </c>
      <c r="B106" s="1097"/>
      <c r="C106" s="1278"/>
      <c r="D106" s="1200"/>
      <c r="E106" s="1132"/>
      <c r="F106" s="1197"/>
      <c r="G106" s="1197"/>
      <c r="H106" s="1130"/>
      <c r="I106" s="161" t="s">
        <v>4</v>
      </c>
      <c r="J106" s="412">
        <f>LOOKUP($M$2,'TODO 1'!$D$8:$D$42,'TODO 1'!DD$8:DD$42)</f>
        <v>0</v>
      </c>
      <c r="K106" s="1045"/>
      <c r="L106" s="1047"/>
      <c r="M106" s="705"/>
    </row>
    <row r="107" spans="1:13" ht="15" customHeight="1" thickBot="1">
      <c r="A107" s="403">
        <v>122</v>
      </c>
      <c r="B107" s="1097"/>
      <c r="C107" s="1278"/>
      <c r="D107" s="1200"/>
      <c r="E107" s="1132"/>
      <c r="F107" s="1197"/>
      <c r="G107" s="1197"/>
      <c r="H107" s="1122" t="s">
        <v>403</v>
      </c>
      <c r="I107" s="1122"/>
      <c r="J107" s="412">
        <f>LOOKUP($M$2,'TODO 1'!$D$8:$D$42,'TODO 1'!DE$8:DE$42)</f>
        <v>0</v>
      </c>
      <c r="K107" s="1045"/>
      <c r="L107" s="1047"/>
      <c r="M107" s="705"/>
    </row>
    <row r="108" spans="1:13" ht="31.5" customHeight="1" thickBot="1">
      <c r="A108" s="403">
        <v>123</v>
      </c>
      <c r="B108" s="1097"/>
      <c r="C108" s="1278"/>
      <c r="D108" s="1200"/>
      <c r="E108" s="1132"/>
      <c r="F108" s="1197"/>
      <c r="G108" s="1197"/>
      <c r="H108" s="1131" t="str">
        <f>F103</f>
        <v>LIBROS ELECTRÓNICOS</v>
      </c>
      <c r="I108" s="1131"/>
      <c r="J108" s="414">
        <f>LOOKUP($M$2,'TODO 1'!$D$8:$D$42,'TODO 1'!DF$8:DF$42)</f>
        <v>96467.8</v>
      </c>
      <c r="K108" s="1045"/>
      <c r="L108" s="1047"/>
      <c r="M108" s="665">
        <f>SUM(J103:J107)</f>
        <v>96467.8</v>
      </c>
    </row>
    <row r="109" spans="1:15" ht="33.75" customHeight="1" thickBot="1">
      <c r="A109" s="403">
        <v>129</v>
      </c>
      <c r="B109" s="1097"/>
      <c r="C109" s="1279"/>
      <c r="D109" s="1201"/>
      <c r="E109" s="1253" t="s">
        <v>442</v>
      </c>
      <c r="F109" s="1254"/>
      <c r="G109" s="1254"/>
      <c r="H109" s="1254"/>
      <c r="I109" s="1255"/>
      <c r="J109" s="414">
        <f>J90+J96+J102+J108</f>
        <v>1862752.79</v>
      </c>
      <c r="K109" s="1045"/>
      <c r="L109" s="1047"/>
      <c r="M109" s="703">
        <f>J108+J102+J96+J90</f>
        <v>1862752.79</v>
      </c>
      <c r="O109" s="472"/>
    </row>
    <row r="110" spans="1:15" ht="15.75" customHeight="1" thickBot="1">
      <c r="A110" s="403">
        <v>130</v>
      </c>
      <c r="B110" s="1097"/>
      <c r="C110" s="1153" t="s">
        <v>40</v>
      </c>
      <c r="D110" s="1213" t="s">
        <v>232</v>
      </c>
      <c r="E110" s="1214"/>
      <c r="F110" s="1214"/>
      <c r="G110" s="1215"/>
      <c r="H110" s="1122" t="s">
        <v>6</v>
      </c>
      <c r="I110" s="1122"/>
      <c r="J110" s="412">
        <f>LOOKUP($M$2,'TODO 1'!$D$8:$D$42,'TODO 1'!DH$8:DH$42)</f>
        <v>356892.78</v>
      </c>
      <c r="K110" s="1045"/>
      <c r="L110" s="1047"/>
      <c r="M110" s="705"/>
      <c r="O110" s="472"/>
    </row>
    <row r="111" spans="1:15" ht="19.5" customHeight="1" thickBot="1">
      <c r="A111" s="403">
        <v>131</v>
      </c>
      <c r="B111" s="1097"/>
      <c r="C111" s="1153"/>
      <c r="D111" s="1216"/>
      <c r="E111" s="1217"/>
      <c r="F111" s="1217"/>
      <c r="G111" s="1218"/>
      <c r="H111" s="1130" t="s">
        <v>7</v>
      </c>
      <c r="I111" s="161" t="s">
        <v>5</v>
      </c>
      <c r="J111" s="412">
        <f>LOOKUP($M$2,'TODO 1'!$D$8:$D$42,'TODO 1'!DI$8:DI$42)</f>
        <v>0</v>
      </c>
      <c r="K111" s="1045"/>
      <c r="L111" s="1047"/>
      <c r="M111" s="705"/>
      <c r="O111" s="472"/>
    </row>
    <row r="112" spans="1:15" ht="20.25" customHeight="1" thickBot="1">
      <c r="A112" s="403">
        <v>132</v>
      </c>
      <c r="B112" s="1097"/>
      <c r="C112" s="1153"/>
      <c r="D112" s="1216"/>
      <c r="E112" s="1217"/>
      <c r="F112" s="1217"/>
      <c r="G112" s="1218"/>
      <c r="H112" s="1130"/>
      <c r="I112" s="161" t="s">
        <v>4</v>
      </c>
      <c r="J112" s="412">
        <f>LOOKUP($M$2,'TODO 1'!$D$8:$D$42,'TODO 1'!DJ$8:DJ$42)</f>
        <v>0</v>
      </c>
      <c r="K112" s="1045"/>
      <c r="L112" s="1047"/>
      <c r="M112" s="705"/>
      <c r="O112" s="472"/>
    </row>
    <row r="113" spans="1:15" ht="15.75" customHeight="1" thickBot="1">
      <c r="A113" s="403">
        <v>133</v>
      </c>
      <c r="B113" s="1097"/>
      <c r="C113" s="1153"/>
      <c r="D113" s="1216"/>
      <c r="E113" s="1217"/>
      <c r="F113" s="1217"/>
      <c r="G113" s="1218"/>
      <c r="H113" s="1122" t="s">
        <v>403</v>
      </c>
      <c r="I113" s="1122"/>
      <c r="J113" s="412">
        <f>LOOKUP($M$2,'TODO 1'!$D$8:$D$42,'TODO 1'!DK$8:DK$42)</f>
        <v>0</v>
      </c>
      <c r="K113" s="1045"/>
      <c r="L113" s="1047"/>
      <c r="M113" s="705"/>
      <c r="O113" s="472"/>
    </row>
    <row r="114" spans="1:13" ht="23.25" customHeight="1" thickBot="1">
      <c r="A114" s="403">
        <v>134</v>
      </c>
      <c r="B114" s="1097"/>
      <c r="C114" s="1154"/>
      <c r="D114" s="1219"/>
      <c r="E114" s="1220"/>
      <c r="F114" s="1220"/>
      <c r="G114" s="1221"/>
      <c r="H114" s="1195" t="s">
        <v>87</v>
      </c>
      <c r="I114" s="1195"/>
      <c r="J114" s="413">
        <f>LOOKUP($M$2,'TODO 1'!$D$8:$D$42,'TODO 1'!DL$8:DL$42)</f>
        <v>356892.78</v>
      </c>
      <c r="K114" s="1045"/>
      <c r="L114" s="1047"/>
      <c r="M114" s="665">
        <f>SUM(J110:J113)</f>
        <v>356892.78</v>
      </c>
    </row>
    <row r="115" spans="1:14" ht="23.25" customHeight="1">
      <c r="A115" s="403">
        <v>135</v>
      </c>
      <c r="B115" s="1097"/>
      <c r="C115" s="1246" t="s">
        <v>404</v>
      </c>
      <c r="D115" s="1247"/>
      <c r="E115" s="1247"/>
      <c r="F115" s="1247"/>
      <c r="G115" s="1248"/>
      <c r="H115" s="1122" t="s">
        <v>6</v>
      </c>
      <c r="I115" s="1122"/>
      <c r="J115" s="412">
        <f>LOOKUP($M$2,'TODO 1'!$D$8:$D$42,'TODO 1'!DM$8:DM$42)</f>
        <v>1594072.8200000003</v>
      </c>
      <c r="K115" s="1236" t="s">
        <v>449</v>
      </c>
      <c r="L115" s="1042" t="s">
        <v>426</v>
      </c>
      <c r="M115" s="703"/>
      <c r="N115" s="472"/>
    </row>
    <row r="116" spans="2:15" ht="30.75" customHeight="1">
      <c r="B116" s="1097"/>
      <c r="C116" s="1249"/>
      <c r="D116" s="1250"/>
      <c r="E116" s="1250"/>
      <c r="F116" s="1250"/>
      <c r="G116" s="1251"/>
      <c r="H116" s="1232" t="s">
        <v>657</v>
      </c>
      <c r="I116" s="1233"/>
      <c r="J116" s="412">
        <f>LOOKUP($M$2,'TODO 1'!$D$8:$D$42,'TODO 1'!DN$8:DN$42)</f>
        <v>1676409.0099999998</v>
      </c>
      <c r="K116" s="1237"/>
      <c r="L116" s="1043"/>
      <c r="M116" s="703"/>
      <c r="N116" s="472"/>
      <c r="O116" s="685"/>
    </row>
    <row r="117" spans="1:15" ht="23.25" customHeight="1">
      <c r="A117" s="403">
        <v>136</v>
      </c>
      <c r="B117" s="1097"/>
      <c r="C117" s="1252"/>
      <c r="D117" s="1250"/>
      <c r="E117" s="1250"/>
      <c r="F117" s="1250"/>
      <c r="G117" s="1251"/>
      <c r="H117" s="1130" t="s">
        <v>7</v>
      </c>
      <c r="I117" s="161" t="s">
        <v>5</v>
      </c>
      <c r="J117" s="412">
        <f>LOOKUP($M$2,'TODO 1'!$D$8:$D$42,'TODO 1'!DO$8:DO$42)</f>
        <v>299692.05</v>
      </c>
      <c r="K117" s="1237"/>
      <c r="L117" s="1043"/>
      <c r="M117" s="703"/>
      <c r="N117" s="472"/>
      <c r="O117" s="685"/>
    </row>
    <row r="118" spans="1:14" ht="23.25" customHeight="1">
      <c r="A118" s="403">
        <v>137</v>
      </c>
      <c r="B118" s="1097"/>
      <c r="C118" s="1252"/>
      <c r="D118" s="1250"/>
      <c r="E118" s="1250"/>
      <c r="F118" s="1250"/>
      <c r="G118" s="1251"/>
      <c r="H118" s="1130"/>
      <c r="I118" s="161" t="s">
        <v>4</v>
      </c>
      <c r="J118" s="412">
        <f>LOOKUP($M$2,'TODO 1'!$D$8:$D$42,'TODO 1'!DP$8:DP$42)</f>
        <v>225720.8</v>
      </c>
      <c r="K118" s="1237"/>
      <c r="L118" s="1043"/>
      <c r="M118" s="703"/>
      <c r="N118" s="472"/>
    </row>
    <row r="119" spans="1:15" ht="23.25" customHeight="1">
      <c r="A119" s="403">
        <v>138</v>
      </c>
      <c r="B119" s="1097"/>
      <c r="C119" s="1252"/>
      <c r="D119" s="1250"/>
      <c r="E119" s="1250"/>
      <c r="F119" s="1250"/>
      <c r="G119" s="1251"/>
      <c r="H119" s="1126" t="s">
        <v>403</v>
      </c>
      <c r="I119" s="1126"/>
      <c r="J119" s="412">
        <f>LOOKUP($M$2,'TODO 1'!$D$8:$D$42,'TODO 1'!DQ$8:DQ$42)</f>
        <v>13409</v>
      </c>
      <c r="K119" s="1237"/>
      <c r="L119" s="1043"/>
      <c r="M119" s="703"/>
      <c r="N119" s="472"/>
      <c r="O119" s="685"/>
    </row>
    <row r="120" spans="1:17" ht="29.25" customHeight="1" thickBot="1">
      <c r="A120" s="403">
        <v>139</v>
      </c>
      <c r="B120" s="1098"/>
      <c r="C120" s="1225" t="s">
        <v>404</v>
      </c>
      <c r="D120" s="1225"/>
      <c r="E120" s="1225"/>
      <c r="F120" s="1225"/>
      <c r="G120" s="1225"/>
      <c r="H120" s="1225"/>
      <c r="I120" s="1225"/>
      <c r="J120" s="689">
        <f>SUM(J115:J119)</f>
        <v>3809303.6799999997</v>
      </c>
      <c r="K120" s="1238"/>
      <c r="L120" s="1044"/>
      <c r="M120" s="706">
        <f>SUM(J115:J119)</f>
        <v>3809303.6799999997</v>
      </c>
      <c r="N120" s="472">
        <f>J117+J118</f>
        <v>525412.85</v>
      </c>
      <c r="O120" s="391">
        <f>J120-J114-J85-J84-J83-J82</f>
        <v>3115936.519999999</v>
      </c>
      <c r="P120" s="770">
        <f>N120/O120</f>
        <v>0.16862116626175688</v>
      </c>
      <c r="Q120" s="770">
        <f>J119/O120</f>
        <v>0.0043033610967145135</v>
      </c>
    </row>
    <row r="121" spans="1:13" ht="21" customHeight="1" thickBot="1">
      <c r="A121" s="403">
        <v>141</v>
      </c>
      <c r="B121" s="1103" t="s">
        <v>400</v>
      </c>
      <c r="C121" s="1277" t="s">
        <v>82</v>
      </c>
      <c r="D121" s="1208" t="s">
        <v>497</v>
      </c>
      <c r="E121" s="1209"/>
      <c r="F121" s="1210"/>
      <c r="G121" s="1202" t="s">
        <v>661</v>
      </c>
      <c r="H121" s="1202"/>
      <c r="I121" s="792" t="s">
        <v>662</v>
      </c>
      <c r="J121" s="419">
        <f>LOOKUP($M$2,'TODO 1'!$D$8:$D$42,'TODO 1'!DS$8:DS$42)</f>
        <v>61</v>
      </c>
      <c r="K121" s="1045" t="s">
        <v>450</v>
      </c>
      <c r="L121" s="1047" t="s">
        <v>427</v>
      </c>
      <c r="M121" s="707"/>
    </row>
    <row r="122" spans="1:13" ht="21" customHeight="1" thickBot="1">
      <c r="A122" s="403">
        <v>142</v>
      </c>
      <c r="B122" s="1104"/>
      <c r="C122" s="1278"/>
      <c r="D122" s="1208"/>
      <c r="E122" s="1209"/>
      <c r="F122" s="1210"/>
      <c r="G122" s="1283" t="s">
        <v>663</v>
      </c>
      <c r="H122" s="1283"/>
      <c r="I122" s="793" t="s">
        <v>664</v>
      </c>
      <c r="J122" s="420">
        <f>LOOKUP($M$2,'TODO 1'!$D$8:$D$42,'TODO 1'!DT$8:DT$42)</f>
        <v>70</v>
      </c>
      <c r="K122" s="1045"/>
      <c r="L122" s="1047"/>
      <c r="M122" s="708"/>
    </row>
    <row r="123" spans="1:13" ht="21" customHeight="1" thickBot="1">
      <c r="A123" s="403">
        <v>143</v>
      </c>
      <c r="B123" s="1104"/>
      <c r="C123" s="1278"/>
      <c r="D123" s="1208"/>
      <c r="E123" s="1209"/>
      <c r="F123" s="1210"/>
      <c r="G123" s="1211" t="s">
        <v>665</v>
      </c>
      <c r="H123" s="1212"/>
      <c r="I123" s="793" t="s">
        <v>666</v>
      </c>
      <c r="J123" s="412">
        <f>LOOKUP($M$2,'TODO 1'!$D$8:$D$42,'TODO 1'!DU$8:DU$42)</f>
        <v>135</v>
      </c>
      <c r="K123" s="1045"/>
      <c r="L123" s="1047"/>
      <c r="M123" s="700"/>
    </row>
    <row r="124" spans="1:13" ht="21" customHeight="1" thickBot="1">
      <c r="A124" s="403">
        <v>144</v>
      </c>
      <c r="B124" s="1104"/>
      <c r="C124" s="1278"/>
      <c r="D124" s="1280" t="s">
        <v>497</v>
      </c>
      <c r="E124" s="1281"/>
      <c r="F124" s="1281"/>
      <c r="G124" s="1281"/>
      <c r="H124" s="1281"/>
      <c r="I124" s="1282"/>
      <c r="J124" s="412">
        <f>LOOKUP($M$2,'TODO 1'!$D$8:$D$42,'TODO 1'!DV$8:DV$42)</f>
        <v>266</v>
      </c>
      <c r="K124" s="1045"/>
      <c r="L124" s="1047"/>
      <c r="M124" s="700"/>
    </row>
    <row r="125" spans="1:13" ht="21" customHeight="1" thickBot="1">
      <c r="A125" s="403">
        <v>145</v>
      </c>
      <c r="B125" s="1104"/>
      <c r="C125" s="1278" t="s">
        <v>81</v>
      </c>
      <c r="D125" s="1300" t="s">
        <v>498</v>
      </c>
      <c r="E125" s="1301"/>
      <c r="F125" s="1302"/>
      <c r="G125" s="1202" t="s">
        <v>661</v>
      </c>
      <c r="H125" s="1202"/>
      <c r="I125" s="792" t="s">
        <v>662</v>
      </c>
      <c r="J125" s="412">
        <f>LOOKUP($M$2,'TODO 1'!$D$8:$D$42,'TODO 1'!DW$8:DW$42)</f>
        <v>6</v>
      </c>
      <c r="K125" s="1045"/>
      <c r="L125" s="1047"/>
      <c r="M125" s="700"/>
    </row>
    <row r="126" spans="1:13" ht="21" customHeight="1" thickBot="1">
      <c r="A126" s="403">
        <v>146</v>
      </c>
      <c r="B126" s="1104"/>
      <c r="C126" s="1278"/>
      <c r="D126" s="1208"/>
      <c r="E126" s="1209"/>
      <c r="F126" s="1210"/>
      <c r="G126" s="1283" t="s">
        <v>663</v>
      </c>
      <c r="H126" s="1283"/>
      <c r="I126" s="793" t="s">
        <v>664</v>
      </c>
      <c r="J126" s="420">
        <f>LOOKUP($M$2,'TODO 1'!$D$8:$D$42,'TODO 1'!DX$8:DX$42)</f>
        <v>21</v>
      </c>
      <c r="K126" s="1045"/>
      <c r="L126" s="1047"/>
      <c r="M126" s="665"/>
    </row>
    <row r="127" spans="1:14" ht="21" customHeight="1" thickBot="1">
      <c r="A127" s="403">
        <v>147</v>
      </c>
      <c r="B127" s="1104"/>
      <c r="C127" s="1278"/>
      <c r="D127" s="1208"/>
      <c r="E127" s="1209"/>
      <c r="F127" s="1210"/>
      <c r="G127" s="1211" t="s">
        <v>665</v>
      </c>
      <c r="H127" s="1212"/>
      <c r="I127" s="793" t="s">
        <v>666</v>
      </c>
      <c r="J127" s="412">
        <f>LOOKUP($M$2,'TODO 1'!$D$8:$D$42,'TODO 1'!DY$8:DY$42)</f>
        <v>102</v>
      </c>
      <c r="K127" s="1045"/>
      <c r="L127" s="1047"/>
      <c r="M127" s="701"/>
      <c r="N127" s="391"/>
    </row>
    <row r="128" spans="1:13" ht="21" customHeight="1" thickBot="1">
      <c r="A128" s="403">
        <v>148</v>
      </c>
      <c r="B128" s="1104"/>
      <c r="C128" s="1279"/>
      <c r="D128" s="1319" t="s">
        <v>498</v>
      </c>
      <c r="E128" s="1320"/>
      <c r="F128" s="1320"/>
      <c r="G128" s="1320"/>
      <c r="H128" s="1320"/>
      <c r="I128" s="1321"/>
      <c r="J128" s="412">
        <f>LOOKUP($M$2,'TODO 1'!$D$8:$D$42,'TODO 1'!DZ$8:DZ$42)</f>
        <v>129</v>
      </c>
      <c r="K128" s="1045"/>
      <c r="L128" s="1047"/>
      <c r="M128" s="172"/>
    </row>
    <row r="129" spans="2:13" ht="21" customHeight="1" thickBot="1">
      <c r="B129" s="1104"/>
      <c r="C129" s="1303" t="s">
        <v>680</v>
      </c>
      <c r="D129" s="1323" t="s">
        <v>677</v>
      </c>
      <c r="E129" s="1323"/>
      <c r="F129" s="1323"/>
      <c r="G129" s="1323"/>
      <c r="H129" s="1323"/>
      <c r="I129" s="817" t="s">
        <v>667</v>
      </c>
      <c r="J129" s="412">
        <f>LOOKUP($M$2,'TODO 1'!$D$8:$D$42,'TODO 1'!EA$8:EA$42)</f>
        <v>1</v>
      </c>
      <c r="K129" s="818"/>
      <c r="L129" s="265"/>
      <c r="M129" s="172"/>
    </row>
    <row r="130" spans="2:13" ht="21" customHeight="1" thickBot="1">
      <c r="B130" s="1104"/>
      <c r="C130" s="1304"/>
      <c r="D130" s="1324"/>
      <c r="E130" s="1324"/>
      <c r="F130" s="1324"/>
      <c r="G130" s="1324"/>
      <c r="H130" s="1324"/>
      <c r="I130" s="817" t="s">
        <v>668</v>
      </c>
      <c r="J130" s="412">
        <f>LOOKUP($M$2,'TODO 1'!$D$8:$D$42,'TODO 1'!EB$8:EB$42)</f>
        <v>1</v>
      </c>
      <c r="K130" s="818"/>
      <c r="L130" s="265"/>
      <c r="M130" s="700"/>
    </row>
    <row r="131" spans="1:13" ht="20.25" customHeight="1" thickBot="1">
      <c r="A131" s="403">
        <v>167</v>
      </c>
      <c r="B131" s="1104"/>
      <c r="C131" s="1146"/>
      <c r="D131" s="1147"/>
      <c r="E131" s="1147"/>
      <c r="F131" s="1147"/>
      <c r="G131" s="1147"/>
      <c r="H131" s="1148"/>
      <c r="I131" s="359" t="s">
        <v>401</v>
      </c>
      <c r="J131" s="413">
        <f>LOOKUP($M$2,'TODO 1'!$D$8:$D$42,'TODO 1'!EC$8:EC$42)</f>
        <v>395</v>
      </c>
      <c r="K131" s="1038"/>
      <c r="L131" s="265"/>
      <c r="M131" s="709"/>
    </row>
    <row r="132" spans="1:13" ht="21" customHeight="1" thickBot="1">
      <c r="A132" s="403">
        <v>170</v>
      </c>
      <c r="B132" s="1104"/>
      <c r="C132" s="1149" t="s">
        <v>527</v>
      </c>
      <c r="D132" s="1150"/>
      <c r="E132" s="1150"/>
      <c r="F132" s="1150"/>
      <c r="G132" s="1150"/>
      <c r="H132" s="1151"/>
      <c r="I132" s="469" t="s">
        <v>528</v>
      </c>
      <c r="J132" s="471">
        <f>LOOKUP($M$2,'TODO 1'!$D$8:$D$42,'TODO 1'!ED$8:ED$42)</f>
        <v>3562</v>
      </c>
      <c r="K132" s="1039"/>
      <c r="L132" s="265"/>
      <c r="M132" s="710"/>
    </row>
    <row r="133" spans="1:13" ht="20.25" customHeight="1">
      <c r="A133" s="403">
        <v>186</v>
      </c>
      <c r="B133" s="957" t="s">
        <v>560</v>
      </c>
      <c r="C133" s="964" t="s">
        <v>630</v>
      </c>
      <c r="D133" s="965"/>
      <c r="E133" s="1222" t="s">
        <v>632</v>
      </c>
      <c r="F133" s="952" t="s">
        <v>293</v>
      </c>
      <c r="G133" s="933"/>
      <c r="H133" s="934"/>
      <c r="I133" s="191" t="s">
        <v>374</v>
      </c>
      <c r="J133" s="421">
        <f>LOOKUP($M$2,'TODO 1'!$D$8:$D$42,'TODO 1'!EE$8:EE$42)</f>
        <v>25944</v>
      </c>
      <c r="K133" s="1239" t="s">
        <v>451</v>
      </c>
      <c r="L133" s="1046"/>
      <c r="M133" s="700"/>
    </row>
    <row r="134" spans="1:13" ht="20.25" customHeight="1">
      <c r="A134" s="403">
        <v>187</v>
      </c>
      <c r="B134" s="957"/>
      <c r="C134" s="966"/>
      <c r="D134" s="967"/>
      <c r="E134" s="1223"/>
      <c r="F134" s="953"/>
      <c r="G134" s="935"/>
      <c r="H134" s="936"/>
      <c r="I134" s="191" t="s">
        <v>286</v>
      </c>
      <c r="J134" s="421">
        <f>LOOKUP($M$2,'TODO 1'!$D$8:$D$42,'TODO 1'!EF$8:EF$42)</f>
        <v>21065</v>
      </c>
      <c r="K134" s="1038"/>
      <c r="L134" s="1046"/>
      <c r="M134" s="700"/>
    </row>
    <row r="135" spans="1:14" ht="20.25" customHeight="1">
      <c r="A135" s="403">
        <v>188</v>
      </c>
      <c r="B135" s="957"/>
      <c r="C135" s="966"/>
      <c r="D135" s="967"/>
      <c r="E135" s="1223"/>
      <c r="F135" s="953"/>
      <c r="G135" s="935"/>
      <c r="H135" s="936"/>
      <c r="I135" s="192" t="s">
        <v>287</v>
      </c>
      <c r="J135" s="421">
        <f>LOOKUP($M$2,'TODO 1'!$D$8:$D$42,'TODO 1'!EG$8:EG$42)</f>
        <v>2541</v>
      </c>
      <c r="K135" s="1038"/>
      <c r="L135" s="1046"/>
      <c r="M135" s="700"/>
      <c r="N135" s="391">
        <f>J134+J135</f>
        <v>23606</v>
      </c>
    </row>
    <row r="136" spans="1:26" ht="20.25" customHeight="1">
      <c r="A136" s="403">
        <v>189</v>
      </c>
      <c r="B136" s="957"/>
      <c r="C136" s="966"/>
      <c r="D136" s="967"/>
      <c r="E136" s="1224"/>
      <c r="F136" s="954"/>
      <c r="G136" s="955"/>
      <c r="H136" s="956"/>
      <c r="I136" s="193" t="s">
        <v>294</v>
      </c>
      <c r="J136" s="422">
        <f>LOOKUP($M$2,'TODO 1'!$D$8:$D$42,'TODO 1'!EI$8:EI$42)</f>
        <v>57835</v>
      </c>
      <c r="K136" s="1038"/>
      <c r="L136" s="1046"/>
      <c r="M136" s="665">
        <f>SUM(J133:J135)</f>
        <v>49550</v>
      </c>
      <c r="N136" s="666"/>
      <c r="O136" s="666"/>
      <c r="P136" s="666"/>
      <c r="Q136" s="666"/>
      <c r="R136" s="666"/>
      <c r="S136" s="666"/>
      <c r="T136" s="666"/>
      <c r="U136" s="666"/>
      <c r="V136" s="666"/>
      <c r="W136" s="666"/>
      <c r="X136" s="666"/>
      <c r="Y136" s="666"/>
      <c r="Z136" s="666"/>
    </row>
    <row r="137" spans="2:13" ht="20.25" customHeight="1">
      <c r="B137" s="957"/>
      <c r="C137" s="966"/>
      <c r="D137" s="967"/>
      <c r="E137" s="1305" t="s">
        <v>633</v>
      </c>
      <c r="F137" s="933" t="s">
        <v>614</v>
      </c>
      <c r="G137" s="933"/>
      <c r="H137" s="934"/>
      <c r="I137" s="664" t="s">
        <v>607</v>
      </c>
      <c r="J137" s="681">
        <f>LOOKUP($M$2,'TODO 1'!$D$8:$D$42,'TODO 1'!EJ$8:EJ$42)</f>
        <v>735</v>
      </c>
      <c r="K137" s="1038"/>
      <c r="L137" s="1046"/>
      <c r="M137" s="665"/>
    </row>
    <row r="138" spans="2:13" ht="20.25" customHeight="1">
      <c r="B138" s="957"/>
      <c r="C138" s="966"/>
      <c r="D138" s="967"/>
      <c r="E138" s="1306"/>
      <c r="F138" s="935"/>
      <c r="G138" s="935"/>
      <c r="H138" s="936"/>
      <c r="I138" s="664" t="s">
        <v>608</v>
      </c>
      <c r="J138" s="681">
        <f>LOOKUP($M$2,'TODO 1'!$D$8:$D$42,'TODO 1'!EK$8:EK$42)</f>
        <v>14170</v>
      </c>
      <c r="K138" s="1038"/>
      <c r="L138" s="1046"/>
      <c r="M138" s="665"/>
    </row>
    <row r="139" spans="2:13" ht="20.25" customHeight="1">
      <c r="B139" s="957"/>
      <c r="C139" s="966"/>
      <c r="D139" s="967"/>
      <c r="E139" s="1306"/>
      <c r="F139" s="935"/>
      <c r="G139" s="935"/>
      <c r="H139" s="936"/>
      <c r="I139" s="664" t="s">
        <v>609</v>
      </c>
      <c r="J139" s="681">
        <f>LOOKUP($M$2,'TODO 1'!$D$8:$D$42,'TODO 1'!EL$8:EL$42)</f>
        <v>24600</v>
      </c>
      <c r="K139" s="1038"/>
      <c r="L139" s="1046"/>
      <c r="M139" s="665"/>
    </row>
    <row r="140" spans="2:13" ht="20.25" customHeight="1">
      <c r="B140" s="957"/>
      <c r="C140" s="966"/>
      <c r="D140" s="967"/>
      <c r="E140" s="1306"/>
      <c r="F140" s="935"/>
      <c r="G140" s="935"/>
      <c r="H140" s="936"/>
      <c r="I140" s="664" t="s">
        <v>610</v>
      </c>
      <c r="J140" s="681">
        <f>LOOKUP($M$2,'TODO 1'!$D$8:$D$42,'TODO 1'!EM$8:EM$42)</f>
        <v>57622</v>
      </c>
      <c r="K140" s="1038"/>
      <c r="L140" s="1046"/>
      <c r="M140" s="665"/>
    </row>
    <row r="141" spans="2:14" ht="20.25" customHeight="1">
      <c r="B141" s="957"/>
      <c r="C141" s="966"/>
      <c r="D141" s="967"/>
      <c r="E141" s="1306"/>
      <c r="F141" s="935"/>
      <c r="G141" s="935"/>
      <c r="H141" s="936"/>
      <c r="I141" s="664" t="s">
        <v>611</v>
      </c>
      <c r="J141" s="681">
        <f>LOOKUP($M$2,'TODO 1'!$D$8:$D$42,'TODO 1'!EN$8:EN$42)</f>
        <v>106533</v>
      </c>
      <c r="K141" s="1038"/>
      <c r="L141" s="1046"/>
      <c r="M141" s="665"/>
      <c r="N141" s="391">
        <f>SUM(J138:J140)</f>
        <v>96392</v>
      </c>
    </row>
    <row r="142" spans="2:13" ht="20.25" customHeight="1">
      <c r="B142" s="957"/>
      <c r="C142" s="966"/>
      <c r="D142" s="967"/>
      <c r="E142" s="1306"/>
      <c r="F142" s="935"/>
      <c r="G142" s="935"/>
      <c r="H142" s="936"/>
      <c r="I142" s="664" t="s">
        <v>612</v>
      </c>
      <c r="J142" s="681">
        <f>LOOKUP($M$2,'TODO 1'!$D$8:$D$42,'TODO 1'!EO$8:EO$42)</f>
        <v>1829307</v>
      </c>
      <c r="K142" s="1038"/>
      <c r="L142" s="1046"/>
      <c r="M142" s="665"/>
    </row>
    <row r="143" spans="2:13" ht="20.25" customHeight="1" thickBot="1">
      <c r="B143" s="957"/>
      <c r="C143" s="966"/>
      <c r="D143" s="967"/>
      <c r="E143" s="1307"/>
      <c r="F143" s="937"/>
      <c r="G143" s="937"/>
      <c r="H143" s="938"/>
      <c r="I143" s="664" t="s">
        <v>613</v>
      </c>
      <c r="J143" s="681">
        <f>LOOKUP($M$2,'TODO 1'!$D$8:$D$42,'TODO 1'!EP$8:EP$42)</f>
        <v>606900</v>
      </c>
      <c r="K143" s="1038"/>
      <c r="L143" s="1046"/>
      <c r="M143" s="172"/>
    </row>
    <row r="144" spans="2:14" ht="20.25" customHeight="1" thickBot="1">
      <c r="B144" s="957"/>
      <c r="C144" s="966"/>
      <c r="D144" s="967"/>
      <c r="E144" s="751"/>
      <c r="F144" s="750"/>
      <c r="G144" s="750"/>
      <c r="H144" s="750"/>
      <c r="I144" s="752" t="s">
        <v>654</v>
      </c>
      <c r="J144" s="681">
        <f>LOOKUP($M$2,'TODO 1'!$D$8:$D$42,'TODO 1'!EQ$8:EQ$42)</f>
        <v>11812</v>
      </c>
      <c r="K144" s="1038"/>
      <c r="L144" s="1046"/>
      <c r="M144" s="665"/>
      <c r="N144" s="391"/>
    </row>
    <row r="145" spans="2:13" ht="21" customHeight="1" thickBot="1">
      <c r="B145" s="957"/>
      <c r="C145" s="966"/>
      <c r="D145" s="967"/>
      <c r="E145" s="959" t="s">
        <v>641</v>
      </c>
      <c r="F145" s="960"/>
      <c r="G145" s="960"/>
      <c r="H145" s="960"/>
      <c r="I145" s="961"/>
      <c r="J145" s="422">
        <f>LOOKUP($M$2,'TODO 1'!$D$8:$D$42,'TODO 1'!ER$8:ER$42)</f>
        <v>2651679</v>
      </c>
      <c r="K145" s="1038"/>
      <c r="L145" s="1046"/>
      <c r="M145" s="665"/>
    </row>
    <row r="146" spans="2:13" ht="22.5" customHeight="1" thickBot="1">
      <c r="B146" s="957"/>
      <c r="C146" s="966"/>
      <c r="D146" s="967"/>
      <c r="E146" s="968" t="s">
        <v>616</v>
      </c>
      <c r="F146" s="969"/>
      <c r="G146" s="969"/>
      <c r="H146" s="969"/>
      <c r="I146" s="970"/>
      <c r="J146" s="681">
        <f>LOOKUP($M$2,'TODO 1'!$D$8:$D$42,'TODO 1'!ES$8:ES$42)</f>
        <v>2554</v>
      </c>
      <c r="K146" s="1038"/>
      <c r="L146" s="265"/>
      <c r="M146" s="711"/>
    </row>
    <row r="147" spans="2:13" ht="22.5" customHeight="1" thickBot="1">
      <c r="B147" s="957"/>
      <c r="C147" s="966"/>
      <c r="D147" s="967"/>
      <c r="E147" s="968" t="s">
        <v>617</v>
      </c>
      <c r="F147" s="969"/>
      <c r="G147" s="969"/>
      <c r="H147" s="969"/>
      <c r="I147" s="970"/>
      <c r="J147" s="681">
        <f>LOOKUP($M$2,'TODO 1'!$D$8:$D$42,'TODO 1'!ET$8:ET$42)</f>
        <v>80640</v>
      </c>
      <c r="K147" s="1038"/>
      <c r="L147" s="265"/>
      <c r="M147" s="711"/>
    </row>
    <row r="148" spans="2:13" ht="46.5" customHeight="1" thickBot="1">
      <c r="B148" s="957"/>
      <c r="C148" s="966"/>
      <c r="D148" s="967"/>
      <c r="E148" s="974" t="s">
        <v>643</v>
      </c>
      <c r="F148" s="975"/>
      <c r="G148" s="975"/>
      <c r="H148" s="975"/>
      <c r="I148" s="976"/>
      <c r="J148" s="680">
        <f>LOOKUP($M$2,'TODO 1'!$D$8:$D$42,'TODO 1'!EV$8:EV$42)</f>
        <v>2734873</v>
      </c>
      <c r="K148" s="1038"/>
      <c r="L148" s="265"/>
      <c r="M148" s="711"/>
    </row>
    <row r="149" spans="2:13" ht="46.5" customHeight="1" thickBot="1">
      <c r="B149" s="957"/>
      <c r="C149" s="966"/>
      <c r="D149" s="967"/>
      <c r="E149" s="971" t="s">
        <v>642</v>
      </c>
      <c r="F149" s="972"/>
      <c r="G149" s="972"/>
      <c r="H149" s="972"/>
      <c r="I149" s="973"/>
      <c r="J149" s="682">
        <f>LOOKUP($M$2,'TODO 1'!$D$8:$D$42,'TODO 1'!EW$8:EW$42)</f>
        <v>2971253</v>
      </c>
      <c r="K149" s="1039"/>
      <c r="L149" s="265"/>
      <c r="M149" s="711"/>
    </row>
    <row r="150" spans="1:13" ht="15.75" customHeight="1" thickBot="1">
      <c r="A150" s="403">
        <v>192</v>
      </c>
      <c r="B150" s="957"/>
      <c r="C150" s="939" t="s">
        <v>280</v>
      </c>
      <c r="D150" s="939"/>
      <c r="E150" s="962" t="s">
        <v>634</v>
      </c>
      <c r="F150" s="941" t="s">
        <v>296</v>
      </c>
      <c r="G150" s="942"/>
      <c r="H150" s="943"/>
      <c r="I150" s="468" t="s">
        <v>350</v>
      </c>
      <c r="J150" s="421">
        <f>LOOKUP($M$2,'TODO 1'!$D$8:$D$42,'TODO 1'!EX$8:EX$42)</f>
        <v>601</v>
      </c>
      <c r="K150" s="1239" t="s">
        <v>452</v>
      </c>
      <c r="L150" s="1047"/>
      <c r="M150" s="700"/>
    </row>
    <row r="151" spans="1:13" ht="15.75" customHeight="1" thickBot="1">
      <c r="A151" s="403">
        <v>193</v>
      </c>
      <c r="B151" s="957"/>
      <c r="C151" s="939"/>
      <c r="D151" s="939"/>
      <c r="E151" s="962"/>
      <c r="F151" s="944"/>
      <c r="G151" s="945"/>
      <c r="H151" s="946"/>
      <c r="I151" s="360" t="s">
        <v>296</v>
      </c>
      <c r="J151" s="423">
        <f>LOOKUP($M$2,'TODO 1'!$D$8:$D$42,'TODO 1'!EY$8:EY$42)</f>
        <v>9197</v>
      </c>
      <c r="K151" s="1038"/>
      <c r="L151" s="1047"/>
      <c r="M151" s="665"/>
    </row>
    <row r="152" spans="1:14" ht="15.75" customHeight="1" thickBot="1">
      <c r="A152" s="403">
        <v>194</v>
      </c>
      <c r="B152" s="957"/>
      <c r="C152" s="939"/>
      <c r="D152" s="939"/>
      <c r="E152" s="962"/>
      <c r="F152" s="948" t="s">
        <v>288</v>
      </c>
      <c r="G152" s="949"/>
      <c r="H152" s="950"/>
      <c r="I152" s="194" t="s">
        <v>351</v>
      </c>
      <c r="J152" s="421">
        <f>LOOKUP($M$2,'TODO 1'!$D$8:$D$42,'TODO 1'!EZ$8:EZ$42)</f>
        <v>0</v>
      </c>
      <c r="K152" s="1038"/>
      <c r="L152" s="1047"/>
      <c r="M152" s="700"/>
      <c r="N152" s="391"/>
    </row>
    <row r="153" spans="1:14" ht="15.75" customHeight="1" thickBot="1">
      <c r="A153" s="403">
        <v>195</v>
      </c>
      <c r="B153" s="957"/>
      <c r="C153" s="939"/>
      <c r="D153" s="939"/>
      <c r="E153" s="962"/>
      <c r="F153" s="944"/>
      <c r="G153" s="945"/>
      <c r="H153" s="946"/>
      <c r="I153" s="360" t="s">
        <v>288</v>
      </c>
      <c r="J153" s="423">
        <f>LOOKUP($M$2,'TODO 1'!$D$8:$D$42,'TODO 1'!FA$8:FA$42)</f>
        <v>8111</v>
      </c>
      <c r="K153" s="1038"/>
      <c r="L153" s="1047"/>
      <c r="M153" s="665"/>
      <c r="N153" s="391"/>
    </row>
    <row r="154" spans="1:13" ht="15.75" customHeight="1" thickBot="1">
      <c r="A154" s="403">
        <v>196</v>
      </c>
      <c r="B154" s="957"/>
      <c r="C154" s="939"/>
      <c r="D154" s="939"/>
      <c r="E154" s="962"/>
      <c r="F154" s="948" t="s">
        <v>259</v>
      </c>
      <c r="G154" s="949"/>
      <c r="H154" s="950"/>
      <c r="I154" s="194" t="s">
        <v>352</v>
      </c>
      <c r="J154" s="421">
        <f>LOOKUP($M$2,'TODO 1'!$D$8:$D$42,'TODO 1'!FB$8:FB$42)</f>
        <v>2017</v>
      </c>
      <c r="K154" s="1038"/>
      <c r="L154" s="1047"/>
      <c r="M154" s="700"/>
    </row>
    <row r="155" spans="1:13" ht="15.75" customHeight="1" thickBot="1">
      <c r="A155" s="403">
        <v>197</v>
      </c>
      <c r="B155" s="957"/>
      <c r="C155" s="939"/>
      <c r="D155" s="939"/>
      <c r="E155" s="962"/>
      <c r="F155" s="944"/>
      <c r="G155" s="945"/>
      <c r="H155" s="946"/>
      <c r="I155" s="360" t="s">
        <v>259</v>
      </c>
      <c r="J155" s="423">
        <f>LOOKUP($M$2,'TODO 1'!$D$8:$D$42,'TODO 1'!FC$8:FC$42)</f>
        <v>36284</v>
      </c>
      <c r="K155" s="1038"/>
      <c r="L155" s="1047"/>
      <c r="M155" s="665"/>
    </row>
    <row r="156" spans="1:13" ht="15.75" customHeight="1" thickBot="1">
      <c r="A156" s="403">
        <v>198</v>
      </c>
      <c r="B156" s="957"/>
      <c r="C156" s="939"/>
      <c r="D156" s="939"/>
      <c r="E156" s="962"/>
      <c r="F156" s="948" t="s">
        <v>289</v>
      </c>
      <c r="G156" s="949"/>
      <c r="H156" s="950"/>
      <c r="I156" s="194" t="s">
        <v>353</v>
      </c>
      <c r="J156" s="421">
        <f>LOOKUP($M$2,'TODO 1'!$D$8:$D$42,'TODO 1'!FD$8:FD$42)</f>
        <v>298</v>
      </c>
      <c r="K156" s="1038"/>
      <c r="L156" s="1047"/>
      <c r="M156" s="700"/>
    </row>
    <row r="157" spans="1:13" ht="15.75" customHeight="1" thickBot="1">
      <c r="A157" s="403">
        <v>199</v>
      </c>
      <c r="B157" s="957"/>
      <c r="C157" s="939"/>
      <c r="D157" s="939"/>
      <c r="E157" s="962"/>
      <c r="F157" s="944"/>
      <c r="G157" s="945"/>
      <c r="H157" s="946"/>
      <c r="I157" s="360" t="s">
        <v>289</v>
      </c>
      <c r="J157" s="423">
        <f>LOOKUP($M$2,'TODO 1'!$D$8:$D$42,'TODO 1'!FE$8:FE$42)</f>
        <v>17080</v>
      </c>
      <c r="K157" s="1038"/>
      <c r="L157" s="1606"/>
      <c r="M157" s="703"/>
    </row>
    <row r="158" spans="1:13" ht="15.75" customHeight="1" thickBot="1">
      <c r="A158" s="403">
        <v>200</v>
      </c>
      <c r="B158" s="957"/>
      <c r="C158" s="939"/>
      <c r="D158" s="939"/>
      <c r="E158" s="962"/>
      <c r="F158" s="948" t="s">
        <v>290</v>
      </c>
      <c r="G158" s="949"/>
      <c r="H158" s="950"/>
      <c r="I158" s="194" t="s">
        <v>354</v>
      </c>
      <c r="J158" s="421">
        <f>LOOKUP($M$2,'TODO 1'!$D$8:$D$42,'TODO 1'!FF$8:FF$42)</f>
        <v>1109</v>
      </c>
      <c r="K158" s="1038"/>
      <c r="L158" s="1606"/>
      <c r="M158" s="700"/>
    </row>
    <row r="159" spans="1:13" ht="15.75" customHeight="1" thickBot="1">
      <c r="A159" s="403">
        <v>201</v>
      </c>
      <c r="B159" s="957"/>
      <c r="C159" s="939"/>
      <c r="D159" s="939"/>
      <c r="E159" s="962"/>
      <c r="F159" s="944"/>
      <c r="G159" s="945"/>
      <c r="H159" s="946"/>
      <c r="I159" s="360" t="s">
        <v>290</v>
      </c>
      <c r="J159" s="423">
        <f>LOOKUP($M$2,'TODO 1'!$D$8:$D$42,'TODO 1'!FG$8:FG$42)</f>
        <v>11601</v>
      </c>
      <c r="K159" s="1038"/>
      <c r="L159" s="1606"/>
      <c r="M159" s="703"/>
    </row>
    <row r="160" spans="1:13" ht="15.75" customHeight="1" thickBot="1">
      <c r="A160" s="403">
        <v>202</v>
      </c>
      <c r="B160" s="957"/>
      <c r="C160" s="939"/>
      <c r="D160" s="939"/>
      <c r="E160" s="962"/>
      <c r="F160" s="948" t="s">
        <v>291</v>
      </c>
      <c r="G160" s="949"/>
      <c r="H160" s="950"/>
      <c r="I160" s="194" t="s">
        <v>355</v>
      </c>
      <c r="J160" s="421">
        <f>LOOKUP($M$2,'TODO 1'!$D$8:$D$42,'TODO 1'!FH$8:FH$42)</f>
        <v>538</v>
      </c>
      <c r="K160" s="1038"/>
      <c r="L160" s="1606"/>
      <c r="M160" s="700"/>
    </row>
    <row r="161" spans="1:13" ht="15.75" customHeight="1" thickBot="1">
      <c r="A161" s="403">
        <v>203</v>
      </c>
      <c r="B161" s="957"/>
      <c r="C161" s="939"/>
      <c r="D161" s="939"/>
      <c r="E161" s="962"/>
      <c r="F161" s="944"/>
      <c r="G161" s="945"/>
      <c r="H161" s="946"/>
      <c r="I161" s="360" t="s">
        <v>291</v>
      </c>
      <c r="J161" s="423">
        <f>LOOKUP($M$2,'TODO 1'!$D$8:$D$42,'TODO 1'!FI$8:FI$42)</f>
        <v>43815</v>
      </c>
      <c r="K161" s="1038"/>
      <c r="L161" s="1606"/>
      <c r="M161" s="703"/>
    </row>
    <row r="162" spans="1:13" ht="15.75" customHeight="1" thickBot="1">
      <c r="A162" s="403">
        <v>208</v>
      </c>
      <c r="B162" s="957"/>
      <c r="C162" s="939"/>
      <c r="D162" s="939"/>
      <c r="E162" s="962"/>
      <c r="F162" s="948" t="s">
        <v>232</v>
      </c>
      <c r="G162" s="949"/>
      <c r="H162" s="950"/>
      <c r="I162" s="194" t="s">
        <v>356</v>
      </c>
      <c r="J162" s="421">
        <f>LOOKUP($M$2,'TODO 1'!$D$8:$D$42,'TODO 1'!FJ$8:FJ$42)</f>
        <v>1136</v>
      </c>
      <c r="K162" s="1038"/>
      <c r="L162" s="1606"/>
      <c r="M162" s="700"/>
    </row>
    <row r="163" spans="1:13" ht="15.75" customHeight="1" thickBot="1">
      <c r="A163" s="403">
        <v>209</v>
      </c>
      <c r="B163" s="957"/>
      <c r="C163" s="939"/>
      <c r="D163" s="939"/>
      <c r="E163" s="963"/>
      <c r="F163" s="944"/>
      <c r="G163" s="945"/>
      <c r="H163" s="946"/>
      <c r="I163" s="360" t="s">
        <v>232</v>
      </c>
      <c r="J163" s="423">
        <f>LOOKUP($M$2,'TODO 1'!$D$8:$D$42,'TODO 1'!FK$8:FK$42)</f>
        <v>23008</v>
      </c>
      <c r="K163" s="1038"/>
      <c r="L163" s="1606"/>
      <c r="M163" s="703"/>
    </row>
    <row r="164" spans="1:13" ht="39" customHeight="1" thickBot="1">
      <c r="A164" s="403">
        <v>210</v>
      </c>
      <c r="B164" s="957"/>
      <c r="C164" s="1610"/>
      <c r="D164" s="1610"/>
      <c r="E164" s="951" t="s">
        <v>237</v>
      </c>
      <c r="F164" s="1611"/>
      <c r="G164" s="1611"/>
      <c r="H164" s="1611"/>
      <c r="I164" s="1612"/>
      <c r="J164" s="682">
        <f>J151+J153+J155+J157+J159+J161+J163</f>
        <v>149096</v>
      </c>
      <c r="K164" s="1039"/>
      <c r="L164" s="1607" t="s">
        <v>428</v>
      </c>
      <c r="M164" s="700"/>
    </row>
    <row r="165" spans="1:25" s="503" customFormat="1" ht="23.25" customHeight="1">
      <c r="A165" s="403"/>
      <c r="B165" s="957"/>
      <c r="C165" s="1614" t="s">
        <v>598</v>
      </c>
      <c r="D165" s="1608"/>
      <c r="E165" s="1608" t="s">
        <v>635</v>
      </c>
      <c r="F165" s="1605" t="s">
        <v>684</v>
      </c>
      <c r="G165" s="1605"/>
      <c r="H165" s="1605"/>
      <c r="I165" s="1615"/>
      <c r="J165" s="684">
        <f>LOOKUP($M$2,'Bib DIG'!$D$8:$D$42,'Bib DIG'!F$8:F$42)</f>
        <v>417</v>
      </c>
      <c r="M165" s="651"/>
      <c r="N165" s="651"/>
      <c r="O165" s="651"/>
      <c r="P165" s="651"/>
      <c r="Q165" s="651"/>
      <c r="R165" s="651"/>
      <c r="S165" s="651"/>
      <c r="T165" s="651"/>
      <c r="U165" s="651"/>
      <c r="V165" s="651"/>
      <c r="W165" s="651">
        <f>LOOKUP($M$2,'Bib DIG'!$D$8:$D$42,'Bib DIG'!S$8:S$42)</f>
        <v>0</v>
      </c>
      <c r="X165" s="651"/>
      <c r="Y165" s="651"/>
    </row>
    <row r="166" spans="1:10" s="503" customFormat="1" ht="23.25" customHeight="1">
      <c r="A166" s="403"/>
      <c r="B166" s="957"/>
      <c r="C166" s="1616"/>
      <c r="D166" s="1609"/>
      <c r="E166" s="1609"/>
      <c r="F166" s="1605" t="s">
        <v>685</v>
      </c>
      <c r="G166" s="1605"/>
      <c r="H166" s="1605"/>
      <c r="I166" s="1615"/>
      <c r="J166" s="684">
        <f>LOOKUP($M$2,'Bib DIG'!$D$8:$D$42,'Bib DIG'!G$8:G$42)</f>
        <v>139887</v>
      </c>
    </row>
    <row r="167" spans="1:10" s="503" customFormat="1" ht="23.25" customHeight="1">
      <c r="A167" s="403"/>
      <c r="B167" s="957"/>
      <c r="C167" s="1616"/>
      <c r="D167" s="1609"/>
      <c r="E167" s="1609"/>
      <c r="F167" s="1605" t="s">
        <v>686</v>
      </c>
      <c r="G167" s="1605"/>
      <c r="H167" s="1605"/>
      <c r="I167" s="1615"/>
      <c r="J167" s="684">
        <f>LOOKUP($M$2,'Bib DIG'!$D$8:$D$42,'Bib DIG'!H$8:H$42)</f>
        <v>38355</v>
      </c>
    </row>
    <row r="168" spans="1:10" s="503" customFormat="1" ht="23.25" customHeight="1">
      <c r="A168" s="403"/>
      <c r="B168" s="957"/>
      <c r="C168" s="1616"/>
      <c r="D168" s="1609"/>
      <c r="E168" s="1609"/>
      <c r="F168" s="1605" t="s">
        <v>687</v>
      </c>
      <c r="G168" s="1605"/>
      <c r="H168" s="1605"/>
      <c r="I168" s="1615"/>
      <c r="J168" s="684">
        <f>LOOKUP($M$2,'Bib DIG'!$D$8:$D$42,'Bib DIG'!I$8:I$42)</f>
        <v>9840</v>
      </c>
    </row>
    <row r="169" spans="1:10" s="503" customFormat="1" ht="23.25" customHeight="1">
      <c r="A169" s="403"/>
      <c r="B169" s="957"/>
      <c r="C169" s="1616"/>
      <c r="D169" s="1609"/>
      <c r="E169" s="1609"/>
      <c r="F169" s="1605" t="s">
        <v>688</v>
      </c>
      <c r="G169" s="1605"/>
      <c r="H169" s="1605"/>
      <c r="I169" s="1615"/>
      <c r="J169" s="684">
        <f>LOOKUP($M$2,'Bib DIG'!$D$8:$D$42,'Bib DIG'!J$8:J$42)</f>
        <v>10036</v>
      </c>
    </row>
    <row r="170" spans="1:10" s="503" customFormat="1" ht="23.25" customHeight="1">
      <c r="A170" s="403"/>
      <c r="B170" s="957"/>
      <c r="C170" s="1616"/>
      <c r="D170" s="1609"/>
      <c r="E170" s="1609"/>
      <c r="F170" s="1605" t="s">
        <v>689</v>
      </c>
      <c r="G170" s="1605"/>
      <c r="H170" s="1605"/>
      <c r="I170" s="1615"/>
      <c r="J170" s="684">
        <f>LOOKUP($M$2,'Bib DIG'!$D$8:$D$42,'Bib DIG'!K$8:K$42)</f>
        <v>38214</v>
      </c>
    </row>
    <row r="171" spans="1:10" s="503" customFormat="1" ht="23.25" customHeight="1">
      <c r="A171" s="403"/>
      <c r="B171" s="957"/>
      <c r="C171" s="1616"/>
      <c r="D171" s="1609"/>
      <c r="E171" s="1609"/>
      <c r="F171" s="1605" t="s">
        <v>690</v>
      </c>
      <c r="G171" s="1605"/>
      <c r="H171" s="1605"/>
      <c r="I171" s="1615"/>
      <c r="J171" s="684">
        <f>LOOKUP($M$2,'Bib DIG'!$D$8:$D$42,'Bib DIG'!L$8:L$42)</f>
        <v>5892</v>
      </c>
    </row>
    <row r="172" spans="1:10" s="503" customFormat="1" ht="23.25" customHeight="1">
      <c r="A172" s="403"/>
      <c r="B172" s="957"/>
      <c r="C172" s="1616"/>
      <c r="D172" s="1609"/>
      <c r="E172" s="1609"/>
      <c r="F172" s="1605" t="s">
        <v>691</v>
      </c>
      <c r="G172" s="1605"/>
      <c r="H172" s="1605"/>
      <c r="I172" s="1615"/>
      <c r="J172" s="684">
        <f>LOOKUP($M$2,'Bib DIG'!$D$8:$D$42,'Bib DIG'!M$8:M$42)</f>
        <v>1020</v>
      </c>
    </row>
    <row r="173" spans="1:10" s="503" customFormat="1" ht="23.25" customHeight="1">
      <c r="A173" s="403"/>
      <c r="B173" s="957"/>
      <c r="C173" s="1616"/>
      <c r="D173" s="1609"/>
      <c r="E173" s="1609"/>
      <c r="F173" s="1605" t="s">
        <v>692</v>
      </c>
      <c r="G173" s="1605"/>
      <c r="H173" s="1605"/>
      <c r="I173" s="1615"/>
      <c r="J173" s="684">
        <f>LOOKUP($M$2,'Bib DIG'!$D$8:$D$42,'Bib DIG'!N$8:N$42)</f>
        <v>450082</v>
      </c>
    </row>
    <row r="174" spans="1:10" s="503" customFormat="1" ht="23.25" customHeight="1">
      <c r="A174" s="403"/>
      <c r="B174" s="957"/>
      <c r="C174" s="1616"/>
      <c r="D174" s="1609"/>
      <c r="E174" s="1609"/>
      <c r="F174" s="1605" t="s">
        <v>693</v>
      </c>
      <c r="G174" s="1605"/>
      <c r="H174" s="1605"/>
      <c r="I174" s="1615"/>
      <c r="J174" s="684">
        <f>LOOKUP($M$2,'Bib DIG'!$D$8:$D$42,'Bib DIG'!O$8:O$42)</f>
        <v>3393</v>
      </c>
    </row>
    <row r="175" spans="1:10" s="503" customFormat="1" ht="23.25" customHeight="1">
      <c r="A175" s="403"/>
      <c r="B175" s="957"/>
      <c r="C175" s="1616"/>
      <c r="D175" s="1609"/>
      <c r="E175" s="1609"/>
      <c r="F175" s="1605" t="s">
        <v>694</v>
      </c>
      <c r="G175" s="1605"/>
      <c r="H175" s="1605"/>
      <c r="I175" s="1615"/>
      <c r="J175" s="684">
        <f>LOOKUP($M$2,'Bib DIG'!$D$8:$D$42,'Bib DIG'!P$8:P$42)</f>
        <v>120574</v>
      </c>
    </row>
    <row r="176" spans="1:10" s="503" customFormat="1" ht="23.25" customHeight="1">
      <c r="A176" s="403"/>
      <c r="B176" s="957"/>
      <c r="C176" s="1616"/>
      <c r="D176" s="1609"/>
      <c r="E176" s="1609"/>
      <c r="F176" s="1605" t="s">
        <v>695</v>
      </c>
      <c r="G176" s="1605"/>
      <c r="H176" s="1605"/>
      <c r="I176" s="1615"/>
      <c r="J176" s="684">
        <f>LOOKUP($M$2,'Bib DIG'!$D$8:$D$42,'Bib DIG'!Q$8:Q$42)</f>
        <v>2363</v>
      </c>
    </row>
    <row r="177" spans="1:10" s="503" customFormat="1" ht="23.25" customHeight="1" thickBot="1">
      <c r="A177" s="403"/>
      <c r="B177" s="958"/>
      <c r="C177" s="1617"/>
      <c r="D177" s="1618"/>
      <c r="E177" s="1618"/>
      <c r="F177" s="1605" t="s">
        <v>696</v>
      </c>
      <c r="G177" s="1605"/>
      <c r="H177" s="1605"/>
      <c r="I177" s="1615"/>
      <c r="J177" s="684">
        <f>LOOKUP($M$2,'Bib DIG'!$D$8:$D$42,'Bib DIG'!R$8:R$42)</f>
        <v>2591</v>
      </c>
    </row>
    <row r="178" spans="1:128" ht="20.25" customHeight="1" thickBot="1">
      <c r="A178" s="403">
        <v>1</v>
      </c>
      <c r="B178" s="1102" t="s">
        <v>320</v>
      </c>
      <c r="C178" s="1613" t="s">
        <v>85</v>
      </c>
      <c r="D178" s="1226" t="s">
        <v>245</v>
      </c>
      <c r="E178" s="1227"/>
      <c r="F178" s="1227"/>
      <c r="G178" s="1227"/>
      <c r="H178" s="1228"/>
      <c r="I178" s="683" t="s">
        <v>32</v>
      </c>
      <c r="J178" s="690">
        <f>LOOKUP($M$2,'TODO 8 '!$D$9:$D45,'TODO 8 '!F$9:F$45)</f>
        <v>22069</v>
      </c>
      <c r="K178" s="1244" t="s">
        <v>593</v>
      </c>
      <c r="L178" s="1241" t="s">
        <v>429</v>
      </c>
      <c r="M178" s="491"/>
      <c r="N178" s="717"/>
      <c r="P178" s="485"/>
      <c r="Q178" s="485"/>
      <c r="R178" s="485"/>
      <c r="S178" s="485"/>
      <c r="T178" s="485"/>
      <c r="U178" s="485"/>
      <c r="V178" s="485"/>
      <c r="W178" s="485"/>
      <c r="X178" s="485"/>
      <c r="Y178" s="485"/>
      <c r="Z178" s="485"/>
      <c r="AA178" s="485"/>
      <c r="AB178" s="485"/>
      <c r="AC178" s="485"/>
      <c r="AD178" s="485"/>
      <c r="AE178" s="485"/>
      <c r="AF178" s="485"/>
      <c r="AG178" s="485"/>
      <c r="AH178" s="485"/>
      <c r="AI178" s="485"/>
      <c r="AJ178" s="485"/>
      <c r="AK178" s="485"/>
      <c r="AL178" s="485"/>
      <c r="AM178" s="485"/>
      <c r="AN178" s="485"/>
      <c r="AO178" s="485"/>
      <c r="AP178" s="485"/>
      <c r="AQ178" s="485"/>
      <c r="AR178" s="485"/>
      <c r="AS178" s="485"/>
      <c r="AT178" s="485"/>
      <c r="AU178" s="485"/>
      <c r="AV178" s="485"/>
      <c r="AW178" s="485"/>
      <c r="AX178" s="485"/>
      <c r="AY178" s="485"/>
      <c r="AZ178" s="485"/>
      <c r="BA178" s="485"/>
      <c r="BB178" s="485"/>
      <c r="BC178" s="485"/>
      <c r="BD178" s="485"/>
      <c r="BE178" s="485"/>
      <c r="BF178" s="485"/>
      <c r="BG178" s="485"/>
      <c r="BH178" s="485"/>
      <c r="BI178" s="485"/>
      <c r="BJ178" s="485"/>
      <c r="BK178" s="485"/>
      <c r="BL178" s="485"/>
      <c r="BM178" s="485"/>
      <c r="BN178" s="485"/>
      <c r="BO178" s="485"/>
      <c r="BP178" s="485"/>
      <c r="BQ178" s="485"/>
      <c r="BR178" s="485"/>
      <c r="BS178" s="485"/>
      <c r="BT178" s="485"/>
      <c r="BU178" s="485"/>
      <c r="BV178" s="485"/>
      <c r="BW178" s="485"/>
      <c r="BX178" s="485"/>
      <c r="BY178" s="485"/>
      <c r="BZ178" s="485"/>
      <c r="CA178" s="485"/>
      <c r="CB178" s="485"/>
      <c r="CC178" s="485"/>
      <c r="CD178" s="485"/>
      <c r="CE178" s="485"/>
      <c r="CF178" s="485"/>
      <c r="CG178" s="485"/>
      <c r="CH178" s="485"/>
      <c r="CI178" s="485"/>
      <c r="CJ178" s="485"/>
      <c r="CK178" s="485"/>
      <c r="CL178" s="485"/>
      <c r="CM178" s="485"/>
      <c r="CN178" s="485"/>
      <c r="CO178" s="485"/>
      <c r="CP178" s="485"/>
      <c r="CQ178" s="485"/>
      <c r="CR178" s="485"/>
      <c r="CS178" s="485"/>
      <c r="CT178" s="485"/>
      <c r="CU178" s="485"/>
      <c r="CV178" s="485"/>
      <c r="CW178" s="485"/>
      <c r="CX178" s="485"/>
      <c r="CY178" s="485"/>
      <c r="CZ178" s="485"/>
      <c r="DA178" s="485"/>
      <c r="DB178" s="485"/>
      <c r="DC178" s="485"/>
      <c r="DD178" s="485"/>
      <c r="DE178" s="485"/>
      <c r="DF178" s="485"/>
      <c r="DG178" s="485"/>
      <c r="DH178" s="485"/>
      <c r="DI178" s="485"/>
      <c r="DJ178" s="485"/>
      <c r="DK178" s="485"/>
      <c r="DL178" s="485"/>
      <c r="DM178" s="485"/>
      <c r="DN178" s="485"/>
      <c r="DO178" s="485"/>
      <c r="DP178" s="485"/>
      <c r="DQ178" s="486"/>
      <c r="DR178" s="486"/>
      <c r="DS178" s="486"/>
      <c r="DT178" s="486"/>
      <c r="DU178" s="486"/>
      <c r="DV178" s="486"/>
      <c r="DW178" s="486"/>
      <c r="DX178" s="486"/>
    </row>
    <row r="179" spans="1:13" ht="18" customHeight="1" thickBot="1">
      <c r="A179" s="403">
        <v>2</v>
      </c>
      <c r="B179" s="1076"/>
      <c r="C179" s="1158"/>
      <c r="D179" s="1226"/>
      <c r="E179" s="1227"/>
      <c r="F179" s="1227"/>
      <c r="G179" s="1227"/>
      <c r="H179" s="1228"/>
      <c r="I179" s="187" t="s">
        <v>298</v>
      </c>
      <c r="J179" s="691">
        <f>LOOKUP($M$2,'TODO 8 '!$D$9:$D45,'TODO 8 '!G$9:G$45)</f>
        <v>3767</v>
      </c>
      <c r="K179" s="1242"/>
      <c r="L179" s="1241"/>
      <c r="M179" s="491"/>
    </row>
    <row r="180" spans="1:13" ht="28.5" customHeight="1" thickBot="1">
      <c r="A180" s="403">
        <v>3</v>
      </c>
      <c r="B180" s="1076"/>
      <c r="C180" s="1158"/>
      <c r="D180" s="1229"/>
      <c r="E180" s="1230"/>
      <c r="F180" s="1230"/>
      <c r="G180" s="1230"/>
      <c r="H180" s="1231"/>
      <c r="I180" s="360" t="s">
        <v>500</v>
      </c>
      <c r="J180" s="424">
        <f>LOOKUP($M$2,'TODO 8 '!$D$9:$D45,'TODO 8 '!H$9:H$45)</f>
        <v>25836</v>
      </c>
      <c r="K180" s="1242"/>
      <c r="L180" s="1241"/>
      <c r="M180" s="665">
        <f>SUM(J178:J179)</f>
        <v>25836</v>
      </c>
    </row>
    <row r="181" spans="2:13" ht="28.5" customHeight="1" thickBot="1">
      <c r="B181" s="1076"/>
      <c r="C181" s="775"/>
      <c r="D181" s="1284"/>
      <c r="E181" s="1285"/>
      <c r="F181" s="1285"/>
      <c r="G181" s="1285"/>
      <c r="H181" s="1286"/>
      <c r="I181" s="800" t="s">
        <v>670</v>
      </c>
      <c r="J181" s="801">
        <f>LOOKUP($M$2,'TODO 8 '!$D$9:$D45,'TODO 8 '!I$9:I$45)</f>
        <v>1392</v>
      </c>
      <c r="K181" s="1242"/>
      <c r="L181" s="266"/>
      <c r="M181" s="703"/>
    </row>
    <row r="182" spans="1:13" ht="15.75" customHeight="1" thickBot="1">
      <c r="A182" s="403">
        <v>4</v>
      </c>
      <c r="B182" s="1076"/>
      <c r="C182" s="1142" t="s">
        <v>83</v>
      </c>
      <c r="D182" s="1144" t="s">
        <v>84</v>
      </c>
      <c r="E182" s="1105" t="s">
        <v>302</v>
      </c>
      <c r="F182" s="1106"/>
      <c r="G182" s="1106"/>
      <c r="H182" s="1107"/>
      <c r="I182" s="158" t="s">
        <v>299</v>
      </c>
      <c r="J182" s="692">
        <f>LOOKUP($M$2,'TODO 8 '!$D$9:$D45,'TODO 8 '!J$9:J$45)</f>
        <v>502</v>
      </c>
      <c r="K182" s="1242"/>
      <c r="L182" s="1241" t="s">
        <v>430</v>
      </c>
      <c r="M182" s="491"/>
    </row>
    <row r="183" spans="1:13" ht="20.25" customHeight="1" thickBot="1">
      <c r="A183" s="403">
        <v>5</v>
      </c>
      <c r="B183" s="1076"/>
      <c r="C183" s="1143"/>
      <c r="D183" s="1145"/>
      <c r="E183" s="1108"/>
      <c r="F183" s="1109"/>
      <c r="G183" s="1109"/>
      <c r="H183" s="1110"/>
      <c r="I183" s="158" t="s">
        <v>259</v>
      </c>
      <c r="J183" s="692">
        <f>LOOKUP($M$2,'TODO 8 '!$D$9:$D45,'TODO 8 '!K$9:K$45)</f>
        <v>602</v>
      </c>
      <c r="K183" s="1242"/>
      <c r="L183" s="1241"/>
      <c r="M183" s="491"/>
    </row>
    <row r="184" spans="1:13" ht="20.25" customHeight="1" thickBot="1">
      <c r="A184" s="403">
        <v>6</v>
      </c>
      <c r="B184" s="1076"/>
      <c r="C184" s="1143"/>
      <c r="D184" s="1145"/>
      <c r="E184" s="1108"/>
      <c r="F184" s="1109"/>
      <c r="G184" s="1109"/>
      <c r="H184" s="1110"/>
      <c r="I184" s="158" t="s">
        <v>288</v>
      </c>
      <c r="J184" s="692">
        <f>LOOKUP($M$2,'TODO 8 '!$D$9:$D45,'TODO 8 '!L$9:L$45)</f>
        <v>47</v>
      </c>
      <c r="K184" s="1242"/>
      <c r="L184" s="1241"/>
      <c r="M184" s="491"/>
    </row>
    <row r="185" spans="1:13" ht="20.25" customHeight="1" thickBot="1">
      <c r="A185" s="403">
        <v>7</v>
      </c>
      <c r="B185" s="1076"/>
      <c r="C185" s="1143"/>
      <c r="D185" s="1145"/>
      <c r="E185" s="1108"/>
      <c r="F185" s="1109"/>
      <c r="G185" s="1109"/>
      <c r="H185" s="1110"/>
      <c r="I185" s="158" t="s">
        <v>397</v>
      </c>
      <c r="J185" s="692">
        <f>LOOKUP($M$2,'TODO 8 '!$D$9:$D45,'TODO 8 '!M$9:M$45)</f>
        <v>987</v>
      </c>
      <c r="K185" s="1242"/>
      <c r="L185" s="1241"/>
      <c r="M185" s="491"/>
    </row>
    <row r="186" spans="1:13" ht="20.25" customHeight="1" thickBot="1">
      <c r="A186" s="403">
        <v>8</v>
      </c>
      <c r="B186" s="1076"/>
      <c r="C186" s="1143"/>
      <c r="D186" s="1145"/>
      <c r="E186" s="1108"/>
      <c r="F186" s="1109"/>
      <c r="G186" s="1109"/>
      <c r="H186" s="1110"/>
      <c r="I186" s="158" t="s">
        <v>398</v>
      </c>
      <c r="J186" s="692">
        <f>LOOKUP($M$2,'TODO 8 '!$D$9:$D45,'TODO 8 '!N$9:N$45)</f>
        <v>165</v>
      </c>
      <c r="K186" s="1242"/>
      <c r="L186" s="1241"/>
      <c r="M186" s="491"/>
    </row>
    <row r="187" spans="1:13" ht="20.25" customHeight="1" thickBot="1">
      <c r="A187" s="403">
        <v>9</v>
      </c>
      <c r="B187" s="1076"/>
      <c r="C187" s="1143"/>
      <c r="D187" s="1145"/>
      <c r="E187" s="1108"/>
      <c r="F187" s="1109"/>
      <c r="G187" s="1109"/>
      <c r="H187" s="1110"/>
      <c r="I187" s="158" t="s">
        <v>291</v>
      </c>
      <c r="J187" s="692">
        <f>LOOKUP($M$2,'TODO 8 '!$D$9:$D45,'TODO 8 '!O$9:O$45)</f>
        <v>611</v>
      </c>
      <c r="K187" s="1242"/>
      <c r="L187" s="1241"/>
      <c r="M187" s="491"/>
    </row>
    <row r="188" spans="1:13" ht="20.25" customHeight="1" thickBot="1">
      <c r="A188" s="403">
        <v>10</v>
      </c>
      <c r="B188" s="1076"/>
      <c r="C188" s="1143"/>
      <c r="D188" s="1145"/>
      <c r="E188" s="1108"/>
      <c r="F188" s="1109"/>
      <c r="G188" s="1109"/>
      <c r="H188" s="1110"/>
      <c r="I188" s="158" t="s">
        <v>300</v>
      </c>
      <c r="J188" s="692">
        <f>LOOKUP($M$2,'TODO 8 '!$D$9:$D45,'TODO 8 '!P$9:P$45)</f>
        <v>146</v>
      </c>
      <c r="K188" s="1242"/>
      <c r="L188" s="1241"/>
      <c r="M188" s="491"/>
    </row>
    <row r="189" spans="1:13" ht="20.25" customHeight="1" thickBot="1">
      <c r="A189" s="403">
        <v>11</v>
      </c>
      <c r="B189" s="1076"/>
      <c r="C189" s="1143"/>
      <c r="D189" s="1145"/>
      <c r="E189" s="1108"/>
      <c r="F189" s="1109"/>
      <c r="G189" s="1109"/>
      <c r="H189" s="1110"/>
      <c r="I189" s="158" t="s">
        <v>301</v>
      </c>
      <c r="J189" s="692">
        <f>LOOKUP($M$2,'TODO 8 '!$D$9:$D45,'TODO 8 '!Q$9:Q$45)</f>
        <v>10096</v>
      </c>
      <c r="K189" s="1242"/>
      <c r="L189" s="1241"/>
      <c r="M189" s="491"/>
    </row>
    <row r="190" spans="1:13" ht="20.25" customHeight="1" thickBot="1">
      <c r="A190" s="403">
        <v>13</v>
      </c>
      <c r="B190" s="1076"/>
      <c r="C190" s="1143"/>
      <c r="D190" s="1145"/>
      <c r="E190" s="1111"/>
      <c r="F190" s="1112"/>
      <c r="G190" s="1112"/>
      <c r="H190" s="1113"/>
      <c r="I190" s="360" t="s">
        <v>501</v>
      </c>
      <c r="J190" s="424">
        <f>LOOKUP($M$2,'TODO 8 '!$D$9:$D45,'TODO 8 '!R$9:R$45)</f>
        <v>13156</v>
      </c>
      <c r="K190" s="1242"/>
      <c r="L190" s="1241"/>
      <c r="M190" s="665">
        <f>SUM(J182:J189)</f>
        <v>13156</v>
      </c>
    </row>
    <row r="191" spans="1:13" ht="27" customHeight="1">
      <c r="A191" s="403">
        <v>24</v>
      </c>
      <c r="B191" s="1076"/>
      <c r="C191" s="988" t="s">
        <v>88</v>
      </c>
      <c r="D191" s="1013" t="s">
        <v>639</v>
      </c>
      <c r="E191" s="940" t="s">
        <v>311</v>
      </c>
      <c r="F191" s="947" t="s">
        <v>303</v>
      </c>
      <c r="G191" s="947"/>
      <c r="H191" s="947"/>
      <c r="I191" s="364" t="s">
        <v>399</v>
      </c>
      <c r="J191" s="425">
        <f>LOOKUP($M$2,'TODO 8 '!$D$9:$D45,'TODO 8 '!S$9:S$45)</f>
        <v>64232</v>
      </c>
      <c r="K191" s="1242" t="s">
        <v>594</v>
      </c>
      <c r="L191" s="1245" t="s">
        <v>515</v>
      </c>
      <c r="M191" s="491"/>
    </row>
    <row r="192" spans="1:13" ht="27" customHeight="1">
      <c r="A192" s="403">
        <v>25</v>
      </c>
      <c r="B192" s="1076"/>
      <c r="C192" s="989"/>
      <c r="D192" s="1014"/>
      <c r="E192" s="940"/>
      <c r="F192" s="947"/>
      <c r="G192" s="947"/>
      <c r="H192" s="947"/>
      <c r="I192" s="365" t="s">
        <v>209</v>
      </c>
      <c r="J192" s="425">
        <f>LOOKUP($M$2,'TODO 8 '!$D$9:$D45,'TODO 8 '!T$9:T$45)</f>
        <v>3008672</v>
      </c>
      <c r="K192" s="1242"/>
      <c r="L192" s="1040"/>
      <c r="M192" s="708"/>
    </row>
    <row r="193" spans="1:13" ht="27" customHeight="1">
      <c r="A193" s="403">
        <v>26</v>
      </c>
      <c r="B193" s="1076"/>
      <c r="C193" s="989"/>
      <c r="D193" s="1014"/>
      <c r="E193" s="940" t="s">
        <v>312</v>
      </c>
      <c r="F193" s="947" t="s">
        <v>304</v>
      </c>
      <c r="G193" s="947"/>
      <c r="H193" s="947"/>
      <c r="I193" s="364" t="s">
        <v>399</v>
      </c>
      <c r="J193" s="425">
        <f>LOOKUP($M$2,'TODO 8 '!$D$9:$D45,'TODO 8 '!U$9:U$45)</f>
        <v>46916</v>
      </c>
      <c r="K193" s="1242"/>
      <c r="L193" s="1040"/>
      <c r="M193" s="491"/>
    </row>
    <row r="194" spans="1:13" ht="27" customHeight="1">
      <c r="A194" s="403">
        <v>27</v>
      </c>
      <c r="B194" s="1076"/>
      <c r="C194" s="989"/>
      <c r="D194" s="1015"/>
      <c r="E194" s="940"/>
      <c r="F194" s="947"/>
      <c r="G194" s="947"/>
      <c r="H194" s="947"/>
      <c r="I194" s="365" t="s">
        <v>209</v>
      </c>
      <c r="J194" s="425">
        <f>LOOKUP($M$2,'TODO 8 '!$D$9:$D45,'TODO 8 '!V$9:V$45)</f>
        <v>1762226</v>
      </c>
      <c r="K194" s="1242"/>
      <c r="L194" s="1040"/>
      <c r="M194" s="708"/>
    </row>
    <row r="195" spans="2:13" ht="15.75" customHeight="1" thickBot="1">
      <c r="B195" s="1076"/>
      <c r="C195" s="990"/>
      <c r="D195" s="1017"/>
      <c r="E195" s="995" t="s">
        <v>631</v>
      </c>
      <c r="F195" s="996"/>
      <c r="G195" s="996"/>
      <c r="H195" s="997"/>
      <c r="I195" s="363" t="s">
        <v>502</v>
      </c>
      <c r="J195" s="425">
        <f>LOOKUP($M$2,'TODO 8 '!$D$9:$D45,'TODO 8 '!X$9:X$45)</f>
        <v>228440</v>
      </c>
      <c r="K195" s="1242"/>
      <c r="L195" s="296"/>
      <c r="M195" s="713"/>
    </row>
    <row r="196" spans="2:13" ht="15.75" customHeight="1" thickBot="1">
      <c r="B196" s="1076"/>
      <c r="C196" s="990"/>
      <c r="D196" s="1017"/>
      <c r="E196" s="998"/>
      <c r="F196" s="999"/>
      <c r="G196" s="999"/>
      <c r="H196" s="1000"/>
      <c r="I196" s="363" t="s">
        <v>503</v>
      </c>
      <c r="J196" s="425">
        <f>LOOKUP($M$2,'TODO 8 '!$D$9:$D45,'TODO 8 '!Y$9:Y$45)</f>
        <v>7940</v>
      </c>
      <c r="K196" s="1242"/>
      <c r="L196" s="296"/>
      <c r="M196" s="713"/>
    </row>
    <row r="197" spans="2:13" ht="15.75" customHeight="1" thickBot="1">
      <c r="B197" s="1076"/>
      <c r="C197" s="991"/>
      <c r="D197" s="1018"/>
      <c r="E197" s="1001"/>
      <c r="F197" s="1002"/>
      <c r="G197" s="1002"/>
      <c r="H197" s="1003"/>
      <c r="I197" s="361" t="s">
        <v>504</v>
      </c>
      <c r="J197" s="490">
        <f>LOOKUP($M$2,'TODO 8 '!$D$9:$D45,'TODO 8 '!Z$9:Z$45)</f>
        <v>236380</v>
      </c>
      <c r="K197" s="1242"/>
      <c r="L197" s="296"/>
      <c r="M197" s="713"/>
    </row>
    <row r="198" spans="1:13" ht="20.25" customHeight="1" thickBot="1">
      <c r="A198" s="403">
        <v>40</v>
      </c>
      <c r="B198" s="1087" t="s">
        <v>138</v>
      </c>
      <c r="C198" s="1203" t="s">
        <v>636</v>
      </c>
      <c r="D198" s="1016" t="s">
        <v>570</v>
      </c>
      <c r="E198" s="1207" t="s">
        <v>315</v>
      </c>
      <c r="F198" s="1336" t="s">
        <v>531</v>
      </c>
      <c r="G198" s="1337"/>
      <c r="H198" s="1338"/>
      <c r="I198" s="397" t="s">
        <v>317</v>
      </c>
      <c r="J198" s="693">
        <f>LOOKUP($M$2,'TODO 8 '!$D$9:$D45,'TODO 8 '!AA$9:AA$45)</f>
        <v>1916</v>
      </c>
      <c r="K198" s="1317" t="s">
        <v>595</v>
      </c>
      <c r="L198" s="1047"/>
      <c r="M198" s="491"/>
    </row>
    <row r="199" spans="1:13" ht="20.25" customHeight="1" thickBot="1">
      <c r="A199" s="403">
        <v>41</v>
      </c>
      <c r="B199" s="1087"/>
      <c r="C199" s="1204"/>
      <c r="D199" s="1016"/>
      <c r="E199" s="1207"/>
      <c r="F199" s="1336"/>
      <c r="G199" s="1337"/>
      <c r="H199" s="1338"/>
      <c r="I199" s="398" t="s">
        <v>286</v>
      </c>
      <c r="J199" s="694">
        <f>LOOKUP($M$2,'TODO 8 '!$D$9:$D45,'TODO 8 '!AB$9:AB$45)</f>
        <v>1441</v>
      </c>
      <c r="K199" s="1318"/>
      <c r="L199" s="1047"/>
      <c r="M199" s="491"/>
    </row>
    <row r="200" spans="1:14" ht="20.25" customHeight="1" thickBot="1">
      <c r="A200" s="403">
        <v>42</v>
      </c>
      <c r="B200" s="1087"/>
      <c r="C200" s="1204"/>
      <c r="D200" s="1016"/>
      <c r="E200" s="1207"/>
      <c r="F200" s="1336"/>
      <c r="G200" s="1337"/>
      <c r="H200" s="1338"/>
      <c r="I200" s="398" t="s">
        <v>287</v>
      </c>
      <c r="J200" s="694">
        <f>LOOKUP($M$2,'TODO 8 '!$D$9:$D45,'TODO 8 '!AC$9:AC$45)</f>
        <v>4027</v>
      </c>
      <c r="K200" s="1318"/>
      <c r="L200" s="1047"/>
      <c r="M200" s="491"/>
      <c r="N200" s="391">
        <f>J199+J200</f>
        <v>5468</v>
      </c>
    </row>
    <row r="201" spans="1:13" ht="20.25" customHeight="1" thickBot="1">
      <c r="A201" s="403">
        <v>43</v>
      </c>
      <c r="B201" s="1087"/>
      <c r="C201" s="1204"/>
      <c r="D201" s="1016"/>
      <c r="E201" s="1207"/>
      <c r="F201" s="1336"/>
      <c r="G201" s="1337"/>
      <c r="H201" s="1338"/>
      <c r="I201" s="398" t="s">
        <v>532</v>
      </c>
      <c r="J201" s="694">
        <f>LOOKUP($M$2,'TODO 8 '!$D$9:$D45,'TODO 8 '!AD$9:AD$45)</f>
        <v>195</v>
      </c>
      <c r="K201" s="1318"/>
      <c r="L201" s="1047"/>
      <c r="M201" s="491"/>
    </row>
    <row r="202" spans="1:14" ht="20.25" customHeight="1" thickBot="1">
      <c r="A202" s="403">
        <v>44</v>
      </c>
      <c r="B202" s="1087"/>
      <c r="C202" s="1204"/>
      <c r="D202" s="1016"/>
      <c r="E202" s="1207"/>
      <c r="F202" s="1336"/>
      <c r="G202" s="1337"/>
      <c r="H202" s="1337"/>
      <c r="I202" s="489" t="s">
        <v>533</v>
      </c>
      <c r="J202" s="490">
        <f>LOOKUP($M$2,'TODO 8 '!$D$9:$D45,'TODO 8 '!AE$9:AE$45)</f>
        <v>7384</v>
      </c>
      <c r="K202" s="1318"/>
      <c r="L202" s="1047"/>
      <c r="M202" s="665"/>
      <c r="N202" s="391"/>
    </row>
    <row r="203" spans="1:13" ht="20.25" customHeight="1" thickBot="1">
      <c r="A203" s="403">
        <v>45</v>
      </c>
      <c r="B203" s="1087"/>
      <c r="C203" s="1204"/>
      <c r="D203" s="1016"/>
      <c r="E203" s="1293" t="s">
        <v>316</v>
      </c>
      <c r="F203" s="1296" t="s">
        <v>539</v>
      </c>
      <c r="G203" s="1297"/>
      <c r="H203" s="1297"/>
      <c r="I203" s="400" t="s">
        <v>535</v>
      </c>
      <c r="J203" s="427">
        <f>LOOKUP($M$2,'TODO 8 '!$D$9:$D45,'TODO 8 '!AF$9:AF$45)</f>
        <v>40857</v>
      </c>
      <c r="K203" s="1318"/>
      <c r="L203" s="1047"/>
      <c r="M203" s="491"/>
    </row>
    <row r="204" spans="1:13" ht="20.25" customHeight="1" thickBot="1">
      <c r="A204" s="403">
        <v>46</v>
      </c>
      <c r="B204" s="1087"/>
      <c r="C204" s="1204"/>
      <c r="D204" s="1016"/>
      <c r="E204" s="1294"/>
      <c r="F204" s="1298"/>
      <c r="G204" s="1299"/>
      <c r="H204" s="1299"/>
      <c r="I204" s="401" t="s">
        <v>536</v>
      </c>
      <c r="J204" s="430">
        <f>LOOKUP($M$2,'TODO 8 '!$D$9:$D45,'TODO 8 '!AG$9:AG$45)</f>
        <v>7414</v>
      </c>
      <c r="K204" s="1318"/>
      <c r="L204" s="265"/>
      <c r="M204" s="491"/>
    </row>
    <row r="205" spans="1:13" ht="20.25" customHeight="1" thickBot="1">
      <c r="A205" s="403">
        <v>47</v>
      </c>
      <c r="B205" s="1087"/>
      <c r="C205" s="1204"/>
      <c r="D205" s="1016"/>
      <c r="E205" s="1294"/>
      <c r="F205" s="1298"/>
      <c r="G205" s="1299"/>
      <c r="H205" s="1299"/>
      <c r="I205" s="470" t="s">
        <v>537</v>
      </c>
      <c r="J205" s="430">
        <f>LOOKUP($M$2,'TODO 8 '!$D$9:$D45,'TODO 8 '!AH$9:AH$45)</f>
        <v>59</v>
      </c>
      <c r="K205" s="1318"/>
      <c r="L205" s="265"/>
      <c r="M205" s="491"/>
    </row>
    <row r="206" spans="1:13" ht="20.25" customHeight="1" thickBot="1">
      <c r="A206" s="403">
        <v>48</v>
      </c>
      <c r="B206" s="1087"/>
      <c r="C206" s="1204"/>
      <c r="D206" s="1016"/>
      <c r="E206" s="1295"/>
      <c r="F206" s="1339" t="s">
        <v>538</v>
      </c>
      <c r="G206" s="1340"/>
      <c r="H206" s="1340"/>
      <c r="I206" s="1341"/>
      <c r="J206" s="430">
        <f>LOOKUP($M$2,'TODO 8 '!$D$9:$D45,'TODO 8 '!AI$9:AI$45)</f>
        <v>48330</v>
      </c>
      <c r="K206" s="1318"/>
      <c r="L206" s="265"/>
      <c r="M206" s="474">
        <f>SUM(J203:J205)</f>
        <v>48330</v>
      </c>
    </row>
    <row r="207" spans="1:13" ht="18" customHeight="1" thickBot="1">
      <c r="A207" s="403">
        <v>53</v>
      </c>
      <c r="B207" s="1087"/>
      <c r="C207" s="1205" t="s">
        <v>637</v>
      </c>
      <c r="D207" s="1334" t="s">
        <v>571</v>
      </c>
      <c r="E207" s="146" t="s">
        <v>318</v>
      </c>
      <c r="F207" s="1290" t="s">
        <v>319</v>
      </c>
      <c r="G207" s="1291"/>
      <c r="H207" s="1292"/>
      <c r="I207" s="164" t="s">
        <v>297</v>
      </c>
      <c r="J207" s="428">
        <f>LOOKUP($M$2,'TODO 8 '!$D$9:$D45,'TODO 8 '!AJ$9:AJ$45)</f>
        <v>5506</v>
      </c>
      <c r="K207" s="1318"/>
      <c r="L207" s="1241" t="s">
        <v>431</v>
      </c>
      <c r="M207" s="491"/>
    </row>
    <row r="208" spans="1:13" ht="28.5" customHeight="1" thickBot="1">
      <c r="A208" s="403">
        <v>56</v>
      </c>
      <c r="B208" s="1087"/>
      <c r="C208" s="1206"/>
      <c r="D208" s="1335"/>
      <c r="E208" s="1287" t="s">
        <v>505</v>
      </c>
      <c r="F208" s="1288"/>
      <c r="G208" s="1288"/>
      <c r="H208" s="1288"/>
      <c r="I208" s="1289"/>
      <c r="J208" s="426">
        <f>LOOKUP($M$2,'TODO 8 '!$D$9:$D45,'TODO 8 '!AK$9:AK$45)</f>
        <v>68190</v>
      </c>
      <c r="K208" s="1318"/>
      <c r="L208" s="1241"/>
      <c r="M208" s="708"/>
    </row>
    <row r="209" spans="1:13" ht="20.25" customHeight="1" thickBot="1">
      <c r="A209" s="403">
        <v>80</v>
      </c>
      <c r="B209" s="1076" t="s">
        <v>438</v>
      </c>
      <c r="C209" s="1204" t="s">
        <v>92</v>
      </c>
      <c r="D209" s="1308" t="s">
        <v>91</v>
      </c>
      <c r="E209" s="1309"/>
      <c r="F209" s="1309"/>
      <c r="G209" s="1309"/>
      <c r="H209" s="1310"/>
      <c r="I209" s="164" t="s">
        <v>386</v>
      </c>
      <c r="J209" s="428">
        <f>LOOKUP($M$2,'TODO 8 '!$D$9:$D45,'TODO 8 '!AL$9:AL$45)</f>
        <v>3925</v>
      </c>
      <c r="K209" s="1041" t="s">
        <v>453</v>
      </c>
      <c r="L209" s="1040"/>
      <c r="M209" s="491"/>
    </row>
    <row r="210" spans="1:13" ht="20.25" customHeight="1" thickBot="1">
      <c r="A210" s="403">
        <v>81</v>
      </c>
      <c r="B210" s="1076"/>
      <c r="C210" s="1204"/>
      <c r="D210" s="1311"/>
      <c r="E210" s="1312"/>
      <c r="F210" s="1312"/>
      <c r="G210" s="1312"/>
      <c r="H210" s="1313"/>
      <c r="I210" s="164" t="s">
        <v>239</v>
      </c>
      <c r="J210" s="428">
        <f>LOOKUP($M$2,'TODO 8 '!$D$9:$D45,'TODO 8 '!AM$9:AM$45)</f>
        <v>9170</v>
      </c>
      <c r="K210" s="1041"/>
      <c r="L210" s="1040"/>
      <c r="M210" s="491"/>
    </row>
    <row r="211" spans="1:13" ht="20.25" customHeight="1" thickBot="1">
      <c r="A211" s="403">
        <v>82</v>
      </c>
      <c r="B211" s="1076"/>
      <c r="C211" s="1204"/>
      <c r="D211" s="1311"/>
      <c r="E211" s="1312"/>
      <c r="F211" s="1312"/>
      <c r="G211" s="1312"/>
      <c r="H211" s="1313"/>
      <c r="I211" s="164" t="s">
        <v>238</v>
      </c>
      <c r="J211" s="428">
        <f>LOOKUP($M$2,'TODO 8 '!$D$9:$D45,'TODO 8 '!AN$9:AN$45)</f>
        <v>0</v>
      </c>
      <c r="K211" s="1041"/>
      <c r="L211" s="1040"/>
      <c r="M211" s="491"/>
    </row>
    <row r="212" spans="1:13" ht="20.25" customHeight="1" thickBot="1">
      <c r="A212" s="403">
        <v>83</v>
      </c>
      <c r="B212" s="1076"/>
      <c r="C212" s="1204"/>
      <c r="D212" s="1311"/>
      <c r="E212" s="1312"/>
      <c r="F212" s="1312"/>
      <c r="G212" s="1312"/>
      <c r="H212" s="1313"/>
      <c r="I212" s="164" t="s">
        <v>240</v>
      </c>
      <c r="J212" s="428">
        <f>LOOKUP($M$2,'TODO 8 '!$D$9:$D45,'TODO 8 '!AO$9:AO$45)</f>
        <v>0</v>
      </c>
      <c r="K212" s="1041"/>
      <c r="L212" s="1040"/>
      <c r="M212" s="491"/>
    </row>
    <row r="213" spans="1:13" ht="20.25" customHeight="1" thickBot="1">
      <c r="A213" s="403">
        <v>84</v>
      </c>
      <c r="B213" s="1076"/>
      <c r="C213" s="1240"/>
      <c r="D213" s="1314"/>
      <c r="E213" s="1315"/>
      <c r="F213" s="1315"/>
      <c r="G213" s="1315"/>
      <c r="H213" s="1316"/>
      <c r="I213" s="277" t="s">
        <v>241</v>
      </c>
      <c r="J213" s="696">
        <f>LOOKUP($M$2,'TODO 8 '!$D$9:$D45,'TODO 8 '!AP$9:AP$45)</f>
        <v>0</v>
      </c>
      <c r="K213" s="1041"/>
      <c r="L213" s="1040"/>
      <c r="M213" s="491"/>
    </row>
    <row r="214" spans="1:13" ht="15" customHeight="1" thickBot="1">
      <c r="A214" s="403">
        <v>92</v>
      </c>
      <c r="B214" s="1076"/>
      <c r="C214" s="1234" t="s">
        <v>385</v>
      </c>
      <c r="D214" s="1325" t="s">
        <v>638</v>
      </c>
      <c r="E214" s="1326"/>
      <c r="F214" s="1326"/>
      <c r="G214" s="1326"/>
      <c r="H214" s="1327"/>
      <c r="I214" s="276" t="s">
        <v>327</v>
      </c>
      <c r="J214" s="697">
        <f>LOOKUP($M$2,'TODO 8 '!$D$9:$D45,'TODO 8 '!AQ$9:AQ$45)</f>
        <v>17</v>
      </c>
      <c r="K214" s="1041"/>
      <c r="L214" s="1040"/>
      <c r="M214" s="491"/>
    </row>
    <row r="215" spans="1:13" ht="15" customHeight="1" thickBot="1">
      <c r="A215" s="403">
        <v>93</v>
      </c>
      <c r="B215" s="1076"/>
      <c r="C215" s="1204"/>
      <c r="D215" s="1328"/>
      <c r="E215" s="1329"/>
      <c r="F215" s="1329"/>
      <c r="G215" s="1329"/>
      <c r="H215" s="1330"/>
      <c r="I215" s="164" t="s">
        <v>328</v>
      </c>
      <c r="J215" s="428">
        <f>LOOKUP($M$2,'TODO 8 '!$D$9:$D45,'TODO 8 '!AR$9:AR$45)</f>
        <v>13</v>
      </c>
      <c r="K215" s="1041"/>
      <c r="L215" s="1040"/>
      <c r="M215" s="491"/>
    </row>
    <row r="216" spans="1:13" ht="15.75" customHeight="1" thickBot="1">
      <c r="A216" s="403">
        <v>94</v>
      </c>
      <c r="B216" s="1077"/>
      <c r="C216" s="1235"/>
      <c r="D216" s="1331"/>
      <c r="E216" s="1332"/>
      <c r="F216" s="1332"/>
      <c r="G216" s="1332"/>
      <c r="H216" s="1333"/>
      <c r="I216" s="175" t="s">
        <v>334</v>
      </c>
      <c r="J216" s="695">
        <f>LOOKUP($M$2,'TODO 8 '!$D$9:$D45,'TODO 8 '!AS$9:AS$45)</f>
        <v>3</v>
      </c>
      <c r="K216" s="1041"/>
      <c r="L216" s="1322"/>
      <c r="M216" s="714"/>
    </row>
    <row r="217" spans="1:13" ht="48.75" customHeight="1" thickBot="1">
      <c r="A217" s="403">
        <v>97</v>
      </c>
      <c r="B217" s="779"/>
      <c r="C217" s="154" t="s">
        <v>93</v>
      </c>
      <c r="D217" s="980"/>
      <c r="E217" s="981"/>
      <c r="F217" s="981"/>
      <c r="G217" s="981"/>
      <c r="H217" s="982"/>
      <c r="I217" s="357" t="s">
        <v>506</v>
      </c>
      <c r="J217" s="698">
        <f>LOOKUP($M$2,'TODO 8 '!$D$9:$D45,'TODO 8 '!AT$9:AT$45)</f>
        <v>637923</v>
      </c>
      <c r="K217" s="1242"/>
      <c r="L217" s="266" t="s">
        <v>516</v>
      </c>
      <c r="M217" s="491"/>
    </row>
    <row r="218" spans="1:13" ht="15.75" customHeight="1" thickBot="1">
      <c r="A218" s="403">
        <v>102</v>
      </c>
      <c r="B218" s="1099" t="s">
        <v>271</v>
      </c>
      <c r="C218" s="1118" t="s">
        <v>94</v>
      </c>
      <c r="D218" s="1265" t="s">
        <v>96</v>
      </c>
      <c r="E218" s="1265"/>
      <c r="F218" s="1265"/>
      <c r="G218" s="1265"/>
      <c r="H218" s="1265"/>
      <c r="I218" s="164" t="s">
        <v>266</v>
      </c>
      <c r="J218" s="428">
        <f>LOOKUP($M$2,'TODO 8 '!$D$9:$D45,'TODO 8 '!AU$9:AU$45)</f>
        <v>4928</v>
      </c>
      <c r="K218" s="1242"/>
      <c r="L218" s="1241"/>
      <c r="M218" s="491"/>
    </row>
    <row r="219" spans="1:13" ht="15.75" customHeight="1" thickBot="1">
      <c r="A219" s="403">
        <v>103</v>
      </c>
      <c r="B219" s="1099"/>
      <c r="C219" s="1119"/>
      <c r="D219" s="1265"/>
      <c r="E219" s="1265"/>
      <c r="F219" s="1265"/>
      <c r="G219" s="1265"/>
      <c r="H219" s="1265"/>
      <c r="I219" s="164" t="s">
        <v>405</v>
      </c>
      <c r="J219" s="428">
        <f>LOOKUP($M$2,'TODO 8 '!$D$9:$D45,'TODO 8 '!AV$9:AV$45)</f>
        <v>14057</v>
      </c>
      <c r="K219" s="1242"/>
      <c r="L219" s="1241"/>
      <c r="M219" s="491"/>
    </row>
    <row r="220" spans="1:13" ht="15.75" customHeight="1" thickBot="1">
      <c r="A220" s="403">
        <v>104</v>
      </c>
      <c r="B220" s="1099"/>
      <c r="C220" s="1120"/>
      <c r="D220" s="1265"/>
      <c r="E220" s="1265"/>
      <c r="F220" s="1265"/>
      <c r="G220" s="1265"/>
      <c r="H220" s="1265"/>
      <c r="I220" s="164" t="s">
        <v>232</v>
      </c>
      <c r="J220" s="428">
        <f>LOOKUP($M$2,'TODO 8 '!$D$9:$D45,'TODO 8 '!AW$9:AW$45)</f>
        <v>3597</v>
      </c>
      <c r="K220" s="1243"/>
      <c r="L220" s="1241"/>
      <c r="M220" s="491"/>
    </row>
    <row r="221" spans="1:60" ht="21" customHeight="1" thickBot="1">
      <c r="A221" s="403">
        <v>105</v>
      </c>
      <c r="B221" s="1099"/>
      <c r="C221" s="1064" t="s">
        <v>97</v>
      </c>
      <c r="D221" s="1007" t="s">
        <v>543</v>
      </c>
      <c r="E221" s="1008"/>
      <c r="F221" s="1008"/>
      <c r="G221" s="1008"/>
      <c r="H221" s="1009"/>
      <c r="I221" s="404" t="s">
        <v>384</v>
      </c>
      <c r="J221" s="429">
        <f>LOOKUP($M$2,'TODO 8 '!$D$9:$D45,'TODO 8 '!AX$9:AX$45)</f>
        <v>103</v>
      </c>
      <c r="K221" s="1041" t="s">
        <v>454</v>
      </c>
      <c r="L221" s="1241" t="s">
        <v>432</v>
      </c>
      <c r="M221" s="491"/>
      <c r="N221" s="474"/>
      <c r="O221" s="474"/>
      <c r="P221" s="474"/>
      <c r="Q221" s="474"/>
      <c r="R221" s="474"/>
      <c r="S221" s="474"/>
      <c r="T221" s="474"/>
      <c r="U221" s="474"/>
      <c r="V221" s="474"/>
      <c r="W221" s="474"/>
      <c r="X221" s="474"/>
      <c r="Y221" s="474"/>
      <c r="Z221" s="474"/>
      <c r="AA221" s="474"/>
      <c r="AB221" s="474"/>
      <c r="AC221" s="474"/>
      <c r="AD221" s="474"/>
      <c r="AE221" s="474"/>
      <c r="AF221" s="474"/>
      <c r="AG221" s="474"/>
      <c r="AH221" s="474"/>
      <c r="AI221" s="474"/>
      <c r="AJ221" s="474"/>
      <c r="AK221" s="474"/>
      <c r="AL221" s="474"/>
      <c r="AM221" s="474"/>
      <c r="AN221" s="474"/>
      <c r="AO221" s="474"/>
      <c r="AP221" s="474"/>
      <c r="AQ221" s="474"/>
      <c r="AR221" s="474"/>
      <c r="AS221" s="474"/>
      <c r="AT221" s="474"/>
      <c r="AU221" s="474"/>
      <c r="AV221" s="474"/>
      <c r="AW221" s="474"/>
      <c r="AX221" s="474"/>
      <c r="AY221" s="474"/>
      <c r="AZ221" s="474"/>
      <c r="BA221" s="474"/>
      <c r="BB221" s="474"/>
      <c r="BC221" s="474"/>
      <c r="BD221" s="474"/>
      <c r="BE221" s="474"/>
      <c r="BF221" s="474"/>
      <c r="BG221" s="474"/>
      <c r="BH221" s="474"/>
    </row>
    <row r="222" spans="1:13" ht="21" customHeight="1" thickBot="1">
      <c r="A222" s="403">
        <v>106</v>
      </c>
      <c r="B222" s="1099"/>
      <c r="C222" s="1065"/>
      <c r="D222" s="1007"/>
      <c r="E222" s="1008"/>
      <c r="F222" s="1008"/>
      <c r="G222" s="1008"/>
      <c r="H222" s="1009"/>
      <c r="I222" s="404" t="s">
        <v>382</v>
      </c>
      <c r="J222" s="429">
        <f>LOOKUP($M$2,'TODO 8 '!$D$9:$D45,'TODO 8 '!AY$9:AY$45)</f>
        <v>469</v>
      </c>
      <c r="K222" s="1041"/>
      <c r="L222" s="1241"/>
      <c r="M222" s="491"/>
    </row>
    <row r="223" spans="1:13" ht="21" customHeight="1" thickBot="1">
      <c r="A223" s="403">
        <v>107</v>
      </c>
      <c r="B223" s="1099"/>
      <c r="C223" s="1065"/>
      <c r="D223" s="1007"/>
      <c r="E223" s="1008"/>
      <c r="F223" s="1008"/>
      <c r="G223" s="1008"/>
      <c r="H223" s="1009"/>
      <c r="I223" s="404" t="s">
        <v>540</v>
      </c>
      <c r="J223" s="429">
        <f>LOOKUP($M$2,'TODO 8 '!$D$9:$D45,'TODO 8 '!AZ$9:AZ$45)</f>
        <v>1864</v>
      </c>
      <c r="K223" s="1041"/>
      <c r="L223" s="1241"/>
      <c r="M223" s="491"/>
    </row>
    <row r="224" spans="1:14" ht="21" customHeight="1" thickBot="1">
      <c r="A224" s="403">
        <v>108</v>
      </c>
      <c r="B224" s="1099"/>
      <c r="C224" s="1065"/>
      <c r="D224" s="1007"/>
      <c r="E224" s="1008"/>
      <c r="F224" s="1008"/>
      <c r="G224" s="1008"/>
      <c r="H224" s="1009"/>
      <c r="I224" s="404" t="s">
        <v>337</v>
      </c>
      <c r="J224" s="429">
        <f>LOOKUP($M$2,'TODO 8 '!$D$9:$D45,'TODO 8 '!BA$9:BA$45)</f>
        <v>71058</v>
      </c>
      <c r="K224" s="1041"/>
      <c r="L224" s="1241"/>
      <c r="M224" s="491"/>
      <c r="N224" s="391"/>
    </row>
    <row r="225" spans="1:14" ht="21" customHeight="1" thickBot="1">
      <c r="A225" s="403">
        <v>109</v>
      </c>
      <c r="B225" s="1099"/>
      <c r="C225" s="1065"/>
      <c r="D225" s="1007"/>
      <c r="E225" s="1008"/>
      <c r="F225" s="1008"/>
      <c r="G225" s="1008"/>
      <c r="H225" s="1009"/>
      <c r="I225" s="404" t="s">
        <v>338</v>
      </c>
      <c r="J225" s="429">
        <f>LOOKUP($M$2,'TODO 8 '!$D$9:$D45,'TODO 8 '!BB$9:BB$45)</f>
        <v>17071</v>
      </c>
      <c r="K225" s="1041"/>
      <c r="L225" s="1241"/>
      <c r="M225" s="491"/>
      <c r="N225" s="391"/>
    </row>
    <row r="226" spans="1:13" ht="21" customHeight="1" thickBot="1">
      <c r="A226" s="403">
        <v>110</v>
      </c>
      <c r="B226" s="1099"/>
      <c r="C226" s="1065"/>
      <c r="D226" s="1007"/>
      <c r="E226" s="1008"/>
      <c r="F226" s="1008"/>
      <c r="G226" s="1008"/>
      <c r="H226" s="1009"/>
      <c r="I226" s="404" t="s">
        <v>208</v>
      </c>
      <c r="J226" s="429">
        <f>LOOKUP($M$2,'TODO 8 '!$D$9:$D45,'TODO 8 '!BC$9:BC$45)</f>
        <v>1082</v>
      </c>
      <c r="K226" s="1041"/>
      <c r="L226" s="1241"/>
      <c r="M226" s="491"/>
    </row>
    <row r="227" spans="1:13" ht="21" customHeight="1" thickBot="1">
      <c r="A227" s="403">
        <v>111</v>
      </c>
      <c r="B227" s="1099"/>
      <c r="C227" s="1065"/>
      <c r="D227" s="1007"/>
      <c r="E227" s="1008"/>
      <c r="F227" s="1008"/>
      <c r="G227" s="1008"/>
      <c r="H227" s="1009"/>
      <c r="I227" s="404" t="s">
        <v>210</v>
      </c>
      <c r="J227" s="429">
        <f>LOOKUP($M$2,'TODO 8 '!$D$9:$D45,'TODO 8 '!BD$9:BD$45)</f>
        <v>8663</v>
      </c>
      <c r="K227" s="1041"/>
      <c r="L227" s="1241"/>
      <c r="M227" s="491"/>
    </row>
    <row r="228" spans="1:13" ht="21" customHeight="1" thickBot="1">
      <c r="A228" s="403">
        <v>112</v>
      </c>
      <c r="B228" s="1099"/>
      <c r="C228" s="1065"/>
      <c r="D228" s="1007"/>
      <c r="E228" s="1008"/>
      <c r="F228" s="1008"/>
      <c r="G228" s="1008"/>
      <c r="H228" s="1009"/>
      <c r="I228" s="404" t="s">
        <v>390</v>
      </c>
      <c r="J228" s="429">
        <f>LOOKUP($M$2,'TODO 8 '!$D$9:$D45,'TODO 8 '!BE$9:BE$45)</f>
        <v>342</v>
      </c>
      <c r="K228" s="1041"/>
      <c r="L228" s="1241"/>
      <c r="M228" s="491"/>
    </row>
    <row r="229" spans="1:13" ht="21" customHeight="1" thickBot="1">
      <c r="A229" s="403">
        <v>113</v>
      </c>
      <c r="B229" s="1099"/>
      <c r="C229" s="1065"/>
      <c r="D229" s="1007"/>
      <c r="E229" s="1008"/>
      <c r="F229" s="1008"/>
      <c r="G229" s="1008"/>
      <c r="H229" s="1009"/>
      <c r="I229" s="404" t="s">
        <v>541</v>
      </c>
      <c r="J229" s="429">
        <f>LOOKUP($M$2,'TODO 8 '!$D$9:$D45,'TODO 8 '!BF$9:BF$45)</f>
        <v>163</v>
      </c>
      <c r="K229" s="1041"/>
      <c r="L229" s="1241"/>
      <c r="M229" s="491"/>
    </row>
    <row r="230" spans="1:13" ht="21" customHeight="1" thickBot="1">
      <c r="A230" s="403">
        <v>114</v>
      </c>
      <c r="B230" s="1099"/>
      <c r="C230" s="1065"/>
      <c r="D230" s="1010"/>
      <c r="E230" s="1011"/>
      <c r="F230" s="1011"/>
      <c r="G230" s="1011"/>
      <c r="H230" s="1012"/>
      <c r="I230" s="392" t="s">
        <v>542</v>
      </c>
      <c r="J230" s="430">
        <f>LOOKUP($M$2,'TODO 8 '!$D$9:$D45,'TODO 8 '!BG$9:BG$45)</f>
        <v>100815</v>
      </c>
      <c r="K230" s="1041"/>
      <c r="L230" s="1241"/>
      <c r="M230" s="665">
        <f>SUM(J221:J229)</f>
        <v>100815</v>
      </c>
    </row>
    <row r="231" spans="1:13" ht="20.25" customHeight="1" thickBot="1">
      <c r="A231" s="403">
        <v>115</v>
      </c>
      <c r="B231" s="1099"/>
      <c r="C231" s="1064" t="s">
        <v>98</v>
      </c>
      <c r="D231" s="1004" t="s">
        <v>99</v>
      </c>
      <c r="E231" s="1267" t="s">
        <v>339</v>
      </c>
      <c r="F231" s="1268"/>
      <c r="G231" s="1268"/>
      <c r="H231" s="1269"/>
      <c r="I231" s="404" t="s">
        <v>384</v>
      </c>
      <c r="J231" s="429">
        <f>LOOKUP($M$2,'TODO 8 '!$D$9:$D45,'TODO 8 '!BH$9:BH$45)</f>
        <v>2375</v>
      </c>
      <c r="K231" s="1244" t="s">
        <v>596</v>
      </c>
      <c r="L231" s="1241" t="s">
        <v>517</v>
      </c>
      <c r="M231" s="491"/>
    </row>
    <row r="232" spans="1:13" ht="20.25" customHeight="1" thickBot="1">
      <c r="A232" s="403">
        <v>116</v>
      </c>
      <c r="B232" s="1099"/>
      <c r="C232" s="1065"/>
      <c r="D232" s="1005"/>
      <c r="E232" s="1270"/>
      <c r="F232" s="1271"/>
      <c r="G232" s="1271"/>
      <c r="H232" s="1272"/>
      <c r="I232" s="404" t="s">
        <v>382</v>
      </c>
      <c r="J232" s="429">
        <f>LOOKUP($M$2,'TODO 8 '!$D$9:$D45,'TODO 8 '!BI$9:BI$45)</f>
        <v>5821</v>
      </c>
      <c r="K232" s="1242"/>
      <c r="L232" s="1241"/>
      <c r="M232" s="491"/>
    </row>
    <row r="233" spans="1:13" ht="20.25" customHeight="1" thickBot="1">
      <c r="A233" s="403">
        <v>117</v>
      </c>
      <c r="B233" s="1099"/>
      <c r="C233" s="1065"/>
      <c r="D233" s="1005"/>
      <c r="E233" s="1270"/>
      <c r="F233" s="1271"/>
      <c r="G233" s="1271"/>
      <c r="H233" s="1272"/>
      <c r="I233" s="404" t="s">
        <v>337</v>
      </c>
      <c r="J233" s="429">
        <f>LOOKUP($M$2,'TODO 8 '!$D$9:$D45,'TODO 8 '!BJ$9:BJ$45)</f>
        <v>672705</v>
      </c>
      <c r="K233" s="1242"/>
      <c r="L233" s="1241"/>
      <c r="M233" s="491"/>
    </row>
    <row r="234" spans="1:13" ht="20.25" customHeight="1" thickBot="1">
      <c r="A234" s="403">
        <v>118</v>
      </c>
      <c r="B234" s="1099"/>
      <c r="C234" s="1065"/>
      <c r="D234" s="1005"/>
      <c r="E234" s="1270"/>
      <c r="F234" s="1271"/>
      <c r="G234" s="1271"/>
      <c r="H234" s="1272"/>
      <c r="I234" s="404" t="s">
        <v>386</v>
      </c>
      <c r="J234" s="429">
        <f>LOOKUP($M$2,'TODO 8 '!$D$9:$D45,'TODO 8 '!BK$9:BK$45)</f>
        <v>190789</v>
      </c>
      <c r="K234" s="1242"/>
      <c r="L234" s="1241"/>
      <c r="M234" s="491"/>
    </row>
    <row r="235" spans="1:13" ht="20.25" customHeight="1" thickBot="1">
      <c r="A235" s="403">
        <v>119</v>
      </c>
      <c r="B235" s="1099"/>
      <c r="C235" s="1065"/>
      <c r="D235" s="1005"/>
      <c r="E235" s="1270"/>
      <c r="F235" s="1271"/>
      <c r="G235" s="1271"/>
      <c r="H235" s="1272"/>
      <c r="I235" s="404" t="s">
        <v>208</v>
      </c>
      <c r="J235" s="429">
        <f>LOOKUP($M$2,'TODO 8 '!$D$9:$D45,'TODO 8 '!BL$9:BL$45)</f>
        <v>22124</v>
      </c>
      <c r="K235" s="1242"/>
      <c r="L235" s="1241"/>
      <c r="M235" s="491"/>
    </row>
    <row r="236" spans="1:13" ht="20.25" customHeight="1" thickBot="1">
      <c r="A236" s="403">
        <v>120</v>
      </c>
      <c r="B236" s="1099"/>
      <c r="C236" s="1065"/>
      <c r="D236" s="1005"/>
      <c r="E236" s="1270"/>
      <c r="F236" s="1271"/>
      <c r="G236" s="1271"/>
      <c r="H236" s="1272"/>
      <c r="I236" s="404" t="s">
        <v>210</v>
      </c>
      <c r="J236" s="429">
        <f>LOOKUP($M$2,'TODO 8 '!$D$9:$D45,'TODO 8 '!BM$9:BM$45)</f>
        <v>96723</v>
      </c>
      <c r="K236" s="1242"/>
      <c r="L236" s="1241"/>
      <c r="M236" s="491"/>
    </row>
    <row r="237" spans="1:13" ht="20.25" customHeight="1" thickBot="1">
      <c r="A237" s="403">
        <v>121</v>
      </c>
      <c r="B237" s="1099"/>
      <c r="C237" s="1065"/>
      <c r="D237" s="1005"/>
      <c r="E237" s="1270"/>
      <c r="F237" s="1271"/>
      <c r="G237" s="1271"/>
      <c r="H237" s="1272"/>
      <c r="I237" s="404" t="s">
        <v>390</v>
      </c>
      <c r="J237" s="429">
        <f>LOOKUP($M$2,'TODO 8 '!$D$9:$D45,'TODO 8 '!BN$9:BN$45)</f>
        <v>6578</v>
      </c>
      <c r="K237" s="1242"/>
      <c r="L237" s="1241"/>
      <c r="M237" s="491"/>
    </row>
    <row r="238" spans="1:13" ht="20.25" customHeight="1" thickBot="1">
      <c r="A238" s="403">
        <v>122</v>
      </c>
      <c r="B238" s="1099"/>
      <c r="C238" s="1065"/>
      <c r="D238" s="1005"/>
      <c r="E238" s="1270"/>
      <c r="F238" s="1271"/>
      <c r="G238" s="1271"/>
      <c r="H238" s="1272"/>
      <c r="I238" s="404" t="s">
        <v>383</v>
      </c>
      <c r="J238" s="429">
        <f>LOOKUP($M$2,'TODO 8 '!$D$9:$D45,'TODO 8 '!BO$9:BO$45)</f>
        <v>8570</v>
      </c>
      <c r="K238" s="1242"/>
      <c r="L238" s="1241"/>
      <c r="M238" s="491"/>
    </row>
    <row r="239" spans="1:13" ht="20.25" customHeight="1" thickBot="1">
      <c r="A239" s="403">
        <v>123</v>
      </c>
      <c r="B239" s="1099"/>
      <c r="C239" s="1065"/>
      <c r="D239" s="1005"/>
      <c r="E239" s="1270"/>
      <c r="F239" s="1271"/>
      <c r="G239" s="1271"/>
      <c r="H239" s="1272"/>
      <c r="I239" s="404" t="s">
        <v>472</v>
      </c>
      <c r="J239" s="429">
        <f>LOOKUP($M$2,'TODO 8 '!$D$9:$D45,'TODO 8 '!BP$9:BP$45)</f>
        <v>3532</v>
      </c>
      <c r="K239" s="1242"/>
      <c r="L239" s="1241"/>
      <c r="M239" s="491"/>
    </row>
    <row r="240" spans="1:13" ht="20.25" customHeight="1" thickBot="1">
      <c r="A240" s="403">
        <v>124</v>
      </c>
      <c r="B240" s="1099"/>
      <c r="C240" s="1065"/>
      <c r="D240" s="1005"/>
      <c r="E240" s="1273"/>
      <c r="F240" s="1274"/>
      <c r="G240" s="1274"/>
      <c r="H240" s="1275"/>
      <c r="I240" s="399" t="s">
        <v>507</v>
      </c>
      <c r="J240" s="427">
        <f>LOOKUP($M$2,'TODO 8 '!$D$9:$D45,'TODO 8 '!BQ$9:BQ$45)</f>
        <v>1009217</v>
      </c>
      <c r="K240" s="1242"/>
      <c r="L240" s="1241"/>
      <c r="M240" s="665">
        <f>SUM(J231:J239)</f>
        <v>1009217</v>
      </c>
    </row>
    <row r="241" spans="1:13" ht="20.25" customHeight="1" thickBot="1">
      <c r="A241" s="403">
        <v>125</v>
      </c>
      <c r="B241" s="1099"/>
      <c r="C241" s="1065"/>
      <c r="D241" s="1005"/>
      <c r="E241" s="1256" t="s">
        <v>242</v>
      </c>
      <c r="F241" s="1257"/>
      <c r="G241" s="1257"/>
      <c r="H241" s="1258"/>
      <c r="I241" s="404" t="s">
        <v>473</v>
      </c>
      <c r="J241" s="429">
        <f>LOOKUP($M$2,'TODO 8 '!$D$9:$D45,'TODO 8 '!BR$9:BR$45)</f>
        <v>22108</v>
      </c>
      <c r="K241" s="1242" t="s">
        <v>597</v>
      </c>
      <c r="L241" s="1241"/>
      <c r="M241" s="491"/>
    </row>
    <row r="242" spans="1:13" ht="20.25" customHeight="1" thickBot="1">
      <c r="A242" s="403">
        <v>126</v>
      </c>
      <c r="B242" s="1099"/>
      <c r="C242" s="1065"/>
      <c r="D242" s="1005"/>
      <c r="E242" s="1259"/>
      <c r="F242" s="1260"/>
      <c r="G242" s="1260"/>
      <c r="H242" s="1261"/>
      <c r="I242" s="404" t="s">
        <v>474</v>
      </c>
      <c r="J242" s="429">
        <f>LOOKUP($M$2,'TODO 8 '!$D$9:$D45,'TODO 8 '!BS$9:BS$45)</f>
        <v>872459</v>
      </c>
      <c r="K242" s="1242"/>
      <c r="L242" s="1241"/>
      <c r="M242" s="491"/>
    </row>
    <row r="243" spans="1:13" ht="20.25" customHeight="1" thickBot="1">
      <c r="A243" s="403">
        <v>127</v>
      </c>
      <c r="B243" s="1099"/>
      <c r="C243" s="1065"/>
      <c r="D243" s="1005"/>
      <c r="E243" s="1259"/>
      <c r="F243" s="1260"/>
      <c r="G243" s="1260"/>
      <c r="H243" s="1261"/>
      <c r="I243" s="405" t="s">
        <v>475</v>
      </c>
      <c r="J243" s="431">
        <f>LOOKUP($M$2,'TODO 8 '!$D$9:$D45,'TODO 8 '!BT$9:BT$45)</f>
        <v>16500</v>
      </c>
      <c r="K243" s="1242"/>
      <c r="L243" s="1241"/>
      <c r="M243" s="491"/>
    </row>
    <row r="244" spans="1:13" ht="20.25" customHeight="1" thickBot="1">
      <c r="A244" s="403">
        <v>128</v>
      </c>
      <c r="B244" s="1099"/>
      <c r="C244" s="1065"/>
      <c r="D244" s="1005"/>
      <c r="E244" s="1259"/>
      <c r="F244" s="1260"/>
      <c r="G244" s="1260"/>
      <c r="H244" s="1261"/>
      <c r="I244" s="405" t="s">
        <v>476</v>
      </c>
      <c r="J244" s="431">
        <f>LOOKUP($M$2,'TODO 8 '!$D$9:$D45,'TODO 8 '!BU$9:BU$45)</f>
        <v>3573</v>
      </c>
      <c r="K244" s="1242"/>
      <c r="L244" s="1241"/>
      <c r="M244" s="491"/>
    </row>
    <row r="245" spans="1:13" ht="20.25" customHeight="1" thickBot="1">
      <c r="A245" s="403">
        <v>129</v>
      </c>
      <c r="B245" s="1099"/>
      <c r="C245" s="1065"/>
      <c r="D245" s="1005"/>
      <c r="E245" s="1259"/>
      <c r="F245" s="1260"/>
      <c r="G245" s="1260"/>
      <c r="H245" s="1261"/>
      <c r="I245" s="405" t="s">
        <v>477</v>
      </c>
      <c r="J245" s="431">
        <f>LOOKUP($M$2,'TODO 8 '!$D$9:$D45,'TODO 8 '!BV$9:BV$45)</f>
        <v>17572</v>
      </c>
      <c r="K245" s="1242"/>
      <c r="L245" s="1241"/>
      <c r="M245" s="491"/>
    </row>
    <row r="246" spans="1:13" ht="20.25" customHeight="1" thickBot="1">
      <c r="A246" s="403">
        <v>130</v>
      </c>
      <c r="B246" s="1099"/>
      <c r="C246" s="1065"/>
      <c r="D246" s="1005"/>
      <c r="E246" s="1259"/>
      <c r="F246" s="1260"/>
      <c r="G246" s="1260"/>
      <c r="H246" s="1261"/>
      <c r="I246" s="405" t="s">
        <v>478</v>
      </c>
      <c r="J246" s="431">
        <f>LOOKUP($M$2,'TODO 8 '!$D$9:$D45,'TODO 8 '!BW$9:BW$45)</f>
        <v>26710</v>
      </c>
      <c r="K246" s="1242"/>
      <c r="L246" s="1241"/>
      <c r="M246" s="491"/>
    </row>
    <row r="247" spans="1:13" ht="20.25" customHeight="1" thickBot="1">
      <c r="A247" s="403">
        <v>131</v>
      </c>
      <c r="B247" s="1099"/>
      <c r="C247" s="1065"/>
      <c r="D247" s="1005"/>
      <c r="E247" s="1259"/>
      <c r="F247" s="1260"/>
      <c r="G247" s="1260"/>
      <c r="H247" s="1261"/>
      <c r="I247" s="405" t="s">
        <v>544</v>
      </c>
      <c r="J247" s="431">
        <f>LOOKUP($M$2,'TODO 8 '!$D$9:$D45,'TODO 8 '!BX$9:BX$45)</f>
        <v>74946</v>
      </c>
      <c r="K247" s="1242"/>
      <c r="L247" s="1241"/>
      <c r="M247" s="491"/>
    </row>
    <row r="248" spans="1:13" ht="20.25" customHeight="1" thickBot="1">
      <c r="A248" s="403">
        <v>132</v>
      </c>
      <c r="B248" s="1099"/>
      <c r="C248" s="1065"/>
      <c r="D248" s="1005"/>
      <c r="E248" s="1259"/>
      <c r="F248" s="1260"/>
      <c r="G248" s="1260"/>
      <c r="H248" s="1261"/>
      <c r="I248" s="405" t="s">
        <v>545</v>
      </c>
      <c r="J248" s="431">
        <f>LOOKUP($M$2,'TODO 8 '!$D$9:$D45,'TODO 8 '!BY$9:BY$45)</f>
        <v>4996</v>
      </c>
      <c r="K248" s="1242"/>
      <c r="L248" s="1241"/>
      <c r="M248" s="491"/>
    </row>
    <row r="249" spans="1:14" ht="20.25" customHeight="1" thickBot="1">
      <c r="A249" s="403">
        <v>133</v>
      </c>
      <c r="B249" s="1099"/>
      <c r="C249" s="1065"/>
      <c r="D249" s="1005"/>
      <c r="E249" s="1259"/>
      <c r="F249" s="1260"/>
      <c r="G249" s="1260"/>
      <c r="H249" s="1261"/>
      <c r="I249" s="405" t="s">
        <v>479</v>
      </c>
      <c r="J249" s="431">
        <f>LOOKUP($M$2,'TODO 8 '!$D$9:$D45,'TODO 8 '!BZ$9:BZ$45)</f>
        <v>46883</v>
      </c>
      <c r="K249" s="1242"/>
      <c r="L249" s="1241"/>
      <c r="M249" s="491"/>
      <c r="N249" s="391"/>
    </row>
    <row r="250" spans="1:13" ht="20.25" customHeight="1" thickBot="1">
      <c r="A250" s="403">
        <v>134</v>
      </c>
      <c r="B250" s="1099"/>
      <c r="C250" s="1065"/>
      <c r="D250" s="1005"/>
      <c r="E250" s="1259"/>
      <c r="F250" s="1260"/>
      <c r="G250" s="1260"/>
      <c r="H250" s="1261"/>
      <c r="I250" s="405" t="s">
        <v>480</v>
      </c>
      <c r="J250" s="431">
        <f>LOOKUP($M$2,'TODO 8 '!$D$9:$D45,'TODO 8 '!CA$9:CA$45)</f>
        <v>4625</v>
      </c>
      <c r="K250" s="1242"/>
      <c r="L250" s="1241"/>
      <c r="M250" s="491"/>
    </row>
    <row r="251" spans="1:13" ht="20.25" customHeight="1" thickBot="1">
      <c r="A251" s="403">
        <v>135</v>
      </c>
      <c r="B251" s="1099"/>
      <c r="C251" s="1065"/>
      <c r="D251" s="1005"/>
      <c r="E251" s="1259"/>
      <c r="F251" s="1260"/>
      <c r="G251" s="1260"/>
      <c r="H251" s="1261"/>
      <c r="I251" s="405" t="s">
        <v>481</v>
      </c>
      <c r="J251" s="431">
        <f>LOOKUP($M$2,'TODO 8 '!$D$9:$D45,'TODO 8 '!CB$9:CB$45)</f>
        <v>2250</v>
      </c>
      <c r="K251" s="1242"/>
      <c r="L251" s="1241"/>
      <c r="M251" s="491"/>
    </row>
    <row r="252" spans="1:14" ht="21" customHeight="1" thickBot="1">
      <c r="A252" s="403">
        <v>136</v>
      </c>
      <c r="B252" s="1099"/>
      <c r="C252" s="1065"/>
      <c r="D252" s="1005"/>
      <c r="E252" s="1259"/>
      <c r="F252" s="1260"/>
      <c r="G252" s="1260"/>
      <c r="H252" s="1261"/>
      <c r="I252" s="405" t="s">
        <v>482</v>
      </c>
      <c r="J252" s="431">
        <f>LOOKUP($M$2,'TODO 8 '!$D$9:$D45,'TODO 8 '!CC$9:CC$45)</f>
        <v>453</v>
      </c>
      <c r="K252" s="1242"/>
      <c r="L252" s="1241"/>
      <c r="M252" s="665">
        <f>SUM(J241:J251)</f>
        <v>1092622</v>
      </c>
      <c r="N252" s="391">
        <f>J241+J242+J243+244+J245+J246+J248</f>
        <v>960589</v>
      </c>
    </row>
    <row r="253" spans="1:13" ht="21" customHeight="1" thickBot="1">
      <c r="A253" s="403">
        <v>137</v>
      </c>
      <c r="B253" s="1099"/>
      <c r="C253" s="1065"/>
      <c r="D253" s="1005"/>
      <c r="E253" s="1259"/>
      <c r="F253" s="1260"/>
      <c r="G253" s="1260"/>
      <c r="H253" s="1261"/>
      <c r="I253" s="405" t="s">
        <v>483</v>
      </c>
      <c r="J253" s="431">
        <f>LOOKUP($M$2,'TODO 8 '!$D$9:$D45,'TODO 8 '!CD$9:CD$45)</f>
        <v>3389</v>
      </c>
      <c r="K253" s="1242"/>
      <c r="L253" s="266"/>
      <c r="M253" s="703"/>
    </row>
    <row r="254" spans="1:13" ht="21" customHeight="1" thickBot="1">
      <c r="A254" s="403">
        <v>138</v>
      </c>
      <c r="B254" s="1100"/>
      <c r="C254" s="1066"/>
      <c r="D254" s="1006"/>
      <c r="E254" s="1262"/>
      <c r="F254" s="1263"/>
      <c r="G254" s="1263"/>
      <c r="H254" s="1264"/>
      <c r="I254" s="406" t="s">
        <v>209</v>
      </c>
      <c r="J254" s="432">
        <f>LOOKUP($M$2,'TODO 8 '!$D$9:$D45,'TODO 8 '!CE$9:CE$45)</f>
        <v>1096464</v>
      </c>
      <c r="K254" s="1243"/>
      <c r="L254" s="266"/>
      <c r="M254" s="703"/>
    </row>
    <row r="255" spans="2:13" ht="30.75" customHeight="1" thickBot="1">
      <c r="B255" s="778"/>
      <c r="C255" s="777"/>
      <c r="D255" s="771"/>
      <c r="E255" s="780"/>
      <c r="F255" s="781"/>
      <c r="G255" s="781"/>
      <c r="H255" s="782"/>
      <c r="I255" s="803" t="s">
        <v>671</v>
      </c>
      <c r="J255" s="432">
        <f>LOOKUP($M$2,'TODO 8 '!$D$9:$D45,'TODO 8 '!CF$9:CF$45)</f>
        <v>106951</v>
      </c>
      <c r="K255" s="774"/>
      <c r="L255" s="266"/>
      <c r="M255" s="703"/>
    </row>
    <row r="256" spans="1:13" ht="12.75" customHeight="1" thickBot="1">
      <c r="A256" s="403">
        <v>139</v>
      </c>
      <c r="B256" s="1096" t="s">
        <v>140</v>
      </c>
      <c r="C256" s="1056" t="s">
        <v>109</v>
      </c>
      <c r="D256" s="977" t="s">
        <v>110</v>
      </c>
      <c r="E256" s="1266" t="s">
        <v>105</v>
      </c>
      <c r="F256" s="1342" t="s">
        <v>101</v>
      </c>
      <c r="G256" s="986" t="s">
        <v>341</v>
      </c>
      <c r="H256" s="1116" t="s">
        <v>202</v>
      </c>
      <c r="I256" s="174" t="s">
        <v>343</v>
      </c>
      <c r="J256" s="433">
        <f>LOOKUP($M$2,'TODO 8 '!$D$9:$D45,'TODO 8 '!CG$9:CG$45)</f>
        <v>2802</v>
      </c>
      <c r="K256" s="1041" t="s">
        <v>455</v>
      </c>
      <c r="L256" s="1241" t="s">
        <v>433</v>
      </c>
      <c r="M256" s="716"/>
    </row>
    <row r="257" spans="1:13" ht="20.25" customHeight="1" thickBot="1">
      <c r="A257" s="403">
        <v>140</v>
      </c>
      <c r="B257" s="1097"/>
      <c r="C257" s="1057"/>
      <c r="D257" s="978"/>
      <c r="E257" s="1079"/>
      <c r="F257" s="1022"/>
      <c r="G257" s="987"/>
      <c r="H257" s="1034"/>
      <c r="I257" s="163" t="s">
        <v>344</v>
      </c>
      <c r="J257" s="428">
        <f>LOOKUP($M$2,'TODO 8 '!$D$9:$D45,'TODO 8 '!CH$9:CH$45)</f>
        <v>6</v>
      </c>
      <c r="K257" s="1041"/>
      <c r="L257" s="1241"/>
      <c r="M257" s="473"/>
    </row>
    <row r="258" spans="1:13" ht="20.25" customHeight="1" thickBot="1">
      <c r="A258" s="403">
        <v>141</v>
      </c>
      <c r="B258" s="1097"/>
      <c r="C258" s="1057"/>
      <c r="D258" s="978"/>
      <c r="E258" s="1079"/>
      <c r="F258" s="1022"/>
      <c r="G258" s="987"/>
      <c r="H258" s="1089" t="s">
        <v>342</v>
      </c>
      <c r="I258" s="163" t="s">
        <v>343</v>
      </c>
      <c r="J258" s="428">
        <f>LOOKUP($M$2,'TODO 8 '!$D$9:$D45,'TODO 8 '!CI$9:CI$45)</f>
        <v>5581</v>
      </c>
      <c r="K258" s="1041"/>
      <c r="L258" s="1241"/>
      <c r="M258" s="473"/>
    </row>
    <row r="259" spans="1:13" ht="20.25" customHeight="1" thickBot="1">
      <c r="A259" s="403">
        <v>142</v>
      </c>
      <c r="B259" s="1097"/>
      <c r="C259" s="1057"/>
      <c r="D259" s="978"/>
      <c r="E259" s="1079"/>
      <c r="F259" s="1022"/>
      <c r="G259" s="987"/>
      <c r="H259" s="1089"/>
      <c r="I259" s="163" t="s">
        <v>344</v>
      </c>
      <c r="J259" s="428">
        <f>LOOKUP($M$2,'TODO 8 '!$D$9:$D45,'TODO 8 '!CJ$9:CJ$45)</f>
        <v>25</v>
      </c>
      <c r="K259" s="1041"/>
      <c r="L259" s="1241"/>
      <c r="M259" s="473"/>
    </row>
    <row r="260" spans="1:13" ht="20.25" customHeight="1" thickBot="1">
      <c r="A260" s="403">
        <v>143</v>
      </c>
      <c r="B260" s="1097"/>
      <c r="C260" s="1057"/>
      <c r="D260" s="978"/>
      <c r="E260" s="1079"/>
      <c r="F260" s="1022"/>
      <c r="G260" s="987"/>
      <c r="H260" s="147"/>
      <c r="I260" s="366" t="s">
        <v>376</v>
      </c>
      <c r="J260" s="434">
        <f>LOOKUP($M$2,'TODO 8 '!$D$9:$D45,'TODO 8 '!CK$9:CK$45)</f>
        <v>8397</v>
      </c>
      <c r="K260" s="1041"/>
      <c r="L260" s="1241"/>
      <c r="M260" s="665">
        <f>SUM(J256:J259)</f>
        <v>8414</v>
      </c>
    </row>
    <row r="261" spans="1:13" ht="12.75" customHeight="1" thickBot="1">
      <c r="A261" s="403">
        <v>144</v>
      </c>
      <c r="B261" s="1097"/>
      <c r="C261" s="1057"/>
      <c r="D261" s="978"/>
      <c r="E261" s="1079"/>
      <c r="F261" s="1022"/>
      <c r="G261" s="992" t="s">
        <v>100</v>
      </c>
      <c r="H261" s="1035"/>
      <c r="I261" s="163" t="s">
        <v>343</v>
      </c>
      <c r="J261" s="428">
        <f>LOOKUP($M$2,'TODO 8 '!$D$9:$D45,'TODO 8 '!CL$9:CL$45)</f>
        <v>807</v>
      </c>
      <c r="K261" s="1041"/>
      <c r="L261" s="1241"/>
      <c r="M261" s="473"/>
    </row>
    <row r="262" spans="1:15" ht="20.25" customHeight="1" thickBot="1">
      <c r="A262" s="403">
        <v>145</v>
      </c>
      <c r="B262" s="1097"/>
      <c r="C262" s="1057"/>
      <c r="D262" s="978"/>
      <c r="E262" s="1079"/>
      <c r="F262" s="1022"/>
      <c r="G262" s="993"/>
      <c r="H262" s="1036"/>
      <c r="I262" s="163" t="s">
        <v>344</v>
      </c>
      <c r="J262" s="428">
        <f>LOOKUP($M$2,'TODO 8 '!$D$9:$D45,'TODO 8 '!CM$9:CM$45)</f>
        <v>59</v>
      </c>
      <c r="K262" s="1041"/>
      <c r="L262" s="1241"/>
      <c r="M262" s="473"/>
      <c r="O262" s="391"/>
    </row>
    <row r="263" spans="1:15" ht="20.25" customHeight="1" thickBot="1">
      <c r="A263" s="403">
        <v>146</v>
      </c>
      <c r="B263" s="1097"/>
      <c r="C263" s="1057"/>
      <c r="D263" s="978"/>
      <c r="E263" s="1079"/>
      <c r="F263" s="1022"/>
      <c r="G263" s="994"/>
      <c r="H263" s="1037"/>
      <c r="I263" s="366" t="s">
        <v>377</v>
      </c>
      <c r="J263" s="434">
        <f>LOOKUP($M$2,'TODO 8 '!$D$9:$D45,'TODO 8 '!CN$9:CN$45)</f>
        <v>866</v>
      </c>
      <c r="K263" s="1041"/>
      <c r="L263" s="1241"/>
      <c r="M263" s="665">
        <f>SUM(J261:J262)</f>
        <v>866</v>
      </c>
      <c r="O263" s="391"/>
    </row>
    <row r="264" spans="1:13" ht="15.75" customHeight="1" thickBot="1">
      <c r="A264" s="403">
        <v>147</v>
      </c>
      <c r="B264" s="1097"/>
      <c r="C264" s="1057"/>
      <c r="D264" s="978"/>
      <c r="E264" s="1079"/>
      <c r="F264" s="1023"/>
      <c r="G264" s="1094"/>
      <c r="H264" s="1095"/>
      <c r="I264" s="362" t="s">
        <v>357</v>
      </c>
      <c r="J264" s="425">
        <f>LOOKUP($M$2,'TODO 8 '!$D$9:$D45,'TODO 8 '!CO$9:CO$45)</f>
        <v>9263</v>
      </c>
      <c r="K264" s="1041"/>
      <c r="L264" s="1241"/>
      <c r="M264" s="665">
        <f>SUM(M260:M263)</f>
        <v>9280</v>
      </c>
    </row>
    <row r="265" spans="1:13" ht="12.75" customHeight="1" thickBot="1">
      <c r="A265" s="403">
        <v>148</v>
      </c>
      <c r="B265" s="1097"/>
      <c r="C265" s="1057"/>
      <c r="D265" s="978"/>
      <c r="E265" s="1079" t="s">
        <v>106</v>
      </c>
      <c r="F265" s="983" t="s">
        <v>102</v>
      </c>
      <c r="G265" s="987" t="s">
        <v>341</v>
      </c>
      <c r="H265" s="1034" t="s">
        <v>202</v>
      </c>
      <c r="I265" s="163" t="s">
        <v>343</v>
      </c>
      <c r="J265" s="428">
        <f>LOOKUP($M$2,'TODO 8 '!$D$9:$D45,'TODO 8 '!CP$9:CP$45)</f>
        <v>3292</v>
      </c>
      <c r="K265" s="1041"/>
      <c r="L265" s="1241"/>
      <c r="M265" s="473"/>
    </row>
    <row r="266" spans="1:14" ht="15.75" customHeight="1" thickBot="1">
      <c r="A266" s="403">
        <v>149</v>
      </c>
      <c r="B266" s="1097"/>
      <c r="C266" s="1057"/>
      <c r="D266" s="978"/>
      <c r="E266" s="1079"/>
      <c r="F266" s="984"/>
      <c r="G266" s="987"/>
      <c r="H266" s="1034"/>
      <c r="I266" s="163" t="s">
        <v>344</v>
      </c>
      <c r="J266" s="428">
        <f>LOOKUP($M$2,'TODO 8 '!$D$9:$D45,'TODO 8 '!CQ$9:CQ$45)</f>
        <v>27</v>
      </c>
      <c r="K266" s="1041"/>
      <c r="L266" s="1241"/>
      <c r="M266" s="473"/>
      <c r="N266" s="391"/>
    </row>
    <row r="267" spans="1:13" ht="15.75" customHeight="1" thickBot="1">
      <c r="A267" s="403">
        <v>150</v>
      </c>
      <c r="B267" s="1097"/>
      <c r="C267" s="1057"/>
      <c r="D267" s="978"/>
      <c r="E267" s="1079"/>
      <c r="F267" s="984"/>
      <c r="G267" s="987"/>
      <c r="H267" s="1089" t="s">
        <v>342</v>
      </c>
      <c r="I267" s="163" t="s">
        <v>343</v>
      </c>
      <c r="J267" s="428">
        <f>LOOKUP($M$2,'TODO 8 '!$D$9:$D45,'TODO 8 '!CR$9:CR$45)</f>
        <v>1667</v>
      </c>
      <c r="K267" s="1041"/>
      <c r="L267" s="1241"/>
      <c r="M267" s="473"/>
    </row>
    <row r="268" spans="1:56" ht="15.75" customHeight="1" thickBot="1">
      <c r="A268" s="403">
        <v>151</v>
      </c>
      <c r="B268" s="1097"/>
      <c r="C268" s="1057"/>
      <c r="D268" s="978"/>
      <c r="E268" s="1079"/>
      <c r="F268" s="984"/>
      <c r="G268" s="987"/>
      <c r="H268" s="1089"/>
      <c r="I268" s="163" t="s">
        <v>344</v>
      </c>
      <c r="J268" s="428">
        <f>LOOKUP($M$2,'TODO 8 '!$D$9:$D45,'TODO 8 '!CS$9:CS$45)</f>
        <v>27</v>
      </c>
      <c r="K268" s="1041"/>
      <c r="L268" s="1241"/>
      <c r="M268" s="473"/>
      <c r="N268" s="474"/>
      <c r="O268" s="474"/>
      <c r="P268" s="474"/>
      <c r="Q268" s="474"/>
      <c r="R268" s="474"/>
      <c r="S268" s="474"/>
      <c r="T268" s="474"/>
      <c r="U268" s="474"/>
      <c r="V268" s="474"/>
      <c r="W268" s="474"/>
      <c r="X268" s="474"/>
      <c r="Y268" s="474"/>
      <c r="Z268" s="474"/>
      <c r="AA268" s="474"/>
      <c r="AB268" s="474"/>
      <c r="AC268" s="474"/>
      <c r="AD268" s="474"/>
      <c r="AE268" s="474"/>
      <c r="AF268" s="474"/>
      <c r="AG268" s="474"/>
      <c r="AH268" s="474"/>
      <c r="AI268" s="474"/>
      <c r="AJ268" s="474"/>
      <c r="AK268" s="474"/>
      <c r="AL268" s="474"/>
      <c r="AM268" s="474"/>
      <c r="AN268" s="474"/>
      <c r="AO268" s="474"/>
      <c r="AP268" s="474"/>
      <c r="AQ268" s="474"/>
      <c r="AR268" s="474"/>
      <c r="AS268" s="474"/>
      <c r="AT268" s="474"/>
      <c r="AU268" s="474"/>
      <c r="AV268" s="474"/>
      <c r="AW268" s="474"/>
      <c r="AX268" s="474"/>
      <c r="AY268" s="474"/>
      <c r="AZ268" s="474"/>
      <c r="BA268" s="474"/>
      <c r="BB268" s="474"/>
      <c r="BC268" s="474"/>
      <c r="BD268" s="474"/>
    </row>
    <row r="269" spans="1:13" ht="15.75" customHeight="1" thickBot="1">
      <c r="A269" s="403">
        <v>152</v>
      </c>
      <c r="B269" s="1097"/>
      <c r="C269" s="1057"/>
      <c r="D269" s="978"/>
      <c r="E269" s="1079"/>
      <c r="F269" s="984"/>
      <c r="G269" s="987"/>
      <c r="H269" s="147"/>
      <c r="I269" s="366" t="s">
        <v>358</v>
      </c>
      <c r="J269" s="434">
        <f>LOOKUP($M$2,'TODO 8 '!$D$9:$D45,'TODO 8 '!CT$9:CT$45)</f>
        <v>5010</v>
      </c>
      <c r="K269" s="1041"/>
      <c r="L269" s="1241"/>
      <c r="M269" s="665">
        <f>SUM(J265:J268)</f>
        <v>5013</v>
      </c>
    </row>
    <row r="270" spans="1:13" ht="15.75" customHeight="1" thickBot="1">
      <c r="A270" s="403">
        <v>153</v>
      </c>
      <c r="B270" s="1097"/>
      <c r="C270" s="1057"/>
      <c r="D270" s="978"/>
      <c r="E270" s="1079"/>
      <c r="F270" s="984"/>
      <c r="G270" s="992" t="s">
        <v>100</v>
      </c>
      <c r="H270" s="1035"/>
      <c r="I270" s="163" t="s">
        <v>343</v>
      </c>
      <c r="J270" s="428">
        <f>LOOKUP($M$2,'TODO 8 '!$D$9:$D45,'TODO 8 '!CU$9:CU$45)</f>
        <v>466</v>
      </c>
      <c r="K270" s="1041"/>
      <c r="L270" s="1241"/>
      <c r="M270" s="473"/>
    </row>
    <row r="271" spans="1:14" ht="15.75" customHeight="1" thickBot="1">
      <c r="A271" s="403">
        <v>154</v>
      </c>
      <c r="B271" s="1097"/>
      <c r="C271" s="1057"/>
      <c r="D271" s="978"/>
      <c r="E271" s="1079"/>
      <c r="F271" s="984"/>
      <c r="G271" s="993"/>
      <c r="H271" s="1036"/>
      <c r="I271" s="163" t="s">
        <v>344</v>
      </c>
      <c r="J271" s="428">
        <f>LOOKUP($M$2,'TODO 8 '!$D$9:$D45,'TODO 8 '!CV$9:CV$45)</f>
        <v>29</v>
      </c>
      <c r="K271" s="1041"/>
      <c r="L271" s="1241"/>
      <c r="M271" s="473"/>
      <c r="N271" s="391"/>
    </row>
    <row r="272" spans="1:15" ht="20.25" customHeight="1" thickBot="1">
      <c r="A272" s="403">
        <v>155</v>
      </c>
      <c r="B272" s="1097"/>
      <c r="C272" s="1057"/>
      <c r="D272" s="978"/>
      <c r="E272" s="1079"/>
      <c r="F272" s="984"/>
      <c r="G272" s="994"/>
      <c r="H272" s="1037"/>
      <c r="I272" s="366" t="s">
        <v>359</v>
      </c>
      <c r="J272" s="434">
        <f>LOOKUP($M$2,'TODO 8 '!$D$9:$D45,'TODO 8 '!CW$9:CW$45)</f>
        <v>495</v>
      </c>
      <c r="K272" s="1041"/>
      <c r="L272" s="1241"/>
      <c r="M272" s="665">
        <f>SUM(J270:J271)</f>
        <v>495</v>
      </c>
      <c r="N272" s="391">
        <f>J263+J272</f>
        <v>1361</v>
      </c>
      <c r="O272" s="391">
        <f>J270+J267+J261+J258</f>
        <v>8521</v>
      </c>
    </row>
    <row r="273" spans="1:15" ht="15.75" customHeight="1" thickBot="1">
      <c r="A273" s="403">
        <v>156</v>
      </c>
      <c r="B273" s="1097"/>
      <c r="C273" s="1058"/>
      <c r="D273" s="979"/>
      <c r="E273" s="1079"/>
      <c r="F273" s="985"/>
      <c r="G273" s="147"/>
      <c r="H273" s="147"/>
      <c r="I273" s="362" t="s">
        <v>360</v>
      </c>
      <c r="J273" s="425">
        <f>LOOKUP($M$2,'TODO 8 '!$D$9:$D45,'TODO 8 '!CX$9:CX$45)</f>
        <v>5505</v>
      </c>
      <c r="K273" s="1041"/>
      <c r="L273" s="1241"/>
      <c r="M273" s="665">
        <f>J269+J272</f>
        <v>5505</v>
      </c>
      <c r="N273" s="391">
        <f>J258+J259+J262+J261+J267+J268+J270+J271</f>
        <v>8661</v>
      </c>
      <c r="O273" s="391">
        <f>J267+J270</f>
        <v>2133</v>
      </c>
    </row>
    <row r="274" spans="1:13" s="173" customFormat="1" ht="12.75" customHeight="1" thickBot="1">
      <c r="A274" s="403">
        <v>157</v>
      </c>
      <c r="B274" s="1097"/>
      <c r="C274" s="1064" t="s">
        <v>111</v>
      </c>
      <c r="D274" s="1024" t="s">
        <v>112</v>
      </c>
      <c r="E274" s="1079" t="s">
        <v>107</v>
      </c>
      <c r="F274" s="1021" t="s">
        <v>103</v>
      </c>
      <c r="G274" s="987" t="s">
        <v>341</v>
      </c>
      <c r="H274" s="1034" t="s">
        <v>202</v>
      </c>
      <c r="I274" s="163" t="s">
        <v>345</v>
      </c>
      <c r="J274" s="428">
        <f>LOOKUP($M$2,'TODO 8 '!$D$9:$D45,'TODO 8 '!CY$9:CY$45)</f>
        <v>773</v>
      </c>
      <c r="K274" s="1041" t="s">
        <v>456</v>
      </c>
      <c r="L274" s="1241" t="s">
        <v>434</v>
      </c>
      <c r="M274" s="473"/>
    </row>
    <row r="275" spans="1:13" s="173" customFormat="1" ht="20.25" customHeight="1" thickBot="1">
      <c r="A275" s="403">
        <v>158</v>
      </c>
      <c r="B275" s="1097"/>
      <c r="C275" s="1065"/>
      <c r="D275" s="978"/>
      <c r="E275" s="1079"/>
      <c r="F275" s="1022"/>
      <c r="G275" s="987"/>
      <c r="H275" s="1034"/>
      <c r="I275" s="163" t="s">
        <v>346</v>
      </c>
      <c r="J275" s="428">
        <f>LOOKUP($M$2,'TODO 8 '!$D$9:$D45,'TODO 8 '!CZ$9:CZ$45)</f>
        <v>142</v>
      </c>
      <c r="K275" s="1041"/>
      <c r="L275" s="1241"/>
      <c r="M275" s="473"/>
    </row>
    <row r="276" spans="1:13" s="173" customFormat="1" ht="12.75" customHeight="1" thickBot="1">
      <c r="A276" s="403">
        <v>159</v>
      </c>
      <c r="B276" s="1097"/>
      <c r="C276" s="1065"/>
      <c r="D276" s="978"/>
      <c r="E276" s="1079"/>
      <c r="F276" s="1022"/>
      <c r="G276" s="987"/>
      <c r="H276" s="1089" t="s">
        <v>342</v>
      </c>
      <c r="I276" s="163" t="s">
        <v>345</v>
      </c>
      <c r="J276" s="428">
        <f>LOOKUP($M$2,'TODO 8 '!$D$9:$D45,'TODO 8 '!DA$9:DA$45)</f>
        <v>6244</v>
      </c>
      <c r="K276" s="1041"/>
      <c r="L276" s="1241"/>
      <c r="M276" s="473"/>
    </row>
    <row r="277" spans="1:13" s="173" customFormat="1" ht="20.25" customHeight="1" thickBot="1">
      <c r="A277" s="403">
        <v>160</v>
      </c>
      <c r="B277" s="1097"/>
      <c r="C277" s="1065"/>
      <c r="D277" s="978"/>
      <c r="E277" s="1079"/>
      <c r="F277" s="1022"/>
      <c r="G277" s="987"/>
      <c r="H277" s="1089"/>
      <c r="I277" s="163" t="s">
        <v>346</v>
      </c>
      <c r="J277" s="428">
        <f>LOOKUP($M$2,'TODO 8 '!$D$9:$D45,'TODO 8 '!DB$9:DB$45)</f>
        <v>1273</v>
      </c>
      <c r="K277" s="1041"/>
      <c r="L277" s="1241"/>
      <c r="M277" s="473"/>
    </row>
    <row r="278" spans="1:13" s="173" customFormat="1" ht="20.25" customHeight="1" thickBot="1">
      <c r="A278" s="403">
        <v>161</v>
      </c>
      <c r="B278" s="1097"/>
      <c r="C278" s="1065"/>
      <c r="D278" s="978"/>
      <c r="E278" s="1079"/>
      <c r="F278" s="1022"/>
      <c r="G278" s="987"/>
      <c r="H278" s="147"/>
      <c r="I278" s="366" t="s">
        <v>378</v>
      </c>
      <c r="J278" s="434">
        <f>LOOKUP($M$2,'TODO 8 '!$D$9:$D45,'TODO 8 '!DC$9:DC$45)</f>
        <v>8432</v>
      </c>
      <c r="K278" s="1041"/>
      <c r="L278" s="1241"/>
      <c r="M278" s="665">
        <f>SUM(J274:J277)</f>
        <v>8432</v>
      </c>
    </row>
    <row r="279" spans="1:13" s="173" customFormat="1" ht="20.25" customHeight="1" thickBot="1">
      <c r="A279" s="403">
        <v>162</v>
      </c>
      <c r="B279" s="1097"/>
      <c r="C279" s="1065"/>
      <c r="D279" s="978"/>
      <c r="E279" s="1079"/>
      <c r="F279" s="1022"/>
      <c r="G279" s="992" t="s">
        <v>100</v>
      </c>
      <c r="H279" s="1035"/>
      <c r="I279" s="163" t="s">
        <v>345</v>
      </c>
      <c r="J279" s="428">
        <f>LOOKUP($M$2,'TODO 8 '!$D$9:$D45,'TODO 8 '!DD$9:DD$45)</f>
        <v>111</v>
      </c>
      <c r="K279" s="1041"/>
      <c r="L279" s="1241"/>
      <c r="M279" s="473"/>
    </row>
    <row r="280" spans="1:13" s="173" customFormat="1" ht="20.25" customHeight="1" thickBot="1">
      <c r="A280" s="403">
        <v>163</v>
      </c>
      <c r="B280" s="1097"/>
      <c r="C280" s="1065"/>
      <c r="D280" s="978"/>
      <c r="E280" s="1079"/>
      <c r="F280" s="1022"/>
      <c r="G280" s="993"/>
      <c r="H280" s="1036"/>
      <c r="I280" s="163" t="s">
        <v>346</v>
      </c>
      <c r="J280" s="428">
        <f>LOOKUP($M$2,'TODO 8 '!$D$9:$D45,'TODO 8 '!DE$9:DE$45)</f>
        <v>43</v>
      </c>
      <c r="K280" s="1041"/>
      <c r="L280" s="1241"/>
      <c r="M280" s="473"/>
    </row>
    <row r="281" spans="1:13" s="173" customFormat="1" ht="20.25" customHeight="1" thickBot="1">
      <c r="A281" s="403">
        <v>164</v>
      </c>
      <c r="B281" s="1097"/>
      <c r="C281" s="1065"/>
      <c r="D281" s="978"/>
      <c r="E281" s="1079"/>
      <c r="F281" s="1022"/>
      <c r="G281" s="994"/>
      <c r="H281" s="1037"/>
      <c r="I281" s="366" t="s">
        <v>379</v>
      </c>
      <c r="J281" s="434">
        <f>LOOKUP($M$2,'TODO 8 '!$D$9:$D45,'TODO 8 '!DF$9:DF$45)</f>
        <v>154</v>
      </c>
      <c r="K281" s="1041"/>
      <c r="L281" s="1241"/>
      <c r="M281" s="665">
        <f>SUM(J279:J280)</f>
        <v>154</v>
      </c>
    </row>
    <row r="282" spans="1:13" s="173" customFormat="1" ht="20.25" customHeight="1" thickBot="1">
      <c r="A282" s="403">
        <v>165</v>
      </c>
      <c r="B282" s="1097"/>
      <c r="C282" s="1065"/>
      <c r="D282" s="978"/>
      <c r="E282" s="1079"/>
      <c r="F282" s="1023"/>
      <c r="G282" s="148"/>
      <c r="H282" s="147"/>
      <c r="I282" s="362" t="s">
        <v>381</v>
      </c>
      <c r="J282" s="425">
        <f>LOOKUP($M$2,'TODO 8 '!$D$9:$D45,'TODO 8 '!DG$9:DG$45)</f>
        <v>8586</v>
      </c>
      <c r="K282" s="1041"/>
      <c r="L282" s="1241"/>
      <c r="M282" s="665">
        <f>J278+J281</f>
        <v>8586</v>
      </c>
    </row>
    <row r="283" spans="1:13" s="173" customFormat="1" ht="12.75" customHeight="1" thickBot="1">
      <c r="A283" s="403">
        <v>166</v>
      </c>
      <c r="B283" s="1097"/>
      <c r="C283" s="1065"/>
      <c r="D283" s="978"/>
      <c r="E283" s="1079" t="s">
        <v>108</v>
      </c>
      <c r="F283" s="1021" t="s">
        <v>104</v>
      </c>
      <c r="G283" s="987" t="s">
        <v>341</v>
      </c>
      <c r="H283" s="1034" t="s">
        <v>202</v>
      </c>
      <c r="I283" s="163" t="s">
        <v>345</v>
      </c>
      <c r="J283" s="428">
        <f>LOOKUP($M$2,'TODO 8 '!$D$9:$D45,'TODO 8 '!DH$9:DH$45)</f>
        <v>3291</v>
      </c>
      <c r="K283" s="1041"/>
      <c r="L283" s="1241"/>
      <c r="M283" s="473"/>
    </row>
    <row r="284" spans="1:13" s="173" customFormat="1" ht="15.75" customHeight="1" thickBot="1">
      <c r="A284" s="403">
        <v>167</v>
      </c>
      <c r="B284" s="1097"/>
      <c r="C284" s="1065"/>
      <c r="D284" s="978"/>
      <c r="E284" s="1079"/>
      <c r="F284" s="1022"/>
      <c r="G284" s="987"/>
      <c r="H284" s="1034"/>
      <c r="I284" s="163" t="s">
        <v>346</v>
      </c>
      <c r="J284" s="428">
        <f>LOOKUP($M$2,'TODO 8 '!$D$9:$D45,'TODO 8 '!DI$9:DI$45)</f>
        <v>184</v>
      </c>
      <c r="K284" s="1041"/>
      <c r="L284" s="1241"/>
      <c r="M284" s="473"/>
    </row>
    <row r="285" spans="1:13" s="173" customFormat="1" ht="12.75" customHeight="1" thickBot="1">
      <c r="A285" s="403">
        <v>168</v>
      </c>
      <c r="B285" s="1097"/>
      <c r="C285" s="1065"/>
      <c r="D285" s="978"/>
      <c r="E285" s="1079"/>
      <c r="F285" s="1022"/>
      <c r="G285" s="987"/>
      <c r="H285" s="1089" t="s">
        <v>342</v>
      </c>
      <c r="I285" s="163" t="s">
        <v>345</v>
      </c>
      <c r="J285" s="428">
        <f>LOOKUP($M$2,'TODO 8 '!$D$9:$D45,'TODO 8 '!DJ$9:DJ$45)</f>
        <v>2137</v>
      </c>
      <c r="K285" s="1041"/>
      <c r="L285" s="1241"/>
      <c r="M285" s="473"/>
    </row>
    <row r="286" spans="1:13" s="173" customFormat="1" ht="15.75" customHeight="1" thickBot="1">
      <c r="A286" s="403">
        <v>169</v>
      </c>
      <c r="B286" s="1097"/>
      <c r="C286" s="1065"/>
      <c r="D286" s="978"/>
      <c r="E286" s="1079"/>
      <c r="F286" s="1022"/>
      <c r="G286" s="987"/>
      <c r="H286" s="1089"/>
      <c r="I286" s="163" t="s">
        <v>346</v>
      </c>
      <c r="J286" s="428">
        <f>LOOKUP($M$2,'TODO 8 '!$D$9:$D45,'TODO 8 '!DK$9:DK$45)</f>
        <v>193</v>
      </c>
      <c r="K286" s="1041"/>
      <c r="L286" s="1241"/>
      <c r="M286" s="473"/>
    </row>
    <row r="287" spans="1:13" s="173" customFormat="1" ht="15.75" customHeight="1" thickBot="1">
      <c r="A287" s="403">
        <v>170</v>
      </c>
      <c r="B287" s="1097"/>
      <c r="C287" s="1065"/>
      <c r="D287" s="978"/>
      <c r="E287" s="1079"/>
      <c r="F287" s="1022"/>
      <c r="G287" s="987"/>
      <c r="H287" s="147"/>
      <c r="I287" s="366" t="s">
        <v>361</v>
      </c>
      <c r="J287" s="434">
        <f>LOOKUP($M$2,'TODO 8 '!$D$9:$D45,'TODO 8 '!DL$9:DL$45)</f>
        <v>5805</v>
      </c>
      <c r="K287" s="1041"/>
      <c r="L287" s="1241"/>
      <c r="M287" s="665">
        <f>SUM(J283:J286)</f>
        <v>5805</v>
      </c>
    </row>
    <row r="288" spans="1:14" s="173" customFormat="1" ht="15.75" customHeight="1" thickBot="1">
      <c r="A288" s="403">
        <v>171</v>
      </c>
      <c r="B288" s="1097"/>
      <c r="C288" s="1065"/>
      <c r="D288" s="978"/>
      <c r="E288" s="1079"/>
      <c r="F288" s="1022"/>
      <c r="G288" s="992" t="s">
        <v>100</v>
      </c>
      <c r="H288" s="1035"/>
      <c r="I288" s="163" t="s">
        <v>345</v>
      </c>
      <c r="J288" s="428">
        <f>LOOKUP($M$2,'TODO 8 '!$D$9:$D45,'TODO 8 '!DM$9:DM$45)</f>
        <v>96</v>
      </c>
      <c r="K288" s="1041"/>
      <c r="L288" s="1241"/>
      <c r="M288" s="473"/>
      <c r="N288" s="740">
        <f>J285+J288</f>
        <v>2233</v>
      </c>
    </row>
    <row r="289" spans="1:13" s="173" customFormat="1" ht="15.75" customHeight="1" thickBot="1">
      <c r="A289" s="403">
        <v>172</v>
      </c>
      <c r="B289" s="1097"/>
      <c r="C289" s="1065"/>
      <c r="D289" s="978"/>
      <c r="E289" s="1079"/>
      <c r="F289" s="1022"/>
      <c r="G289" s="993"/>
      <c r="H289" s="1036"/>
      <c r="I289" s="163" t="s">
        <v>346</v>
      </c>
      <c r="J289" s="428">
        <f>LOOKUP($M$2,'TODO 8 '!$D$9:$D45,'TODO 8 '!DN$9:DN$45)</f>
        <v>25</v>
      </c>
      <c r="K289" s="1041"/>
      <c r="L289" s="1241"/>
      <c r="M289" s="473"/>
    </row>
    <row r="290" spans="1:15" s="173" customFormat="1" ht="20.25" customHeight="1" thickBot="1">
      <c r="A290" s="403">
        <v>173</v>
      </c>
      <c r="B290" s="1097"/>
      <c r="C290" s="1065"/>
      <c r="D290" s="978"/>
      <c r="E290" s="1079"/>
      <c r="F290" s="1022"/>
      <c r="G290" s="994"/>
      <c r="H290" s="1037"/>
      <c r="I290" s="366" t="s">
        <v>362</v>
      </c>
      <c r="J290" s="434">
        <f>LOOKUP($M$2,'TODO 8 '!$D$9:$D45,'TODO 8 '!DO$9:DO$45)</f>
        <v>121</v>
      </c>
      <c r="K290" s="1041"/>
      <c r="L290" s="1241"/>
      <c r="M290" s="665">
        <f>SUM(J288:J289)</f>
        <v>121</v>
      </c>
      <c r="N290" s="391">
        <f>J281+J290</f>
        <v>275</v>
      </c>
      <c r="O290" s="391">
        <f>J288+J285+J279+J276</f>
        <v>8588</v>
      </c>
    </row>
    <row r="291" spans="1:15" s="173" customFormat="1" ht="15.75" customHeight="1" thickBot="1">
      <c r="A291" s="403">
        <v>174</v>
      </c>
      <c r="B291" s="1097"/>
      <c r="C291" s="1121"/>
      <c r="D291" s="979"/>
      <c r="E291" s="1079"/>
      <c r="F291" s="1023"/>
      <c r="G291" s="147"/>
      <c r="H291" s="147"/>
      <c r="I291" s="362" t="s">
        <v>363</v>
      </c>
      <c r="J291" s="425">
        <f>LOOKUP($M$2,'TODO 8 '!$D$9:$D45,'TODO 8 '!DP$9:DP$45)</f>
        <v>5926</v>
      </c>
      <c r="K291" s="1041"/>
      <c r="L291" s="1241"/>
      <c r="M291" s="665">
        <f>J287+J290</f>
        <v>5926</v>
      </c>
      <c r="N291" s="391">
        <f>J276+J277+J280+J279+J285+J286+J288+J289</f>
        <v>10122</v>
      </c>
      <c r="O291" s="391">
        <f>J285+J288</f>
        <v>2233</v>
      </c>
    </row>
    <row r="292" spans="1:13" s="173" customFormat="1" ht="18.75" customHeight="1">
      <c r="A292" s="403">
        <v>175</v>
      </c>
      <c r="B292" s="1097"/>
      <c r="C292" s="1064"/>
      <c r="D292" s="1025" t="s">
        <v>602</v>
      </c>
      <c r="E292" s="1026"/>
      <c r="F292" s="1026"/>
      <c r="G292" s="1026"/>
      <c r="H292" s="1027"/>
      <c r="I292" s="361" t="s">
        <v>466</v>
      </c>
      <c r="J292" s="426">
        <f>LOOKUP($M$2,'TODO 8 '!$D$9:$D45,'TODO 8 '!DQ$9:DQ$45)</f>
        <v>14612</v>
      </c>
      <c r="K292" s="1239" t="s">
        <v>457</v>
      </c>
      <c r="L292" s="1042" t="s">
        <v>435</v>
      </c>
      <c r="M292" s="665"/>
    </row>
    <row r="293" spans="1:13" ht="23.25" customHeight="1">
      <c r="A293" s="403">
        <v>176</v>
      </c>
      <c r="B293" s="1097"/>
      <c r="C293" s="1065"/>
      <c r="D293" s="1028"/>
      <c r="E293" s="1029"/>
      <c r="F293" s="1029"/>
      <c r="G293" s="1029"/>
      <c r="H293" s="1030"/>
      <c r="I293" s="368" t="s">
        <v>467</v>
      </c>
      <c r="J293" s="425">
        <f>LOOKUP($M$2,'TODO 8 '!$D$9:$D45,'TODO 8 '!DR$9:DR$45)</f>
        <v>14768</v>
      </c>
      <c r="K293" s="1038"/>
      <c r="L293" s="1043"/>
      <c r="M293" s="665">
        <f>M273+M264</f>
        <v>14785</v>
      </c>
    </row>
    <row r="294" spans="1:13" ht="23.25" customHeight="1">
      <c r="A294" s="403">
        <v>177</v>
      </c>
      <c r="B294" s="1097"/>
      <c r="C294" s="1065"/>
      <c r="D294" s="1028"/>
      <c r="E294" s="1029"/>
      <c r="F294" s="1029"/>
      <c r="G294" s="1029"/>
      <c r="H294" s="1030"/>
      <c r="I294" s="367" t="s">
        <v>468</v>
      </c>
      <c r="J294" s="426">
        <f>LOOKUP($M$2,'TODO 8 '!$D$9:$D45,'TODO 8 '!DS$9:DS$45)</f>
        <v>12652</v>
      </c>
      <c r="K294" s="1038"/>
      <c r="L294" s="1043"/>
      <c r="M294" s="665"/>
    </row>
    <row r="295" spans="1:13" ht="23.25" customHeight="1">
      <c r="A295" s="403">
        <v>178</v>
      </c>
      <c r="B295" s="1097"/>
      <c r="C295" s="1065"/>
      <c r="D295" s="1028"/>
      <c r="E295" s="1029"/>
      <c r="F295" s="1029"/>
      <c r="G295" s="1029"/>
      <c r="H295" s="1030"/>
      <c r="I295" s="368" t="s">
        <v>469</v>
      </c>
      <c r="J295" s="425">
        <f>LOOKUP($M$2,'TODO 8 '!$D$9:$D45,'TODO 8 '!DT$9:DT$45)</f>
        <v>14512</v>
      </c>
      <c r="K295" s="1038"/>
      <c r="L295" s="1043"/>
      <c r="M295" s="665">
        <f>J291+J282</f>
        <v>14512</v>
      </c>
    </row>
    <row r="296" spans="1:13" ht="23.25" customHeight="1" thickBot="1">
      <c r="A296" s="403">
        <v>179</v>
      </c>
      <c r="B296" s="1098"/>
      <c r="C296" s="1066"/>
      <c r="D296" s="1031"/>
      <c r="E296" s="1032"/>
      <c r="F296" s="1032"/>
      <c r="G296" s="1032"/>
      <c r="H296" s="1033"/>
      <c r="I296" s="369" t="s">
        <v>470</v>
      </c>
      <c r="J296" s="435">
        <f>LOOKUP($M$2,'TODO 8 '!$D$9:$D45,'TODO 8 '!DU$9:DU$45)</f>
        <v>29280</v>
      </c>
      <c r="K296" s="1039"/>
      <c r="L296" s="1044"/>
      <c r="M296" s="715">
        <f>SUM(M293:M295)</f>
        <v>29297</v>
      </c>
    </row>
    <row r="297" spans="1:13" s="173" customFormat="1" ht="18.75" customHeight="1">
      <c r="A297" s="403">
        <v>175</v>
      </c>
      <c r="B297" s="650"/>
      <c r="C297" s="1064"/>
      <c r="D297" s="1091" t="s">
        <v>603</v>
      </c>
      <c r="E297" s="1092"/>
      <c r="F297" s="1092"/>
      <c r="G297" s="1092"/>
      <c r="H297" s="1093"/>
      <c r="I297" s="361" t="s">
        <v>466</v>
      </c>
      <c r="J297" s="426">
        <f>LOOKUP($M$2,'TODO 8 '!$D$9:$D50,'TODO 8 '!DV$9:DV$45)</f>
        <v>8521</v>
      </c>
      <c r="K297" s="1239" t="s">
        <v>457</v>
      </c>
      <c r="L297" s="1042" t="s">
        <v>435</v>
      </c>
      <c r="M297" s="665"/>
    </row>
    <row r="298" spans="1:13" ht="23.25" customHeight="1">
      <c r="A298" s="403">
        <v>176</v>
      </c>
      <c r="B298" s="650"/>
      <c r="C298" s="1065"/>
      <c r="D298" s="1028"/>
      <c r="E298" s="1029"/>
      <c r="F298" s="1029"/>
      <c r="G298" s="1029"/>
      <c r="H298" s="1030"/>
      <c r="I298" s="368" t="s">
        <v>467</v>
      </c>
      <c r="J298" s="425">
        <f>LOOKUP($M$2,'TODO 8 '!$D$9:$D50,'TODO 8 '!DW$9:DW$45)</f>
        <v>8661</v>
      </c>
      <c r="K298" s="1038"/>
      <c r="L298" s="1043"/>
      <c r="M298" s="665">
        <f>M278+M269</f>
        <v>13445</v>
      </c>
    </row>
    <row r="299" spans="1:13" ht="23.25" customHeight="1">
      <c r="A299" s="403">
        <v>177</v>
      </c>
      <c r="B299" s="650"/>
      <c r="C299" s="1065"/>
      <c r="D299" s="1028"/>
      <c r="E299" s="1029"/>
      <c r="F299" s="1029"/>
      <c r="G299" s="1029"/>
      <c r="H299" s="1030"/>
      <c r="I299" s="367" t="s">
        <v>468</v>
      </c>
      <c r="J299" s="426">
        <f>LOOKUP($M$2,'TODO 8 '!$D$9:$D50,'TODO 8 '!DX$9:DX$45)</f>
        <v>8588</v>
      </c>
      <c r="K299" s="1038"/>
      <c r="L299" s="1043"/>
      <c r="M299" s="665"/>
    </row>
    <row r="300" spans="1:13" ht="23.25" customHeight="1">
      <c r="A300" s="403">
        <v>178</v>
      </c>
      <c r="B300" s="650"/>
      <c r="C300" s="1065"/>
      <c r="D300" s="1028"/>
      <c r="E300" s="1029"/>
      <c r="F300" s="1029"/>
      <c r="G300" s="1029"/>
      <c r="H300" s="1030"/>
      <c r="I300" s="368" t="s">
        <v>469</v>
      </c>
      <c r="J300" s="425">
        <f>LOOKUP($M$2,'TODO 8 '!$D$9:$D50,'TODO 8 '!DY$9:DY$45)</f>
        <v>10122</v>
      </c>
      <c r="K300" s="1038"/>
      <c r="L300" s="1043"/>
      <c r="M300" s="665">
        <f>J296+J287</f>
        <v>35085</v>
      </c>
    </row>
    <row r="301" spans="1:13" ht="23.25" customHeight="1" thickBot="1">
      <c r="A301" s="403">
        <v>179</v>
      </c>
      <c r="B301" s="650"/>
      <c r="C301" s="1066"/>
      <c r="D301" s="1031"/>
      <c r="E301" s="1032"/>
      <c r="F301" s="1032"/>
      <c r="G301" s="1032"/>
      <c r="H301" s="1033"/>
      <c r="I301" s="369" t="s">
        <v>470</v>
      </c>
      <c r="J301" s="435">
        <f>LOOKUP($M$2,'TODO 8 '!$D$9:$D50,'TODO 8 '!DZ$9:DZ$45)</f>
        <v>18783</v>
      </c>
      <c r="K301" s="1039"/>
      <c r="L301" s="1044"/>
      <c r="M301" s="715">
        <f>SUM(M298:M300)</f>
        <v>48530</v>
      </c>
    </row>
    <row r="302" spans="1:13" ht="20.25" customHeight="1" thickBot="1">
      <c r="A302" s="403">
        <v>180</v>
      </c>
      <c r="B302" s="1051" t="s">
        <v>141</v>
      </c>
      <c r="C302" s="169" t="s">
        <v>114</v>
      </c>
      <c r="D302" s="1088"/>
      <c r="E302" s="1088"/>
      <c r="F302" s="1088"/>
      <c r="G302" s="1088"/>
      <c r="H302" s="1088"/>
      <c r="I302" s="176" t="s">
        <v>113</v>
      </c>
      <c r="J302" s="496">
        <f>LOOKUP($M$2,'TODO 8 '!$D$9:$D45,'TODO 8 '!EA$9:EA$45)</f>
        <v>88</v>
      </c>
      <c r="K302" s="1041" t="s">
        <v>458</v>
      </c>
      <c r="L302" s="1241"/>
      <c r="M302" s="712"/>
    </row>
    <row r="303" spans="1:13" ht="20.25" customHeight="1" thickBot="1">
      <c r="A303" s="403">
        <v>181</v>
      </c>
      <c r="B303" s="1052"/>
      <c r="C303" s="152" t="s">
        <v>115</v>
      </c>
      <c r="D303" s="1019"/>
      <c r="E303" s="1019"/>
      <c r="F303" s="1019"/>
      <c r="G303" s="1019"/>
      <c r="H303" s="1019"/>
      <c r="I303" s="162" t="s">
        <v>17</v>
      </c>
      <c r="J303" s="497">
        <f>LOOKUP($M$2,'TODO 8 '!$D$9:$D45,'TODO 8 '!EB$9:EB$45)</f>
        <v>28</v>
      </c>
      <c r="K303" s="1041"/>
      <c r="L303" s="1241"/>
      <c r="M303" s="491"/>
    </row>
    <row r="304" spans="1:13" ht="20.25" customHeight="1" thickBot="1">
      <c r="A304" s="403">
        <v>182</v>
      </c>
      <c r="B304" s="1052"/>
      <c r="C304" s="152" t="s">
        <v>116</v>
      </c>
      <c r="D304" s="1019"/>
      <c r="E304" s="1019"/>
      <c r="F304" s="1019"/>
      <c r="G304" s="1019"/>
      <c r="H304" s="1019"/>
      <c r="I304" s="162" t="s">
        <v>18</v>
      </c>
      <c r="J304" s="497">
        <f>LOOKUP($M$2,'TODO 8 '!$D$9:$D45,'TODO 8 '!EC$9:EC$45)</f>
        <v>46</v>
      </c>
      <c r="K304" s="1041"/>
      <c r="L304" s="1241"/>
      <c r="M304" s="491"/>
    </row>
    <row r="305" spans="1:13" ht="20.25" customHeight="1" thickBot="1">
      <c r="A305" s="403">
        <v>183</v>
      </c>
      <c r="B305" s="1052"/>
      <c r="C305" s="152" t="s">
        <v>117</v>
      </c>
      <c r="D305" s="1019"/>
      <c r="E305" s="1019"/>
      <c r="F305" s="1019"/>
      <c r="G305" s="1019"/>
      <c r="H305" s="1019"/>
      <c r="I305" s="162" t="s">
        <v>19</v>
      </c>
      <c r="J305" s="497">
        <f>LOOKUP($M$2,'TODO 8 '!$D$9:$D45,'TODO 8 '!ED$9:ED$45)</f>
        <v>18</v>
      </c>
      <c r="K305" s="1041"/>
      <c r="L305" s="1241"/>
      <c r="M305" s="491"/>
    </row>
    <row r="306" spans="1:13" ht="20.25" customHeight="1" thickBot="1">
      <c r="A306" s="403">
        <v>184</v>
      </c>
      <c r="B306" s="1052"/>
      <c r="C306" s="152" t="s">
        <v>118</v>
      </c>
      <c r="D306" s="1019"/>
      <c r="E306" s="1019"/>
      <c r="F306" s="1019"/>
      <c r="G306" s="1019"/>
      <c r="H306" s="1019"/>
      <c r="I306" s="162" t="s">
        <v>20</v>
      </c>
      <c r="J306" s="497">
        <f>LOOKUP($M$2,'TODO 8 '!$D$9:$D45,'TODO 8 '!EE$9:EE$45)</f>
        <v>41</v>
      </c>
      <c r="K306" s="1041"/>
      <c r="L306" s="1241"/>
      <c r="M306" s="491"/>
    </row>
    <row r="307" spans="1:13" ht="23.25" thickBot="1">
      <c r="A307" s="403">
        <v>185</v>
      </c>
      <c r="B307" s="1053"/>
      <c r="C307" s="177" t="s">
        <v>119</v>
      </c>
      <c r="D307" s="1078"/>
      <c r="E307" s="1078"/>
      <c r="F307" s="1078"/>
      <c r="G307" s="1078"/>
      <c r="H307" s="1078"/>
      <c r="I307" s="178" t="s">
        <v>21</v>
      </c>
      <c r="J307" s="498">
        <f>LOOKUP($M$2,'TODO 8 '!$D$9:$D45,'TODO 8 '!EF$9:EF$45)</f>
        <v>51</v>
      </c>
      <c r="K307" s="1041"/>
      <c r="L307" s="1241"/>
      <c r="M307" s="714"/>
    </row>
    <row r="308" spans="1:13" ht="24.75" customHeight="1" thickBot="1">
      <c r="A308" s="403">
        <v>186</v>
      </c>
      <c r="B308" s="1059" t="s">
        <v>142</v>
      </c>
      <c r="C308" s="1054" t="s">
        <v>120</v>
      </c>
      <c r="D308" s="1116" t="s">
        <v>406</v>
      </c>
      <c r="E308" s="183" t="s">
        <v>123</v>
      </c>
      <c r="F308" s="1075"/>
      <c r="G308" s="1075"/>
      <c r="H308" s="1075"/>
      <c r="I308" s="176" t="s">
        <v>672</v>
      </c>
      <c r="J308" s="496">
        <f>LOOKUP($M$2,'TODO 8 '!$D$9:$D45,'TODO 8 '!EG$9:EG$45)</f>
        <v>4312</v>
      </c>
      <c r="K308" s="1041"/>
      <c r="L308" s="1241"/>
      <c r="M308" s="712"/>
    </row>
    <row r="309" spans="1:13" ht="24.75" customHeight="1" thickBot="1">
      <c r="A309" s="403">
        <v>187</v>
      </c>
      <c r="B309" s="1060"/>
      <c r="C309" s="1055"/>
      <c r="D309" s="1034"/>
      <c r="E309" s="184" t="s">
        <v>122</v>
      </c>
      <c r="F309" s="1114"/>
      <c r="G309" s="1114"/>
      <c r="H309" s="1114"/>
      <c r="I309" s="162" t="s">
        <v>673</v>
      </c>
      <c r="J309" s="497">
        <f>LOOKUP($M$2,'TODO 8 '!$D$9:$D45,'TODO 8 '!EH$9:EH$45)</f>
        <v>10926</v>
      </c>
      <c r="K309" s="1041"/>
      <c r="L309" s="1241"/>
      <c r="M309" s="491"/>
    </row>
    <row r="310" spans="2:13" ht="24.75" customHeight="1" thickBot="1">
      <c r="B310" s="1060"/>
      <c r="C310" s="776"/>
      <c r="D310" s="772"/>
      <c r="E310" s="184"/>
      <c r="F310" s="1114"/>
      <c r="G310" s="1114"/>
      <c r="H310" s="1114"/>
      <c r="I310" s="162" t="s">
        <v>674</v>
      </c>
      <c r="J310" s="497">
        <f>LOOKUP($M$2,'TODO 8 '!$D$9:$D45,'TODO 8 '!EI$9:EI$45)</f>
        <v>2574</v>
      </c>
      <c r="K310" s="1041"/>
      <c r="L310" s="266"/>
      <c r="M310" s="491"/>
    </row>
    <row r="311" spans="1:13" ht="24.75" customHeight="1" thickBot="1">
      <c r="A311" s="403">
        <v>188</v>
      </c>
      <c r="B311" s="1060"/>
      <c r="C311" s="1055" t="s">
        <v>121</v>
      </c>
      <c r="D311" s="1034" t="s">
        <v>285</v>
      </c>
      <c r="E311" s="184" t="s">
        <v>124</v>
      </c>
      <c r="F311" s="1020"/>
      <c r="G311" s="1020"/>
      <c r="H311" s="1020"/>
      <c r="I311" s="371" t="s">
        <v>22</v>
      </c>
      <c r="J311" s="499">
        <f>LOOKUP($M$2,'TODO 8 '!$D$9:$D45,'TODO 8 '!EJ$9:EJ$45)</f>
        <v>283</v>
      </c>
      <c r="K311" s="1041"/>
      <c r="L311" s="1241" t="s">
        <v>436</v>
      </c>
      <c r="M311" s="491"/>
    </row>
    <row r="312" spans="1:14" ht="24.75" customHeight="1" thickBot="1">
      <c r="A312" s="403">
        <v>189</v>
      </c>
      <c r="B312" s="1060"/>
      <c r="C312" s="1055"/>
      <c r="D312" s="1034"/>
      <c r="E312" s="184" t="s">
        <v>125</v>
      </c>
      <c r="F312" s="1019"/>
      <c r="G312" s="1019"/>
      <c r="H312" s="1019"/>
      <c r="I312" s="370" t="s">
        <v>23</v>
      </c>
      <c r="J312" s="499">
        <f>LOOKUP($M$2,'TODO 8 '!$D$9:$D45,'TODO 8 '!EK$9:EK$45)</f>
        <v>330</v>
      </c>
      <c r="K312" s="1041"/>
      <c r="L312" s="1241"/>
      <c r="M312" s="491"/>
      <c r="N312" s="391">
        <f>J311+J312+J314</f>
        <v>619</v>
      </c>
    </row>
    <row r="313" spans="1:13" ht="24.75" customHeight="1" thickBot="1">
      <c r="A313" s="403">
        <v>190</v>
      </c>
      <c r="B313" s="1060"/>
      <c r="C313" s="1055"/>
      <c r="D313" s="1034"/>
      <c r="E313" s="184" t="s">
        <v>126</v>
      </c>
      <c r="F313" s="1019"/>
      <c r="G313" s="1019"/>
      <c r="H313" s="1019"/>
      <c r="I313" s="162" t="s">
        <v>24</v>
      </c>
      <c r="J313" s="497">
        <f>LOOKUP($M$2,'TODO 8 '!$D$9:$D45,'TODO 8 '!EL$9:EL$45)</f>
        <v>1125.5</v>
      </c>
      <c r="K313" s="1041"/>
      <c r="L313" s="1241"/>
      <c r="M313" s="491"/>
    </row>
    <row r="314" spans="1:13" ht="24.75" customHeight="1" thickBot="1">
      <c r="A314" s="403">
        <v>191</v>
      </c>
      <c r="B314" s="1060"/>
      <c r="C314" s="1062"/>
      <c r="D314" s="1080"/>
      <c r="E314" s="1073"/>
      <c r="F314" s="1067" t="s">
        <v>546</v>
      </c>
      <c r="G314" s="1068"/>
      <c r="H314" s="1069"/>
      <c r="I314" s="470" t="s">
        <v>547</v>
      </c>
      <c r="J314" s="500">
        <f>LOOKUP($M$2,'TODO 8 '!$D$9:$D45,'TODO 8 '!EM$9:EM$45)</f>
        <v>6</v>
      </c>
      <c r="K314" s="1041"/>
      <c r="L314" s="295"/>
      <c r="M314" s="491"/>
    </row>
    <row r="315" spans="1:13" ht="24.75" customHeight="1" thickBot="1">
      <c r="A315" s="403">
        <v>192</v>
      </c>
      <c r="B315" s="1060"/>
      <c r="C315" s="1062"/>
      <c r="D315" s="1080"/>
      <c r="E315" s="1074"/>
      <c r="F315" s="1070"/>
      <c r="G315" s="1071"/>
      <c r="H315" s="1072"/>
      <c r="I315" s="470" t="s">
        <v>24</v>
      </c>
      <c r="J315" s="500">
        <f>LOOKUP($M$2,'TODO 8 '!$D$9:$D45,'TODO 8 '!EN$9:EN$45)</f>
        <v>77.5</v>
      </c>
      <c r="K315" s="1041"/>
      <c r="L315" s="295"/>
      <c r="M315" s="474">
        <f>J313+J315</f>
        <v>1203</v>
      </c>
    </row>
    <row r="316" spans="1:29" ht="60.75" customHeight="1" thickBot="1">
      <c r="A316" s="403">
        <v>193</v>
      </c>
      <c r="B316" s="1061"/>
      <c r="C316" s="1063"/>
      <c r="D316" s="1081"/>
      <c r="E316" s="185" t="s">
        <v>127</v>
      </c>
      <c r="F316" s="1078"/>
      <c r="G316" s="1078"/>
      <c r="H316" s="1078"/>
      <c r="I316" s="178" t="s">
        <v>25</v>
      </c>
      <c r="J316" s="498">
        <f>LOOKUP($M$2,'TODO 8 '!$D$9:$D45,'TODO 8 '!EO$9:EO$45)</f>
        <v>13563</v>
      </c>
      <c r="K316" s="1041"/>
      <c r="L316" s="295" t="s">
        <v>437</v>
      </c>
      <c r="M316" s="714"/>
      <c r="N316" s="474"/>
      <c r="O316" s="474"/>
      <c r="P316" s="474"/>
      <c r="Q316" s="474"/>
      <c r="R316" s="474"/>
      <c r="S316" s="474"/>
      <c r="T316" s="474"/>
      <c r="U316" s="474"/>
      <c r="V316" s="474"/>
      <c r="W316" s="474"/>
      <c r="X316" s="474"/>
      <c r="Y316" s="474"/>
      <c r="Z316" s="474"/>
      <c r="AA316" s="474"/>
      <c r="AB316" s="474"/>
      <c r="AC316" s="474"/>
    </row>
    <row r="317" spans="1:13" ht="20.25" customHeight="1">
      <c r="A317" s="403">
        <v>196</v>
      </c>
      <c r="B317" s="1082"/>
      <c r="C317" s="153"/>
      <c r="D317" s="673"/>
      <c r="E317" s="492" t="s">
        <v>348</v>
      </c>
      <c r="F317" s="1090"/>
      <c r="G317" s="1090"/>
      <c r="H317" s="1090"/>
      <c r="I317" s="380" t="s">
        <v>3</v>
      </c>
      <c r="J317" s="501">
        <f>LOOKUP($M$2,'TODO 8 '!$D$9:$D45,'TODO 8 '!EP$9:EP$45)</f>
        <v>108515</v>
      </c>
      <c r="K317" s="1242"/>
      <c r="L317" s="1040"/>
      <c r="M317" s="491"/>
    </row>
    <row r="318" spans="1:13" ht="33.75" customHeight="1">
      <c r="A318" s="403">
        <v>198</v>
      </c>
      <c r="B318" s="1082"/>
      <c r="C318" s="153" t="s">
        <v>347</v>
      </c>
      <c r="D318" s="742" t="s">
        <v>407</v>
      </c>
      <c r="E318" s="186" t="s">
        <v>128</v>
      </c>
      <c r="F318" s="1048"/>
      <c r="G318" s="1049"/>
      <c r="H318" s="1050"/>
      <c r="I318" s="380" t="s">
        <v>183</v>
      </c>
      <c r="J318" s="501">
        <f>LOOKUP($M$2,'TODO 8 '!$D$9:$D45,'TODO 8 '!EQ$9:EQ$45)</f>
        <v>982115</v>
      </c>
      <c r="K318" s="1242"/>
      <c r="L318" s="1040"/>
      <c r="M318" s="491"/>
    </row>
    <row r="319" spans="1:13" ht="53.25" customHeight="1">
      <c r="A319" s="403">
        <v>200</v>
      </c>
      <c r="B319" s="1082"/>
      <c r="C319" s="153" t="s">
        <v>408</v>
      </c>
      <c r="D319" s="742" t="s">
        <v>409</v>
      </c>
      <c r="E319" s="186" t="s">
        <v>129</v>
      </c>
      <c r="F319" s="1020"/>
      <c r="G319" s="1020"/>
      <c r="H319" s="1020"/>
      <c r="I319" s="380" t="s">
        <v>644</v>
      </c>
      <c r="J319" s="501">
        <f>LOOKUP($M$2,'TODO 8 '!$D$9:$D45,'TODO 8 '!ER$9:ER$45)</f>
        <v>178705</v>
      </c>
      <c r="K319" s="1242"/>
      <c r="L319" s="1040"/>
      <c r="M319" s="491"/>
    </row>
    <row r="320" spans="1:13" ht="33.75" customHeight="1" thickBot="1">
      <c r="A320" s="403">
        <v>202</v>
      </c>
      <c r="B320" s="1083"/>
      <c r="C320" s="179" t="s">
        <v>413</v>
      </c>
      <c r="D320" s="1084" t="s">
        <v>412</v>
      </c>
      <c r="E320" s="1085"/>
      <c r="F320" s="1085"/>
      <c r="G320" s="1085"/>
      <c r="H320" s="1086"/>
      <c r="I320" s="380" t="s">
        <v>411</v>
      </c>
      <c r="J320" s="501">
        <f>LOOKUP($M$2,'TODO 8 '!$D$9:$D45,'TODO 8 '!ES$9:ES$45)</f>
        <v>5114545</v>
      </c>
      <c r="K320" s="1242"/>
      <c r="L320" s="296">
        <v>37</v>
      </c>
      <c r="M320" s="714"/>
    </row>
  </sheetData>
  <sheetProtection/>
  <mergeCells count="318">
    <mergeCell ref="C165:D177"/>
    <mergeCell ref="E165:E177"/>
    <mergeCell ref="B133:B177"/>
    <mergeCell ref="F310:H310"/>
    <mergeCell ref="D214:H216"/>
    <mergeCell ref="D207:D208"/>
    <mergeCell ref="F198:H202"/>
    <mergeCell ref="F206:I206"/>
    <mergeCell ref="F274:F282"/>
    <mergeCell ref="H283:H284"/>
    <mergeCell ref="H261:H263"/>
    <mergeCell ref="H258:H259"/>
    <mergeCell ref="F256:F264"/>
    <mergeCell ref="L182:L190"/>
    <mergeCell ref="L198:L203"/>
    <mergeCell ref="D209:H213"/>
    <mergeCell ref="K198:K208"/>
    <mergeCell ref="G127:H127"/>
    <mergeCell ref="D128:I128"/>
    <mergeCell ref="L150:L163"/>
    <mergeCell ref="L207:L208"/>
    <mergeCell ref="L209:L216"/>
    <mergeCell ref="D129:H130"/>
    <mergeCell ref="C125:C128"/>
    <mergeCell ref="D181:H181"/>
    <mergeCell ref="E208:I208"/>
    <mergeCell ref="F207:H207"/>
    <mergeCell ref="E203:E206"/>
    <mergeCell ref="F203:H205"/>
    <mergeCell ref="G126:H126"/>
    <mergeCell ref="D125:F127"/>
    <mergeCell ref="C129:C130"/>
    <mergeCell ref="E137:E143"/>
    <mergeCell ref="C73:C77"/>
    <mergeCell ref="H91:I91"/>
    <mergeCell ref="E86:E90"/>
    <mergeCell ref="C110:C114"/>
    <mergeCell ref="C86:C109"/>
    <mergeCell ref="C121:C124"/>
    <mergeCell ref="D124:I124"/>
    <mergeCell ref="D78:G82"/>
    <mergeCell ref="G122:H122"/>
    <mergeCell ref="H86:I86"/>
    <mergeCell ref="K317:K320"/>
    <mergeCell ref="K73:K85"/>
    <mergeCell ref="K131:K132"/>
    <mergeCell ref="K133:K149"/>
    <mergeCell ref="D218:H220"/>
    <mergeCell ref="E256:E264"/>
    <mergeCell ref="G270:G272"/>
    <mergeCell ref="G265:G269"/>
    <mergeCell ref="E231:H240"/>
    <mergeCell ref="H285:H286"/>
    <mergeCell ref="K178:K190"/>
    <mergeCell ref="K209:K216"/>
    <mergeCell ref="E241:H254"/>
    <mergeCell ref="H265:H266"/>
    <mergeCell ref="G261:G263"/>
    <mergeCell ref="K86:K96"/>
    <mergeCell ref="H113:I113"/>
    <mergeCell ref="E109:I109"/>
    <mergeCell ref="H68:I68"/>
    <mergeCell ref="K217:K220"/>
    <mergeCell ref="H114:I114"/>
    <mergeCell ref="H108:I108"/>
    <mergeCell ref="H99:H100"/>
    <mergeCell ref="H96:I96"/>
    <mergeCell ref="H95:I95"/>
    <mergeCell ref="K109:K114"/>
    <mergeCell ref="K62:K72"/>
    <mergeCell ref="H78:I78"/>
    <mergeCell ref="K115:K120"/>
    <mergeCell ref="H111:H112"/>
    <mergeCell ref="C115:G119"/>
    <mergeCell ref="H92:I92"/>
    <mergeCell ref="H97:I97"/>
    <mergeCell ref="H103:I103"/>
    <mergeCell ref="K97:K108"/>
    <mergeCell ref="F91:G96"/>
    <mergeCell ref="H107:I107"/>
    <mergeCell ref="H104:I104"/>
    <mergeCell ref="H105:H106"/>
    <mergeCell ref="K302:K316"/>
    <mergeCell ref="L218:L220"/>
    <mergeCell ref="L311:L313"/>
    <mergeCell ref="L221:L230"/>
    <mergeCell ref="L231:L252"/>
    <mergeCell ref="L274:L291"/>
    <mergeCell ref="L302:L309"/>
    <mergeCell ref="L297:L301"/>
    <mergeCell ref="L256:L273"/>
    <mergeCell ref="K191:K197"/>
    <mergeCell ref="K150:K164"/>
    <mergeCell ref="K297:K301"/>
    <mergeCell ref="K241:K254"/>
    <mergeCell ref="K292:K296"/>
    <mergeCell ref="K231:K240"/>
    <mergeCell ref="L191:L194"/>
    <mergeCell ref="L178:L180"/>
    <mergeCell ref="L24:L26"/>
    <mergeCell ref="L27:L31"/>
    <mergeCell ref="L50:L61"/>
    <mergeCell ref="L34:L43"/>
    <mergeCell ref="L44:L49"/>
    <mergeCell ref="L73:L114"/>
    <mergeCell ref="L121:L128"/>
    <mergeCell ref="L4:L15"/>
    <mergeCell ref="L18:L23"/>
    <mergeCell ref="L115:L120"/>
    <mergeCell ref="L62:L72"/>
    <mergeCell ref="C214:C216"/>
    <mergeCell ref="K18:K33"/>
    <mergeCell ref="K34:K61"/>
    <mergeCell ref="C209:C213"/>
    <mergeCell ref="C78:C82"/>
    <mergeCell ref="C120:I120"/>
    <mergeCell ref="D178:H180"/>
    <mergeCell ref="H81:I81"/>
    <mergeCell ref="H93:H94"/>
    <mergeCell ref="H90:I90"/>
    <mergeCell ref="G125:H125"/>
    <mergeCell ref="D85:I85"/>
    <mergeCell ref="H119:I119"/>
    <mergeCell ref="H116:I116"/>
    <mergeCell ref="H115:I115"/>
    <mergeCell ref="G121:H121"/>
    <mergeCell ref="E97:E102"/>
    <mergeCell ref="F152:H153"/>
    <mergeCell ref="C198:C206"/>
    <mergeCell ref="C207:C208"/>
    <mergeCell ref="E198:E202"/>
    <mergeCell ref="D121:F123"/>
    <mergeCell ref="G123:H123"/>
    <mergeCell ref="D110:G114"/>
    <mergeCell ref="E133:E136"/>
    <mergeCell ref="E91:E96"/>
    <mergeCell ref="H87:H88"/>
    <mergeCell ref="D84:I84"/>
    <mergeCell ref="H77:I77"/>
    <mergeCell ref="H79:H80"/>
    <mergeCell ref="D86:D109"/>
    <mergeCell ref="H102:I102"/>
    <mergeCell ref="F97:G102"/>
    <mergeCell ref="H101:I101"/>
    <mergeCell ref="F103:G108"/>
    <mergeCell ref="H74:H75"/>
    <mergeCell ref="D73:G77"/>
    <mergeCell ref="H82:I82"/>
    <mergeCell ref="F86:G90"/>
    <mergeCell ref="C24:C26"/>
    <mergeCell ref="C27:C31"/>
    <mergeCell ref="C34:C43"/>
    <mergeCell ref="C62:C66"/>
    <mergeCell ref="H69:H70"/>
    <mergeCell ref="E59:E61"/>
    <mergeCell ref="C18:C23"/>
    <mergeCell ref="D44:D61"/>
    <mergeCell ref="C32:C33"/>
    <mergeCell ref="D27:H31"/>
    <mergeCell ref="F53:H55"/>
    <mergeCell ref="F56:H58"/>
    <mergeCell ref="H44:H45"/>
    <mergeCell ref="D32:H33"/>
    <mergeCell ref="C44:C61"/>
    <mergeCell ref="E50:E52"/>
    <mergeCell ref="E53:E55"/>
    <mergeCell ref="F59:H61"/>
    <mergeCell ref="D16:H16"/>
    <mergeCell ref="B4:B15"/>
    <mergeCell ref="C4:C14"/>
    <mergeCell ref="D4:D14"/>
    <mergeCell ref="F7:H10"/>
    <mergeCell ref="F13:H13"/>
    <mergeCell ref="E14:I14"/>
    <mergeCell ref="F4:H6"/>
    <mergeCell ref="D15:H15"/>
    <mergeCell ref="F11:H11"/>
    <mergeCell ref="C178:C180"/>
    <mergeCell ref="E1:J1"/>
    <mergeCell ref="E2:J2"/>
    <mergeCell ref="F44:G49"/>
    <mergeCell ref="E44:E49"/>
    <mergeCell ref="E7:E10"/>
    <mergeCell ref="E4:E6"/>
    <mergeCell ref="D18:H23"/>
    <mergeCell ref="F12:H12"/>
    <mergeCell ref="D17:H17"/>
    <mergeCell ref="B16:B17"/>
    <mergeCell ref="D24:H26"/>
    <mergeCell ref="D34:H43"/>
    <mergeCell ref="C182:C190"/>
    <mergeCell ref="D182:D190"/>
    <mergeCell ref="C131:H131"/>
    <mergeCell ref="C132:H132"/>
    <mergeCell ref="C67:C72"/>
    <mergeCell ref="B62:B120"/>
    <mergeCell ref="D62:G66"/>
    <mergeCell ref="H62:I62"/>
    <mergeCell ref="H110:I110"/>
    <mergeCell ref="H117:H118"/>
    <mergeCell ref="H66:I66"/>
    <mergeCell ref="H63:H64"/>
    <mergeCell ref="H89:I89"/>
    <mergeCell ref="E103:E108"/>
    <mergeCell ref="H71:I71"/>
    <mergeCell ref="H73:I73"/>
    <mergeCell ref="H270:H272"/>
    <mergeCell ref="H276:H277"/>
    <mergeCell ref="B34:B61"/>
    <mergeCell ref="F50:H52"/>
    <mergeCell ref="H46:H48"/>
    <mergeCell ref="H65:I65"/>
    <mergeCell ref="H72:I72"/>
    <mergeCell ref="H76:I76"/>
    <mergeCell ref="E56:E58"/>
    <mergeCell ref="H67:I67"/>
    <mergeCell ref="C231:C254"/>
    <mergeCell ref="C218:C220"/>
    <mergeCell ref="C221:C230"/>
    <mergeCell ref="E283:E291"/>
    <mergeCell ref="E265:E273"/>
    <mergeCell ref="H256:H257"/>
    <mergeCell ref="C274:C291"/>
    <mergeCell ref="H288:H290"/>
    <mergeCell ref="B218:B254"/>
    <mergeCell ref="B18:B33"/>
    <mergeCell ref="B178:B197"/>
    <mergeCell ref="B121:B132"/>
    <mergeCell ref="E182:H190"/>
    <mergeCell ref="F309:H309"/>
    <mergeCell ref="D83:I83"/>
    <mergeCell ref="D67:G72"/>
    <mergeCell ref="D308:D309"/>
    <mergeCell ref="G274:G278"/>
    <mergeCell ref="B198:B208"/>
    <mergeCell ref="D302:H302"/>
    <mergeCell ref="H267:H268"/>
    <mergeCell ref="G279:G281"/>
    <mergeCell ref="F317:H317"/>
    <mergeCell ref="D297:H301"/>
    <mergeCell ref="D307:H307"/>
    <mergeCell ref="D306:H306"/>
    <mergeCell ref="G264:H264"/>
    <mergeCell ref="B256:B296"/>
    <mergeCell ref="F308:H308"/>
    <mergeCell ref="F313:H313"/>
    <mergeCell ref="B209:B216"/>
    <mergeCell ref="F319:H319"/>
    <mergeCell ref="F316:H316"/>
    <mergeCell ref="E274:E282"/>
    <mergeCell ref="D311:D316"/>
    <mergeCell ref="D304:H304"/>
    <mergeCell ref="B317:B320"/>
    <mergeCell ref="D320:H320"/>
    <mergeCell ref="F318:H318"/>
    <mergeCell ref="B302:B307"/>
    <mergeCell ref="C308:C309"/>
    <mergeCell ref="C256:C273"/>
    <mergeCell ref="B308:B316"/>
    <mergeCell ref="C311:C316"/>
    <mergeCell ref="C292:C296"/>
    <mergeCell ref="C297:C301"/>
    <mergeCell ref="F314:H315"/>
    <mergeCell ref="E314:E315"/>
    <mergeCell ref="K4:K15"/>
    <mergeCell ref="L317:L319"/>
    <mergeCell ref="K221:K230"/>
    <mergeCell ref="K256:K273"/>
    <mergeCell ref="K274:K291"/>
    <mergeCell ref="L292:L296"/>
    <mergeCell ref="K121:K128"/>
    <mergeCell ref="L133:L145"/>
    <mergeCell ref="L16:L17"/>
    <mergeCell ref="K16:K17"/>
    <mergeCell ref="F312:H312"/>
    <mergeCell ref="D303:H303"/>
    <mergeCell ref="F311:H311"/>
    <mergeCell ref="F283:F291"/>
    <mergeCell ref="D274:D291"/>
    <mergeCell ref="D292:H296"/>
    <mergeCell ref="H274:H275"/>
    <mergeCell ref="G283:G287"/>
    <mergeCell ref="D305:H305"/>
    <mergeCell ref="H279:H281"/>
    <mergeCell ref="G288:G290"/>
    <mergeCell ref="E195:H197"/>
    <mergeCell ref="D231:D254"/>
    <mergeCell ref="F193:H194"/>
    <mergeCell ref="D221:H230"/>
    <mergeCell ref="D191:D194"/>
    <mergeCell ref="D198:D206"/>
    <mergeCell ref="D195:D197"/>
    <mergeCell ref="D256:D273"/>
    <mergeCell ref="D217:H217"/>
    <mergeCell ref="F265:F273"/>
    <mergeCell ref="G256:G260"/>
    <mergeCell ref="E193:E194"/>
    <mergeCell ref="C191:C194"/>
    <mergeCell ref="C195:C197"/>
    <mergeCell ref="E147:I147"/>
    <mergeCell ref="E146:I146"/>
    <mergeCell ref="E149:I149"/>
    <mergeCell ref="F156:H157"/>
    <mergeCell ref="F154:H155"/>
    <mergeCell ref="E148:I148"/>
    <mergeCell ref="F133:H136"/>
    <mergeCell ref="E145:I145"/>
    <mergeCell ref="F158:H159"/>
    <mergeCell ref="E150:E163"/>
    <mergeCell ref="C133:D149"/>
    <mergeCell ref="F137:H143"/>
    <mergeCell ref="C150:D164"/>
    <mergeCell ref="E191:E192"/>
    <mergeCell ref="F150:H151"/>
    <mergeCell ref="F191:H192"/>
    <mergeCell ref="F160:H161"/>
    <mergeCell ref="F162:H163"/>
    <mergeCell ref="E164:I164"/>
  </mergeCells>
  <conditionalFormatting sqref="N221:BH221 N268:BD268 N316:AC316 N178 P178:DP178 N136:Z136 N28:S28 N47:O47 J4:J30 M4:M41 N15:Y15 M43:M66 M68:M127 M130:M142 P120:Q120 M144:M164 M165:Y165 J32:J177 M166:M320">
    <cfRule type="cellIs" priority="2" dxfId="0" operator="lessThan" stopIfTrue="1">
      <formula>1</formula>
    </cfRule>
  </conditionalFormatting>
  <printOptions horizontalCentered="1"/>
  <pageMargins left="0.4330708661417323" right="0.3937007874015748" top="0.11811023622047245" bottom="0.11811023622047245" header="0" footer="0"/>
  <pageSetup horizontalDpi="600" verticalDpi="600" orientation="portrait" paperSize="9" scale="55" r:id="rId4"/>
  <rowBreaks count="5" manualBreakCount="5">
    <brk id="61" min="1" max="11" man="1"/>
    <brk id="120" min="1" max="11" man="1"/>
    <brk id="164" min="1" max="11" man="1"/>
    <brk id="208" min="1" max="11" man="1"/>
    <brk id="255" min="1" max="11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321"/>
  <sheetViews>
    <sheetView showGridLines="0" showZeros="0" view="pageBreakPreview" zoomScale="85" zoomScaleSheetLayoutView="85" zoomScalePageLayoutView="55" workbookViewId="0" topLeftCell="A1">
      <pane xSplit="4" topLeftCell="E1" activePane="topRight" state="frozen"/>
      <selection pane="topLeft" activeCell="F162" sqref="F162:H163"/>
      <selection pane="topRight" activeCell="F162" sqref="F162:H163"/>
    </sheetView>
  </sheetViews>
  <sheetFormatPr defaultColWidth="11.421875" defaultRowHeight="12.75"/>
  <cols>
    <col min="1" max="1" width="6.28125" style="0" customWidth="1"/>
    <col min="2" max="2" width="5.7109375" style="0" customWidth="1"/>
    <col min="3" max="3" width="5.421875" style="0" customWidth="1"/>
    <col min="4" max="4" width="3.7109375" style="0" customWidth="1"/>
    <col min="5" max="5" width="38.28125" style="0" customWidth="1"/>
    <col min="6" max="7" width="8.28125" style="1" customWidth="1"/>
    <col min="8" max="8" width="8.28125" style="2" customWidth="1"/>
    <col min="9" max="11" width="8.28125" style="1" customWidth="1"/>
    <col min="12" max="12" width="9.57421875" style="2" customWidth="1"/>
    <col min="13" max="13" width="8.140625" style="1" customWidth="1"/>
    <col min="14" max="14" width="8.28125" style="3" customWidth="1"/>
    <col min="15" max="15" width="8.28125" style="1" customWidth="1"/>
    <col min="16" max="16" width="11.28125" style="2" customWidth="1"/>
    <col min="17" max="17" width="11.57421875" style="1" customWidth="1"/>
    <col min="18" max="18" width="16.57421875" style="0" customWidth="1"/>
    <col min="19" max="19" width="19.57421875" style="0" customWidth="1"/>
    <col min="20" max="24" width="9.140625" style="5" customWidth="1"/>
    <col min="25" max="25" width="9.140625" style="6" customWidth="1"/>
    <col min="26" max="27" width="11.28125" style="5" customWidth="1"/>
    <col min="28" max="28" width="11.28125" style="6" customWidth="1"/>
    <col min="29" max="32" width="9.140625" style="5" customWidth="1"/>
    <col min="33" max="35" width="9.140625" style="6" customWidth="1"/>
    <col min="36" max="42" width="4.7109375" style="0" customWidth="1"/>
    <col min="43" max="43" width="5.421875" style="0" customWidth="1"/>
    <col min="44" max="44" width="4.7109375" style="0" customWidth="1"/>
    <col min="45" max="45" width="7.140625" style="7" customWidth="1"/>
    <col min="46" max="47" width="5.7109375" style="0" customWidth="1"/>
    <col min="48" max="50" width="6.7109375" style="0" customWidth="1"/>
    <col min="51" max="51" width="5.7109375" style="8" customWidth="1"/>
    <col min="52" max="53" width="6.28125" style="0" customWidth="1"/>
    <col min="54" max="54" width="4.421875" style="0" customWidth="1"/>
    <col min="55" max="56" width="5.57421875" style="0" customWidth="1"/>
    <col min="57" max="57" width="5.57421875" style="8" customWidth="1"/>
    <col min="58" max="59" width="5.57421875" style="0" customWidth="1"/>
    <col min="60" max="60" width="5.57421875" style="8" customWidth="1"/>
    <col min="61" max="62" width="4.140625" style="0" customWidth="1"/>
    <col min="63" max="63" width="5.28125" style="0" customWidth="1"/>
    <col min="64" max="67" width="13.28125" style="1" customWidth="1"/>
    <col min="68" max="68" width="13.28125" style="2" customWidth="1"/>
    <col min="69" max="73" width="13.28125" style="1" customWidth="1"/>
    <col min="74" max="74" width="13.28125" style="2" customWidth="1"/>
    <col min="75" max="78" width="13.28125" style="1" customWidth="1"/>
    <col min="79" max="79" width="13.28125" style="2" customWidth="1"/>
    <col min="80" max="83" width="13.28125" style="1" customWidth="1"/>
    <col min="84" max="84" width="13.28125" style="2" customWidth="1"/>
    <col min="85" max="111" width="13.28125" style="1" customWidth="1"/>
    <col min="112" max="121" width="10.140625" style="1" customWidth="1"/>
    <col min="122" max="122" width="15.7109375" style="2" customWidth="1"/>
    <col min="123" max="124" width="7.140625" style="23" customWidth="1"/>
    <col min="125" max="125" width="7.140625" style="21" customWidth="1"/>
    <col min="126" max="126" width="7.140625" style="22" customWidth="1"/>
    <col min="127" max="127" width="7.140625" style="21" customWidth="1"/>
    <col min="128" max="128" width="7.140625" style="24" customWidth="1"/>
    <col min="129" max="129" width="7.140625" style="21" customWidth="1"/>
    <col min="130" max="132" width="7.140625" style="22" customWidth="1"/>
    <col min="133" max="133" width="14.28125" style="21" customWidth="1"/>
    <col min="134" max="134" width="14.28125" style="22" customWidth="1"/>
    <col min="135" max="135" width="8.7109375" style="19" customWidth="1"/>
    <col min="136" max="136" width="9.421875" style="19" customWidth="1"/>
    <col min="137" max="138" width="8.7109375" style="19" customWidth="1"/>
    <col min="139" max="153" width="9.421875" style="16" customWidth="1"/>
    <col min="154" max="154" width="8.421875" style="19" customWidth="1"/>
    <col min="155" max="155" width="9.57421875" style="19" customWidth="1"/>
    <col min="156" max="156" width="6.28125" style="19" customWidth="1"/>
    <col min="157" max="157" width="8.421875" style="19" customWidth="1"/>
    <col min="158" max="158" width="7.421875" style="19" customWidth="1"/>
    <col min="159" max="159" width="8.00390625" style="19" customWidth="1"/>
    <col min="160" max="160" width="5.7109375" style="19" bestFit="1" customWidth="1"/>
    <col min="161" max="161" width="9.8515625" style="19" customWidth="1"/>
    <col min="162" max="162" width="7.00390625" style="19" customWidth="1"/>
    <col min="163" max="163" width="7.7109375" style="19" customWidth="1"/>
    <col min="164" max="164" width="5.7109375" style="19" bestFit="1" customWidth="1"/>
    <col min="165" max="165" width="8.57421875" style="19" customWidth="1"/>
    <col min="166" max="166" width="6.7109375" style="19" customWidth="1"/>
    <col min="167" max="168" width="8.57421875" style="19" customWidth="1"/>
  </cols>
  <sheetData>
    <row r="1" spans="6:168" ht="12.75">
      <c r="F1" s="1">
        <v>1</v>
      </c>
      <c r="G1" s="1">
        <v>2</v>
      </c>
      <c r="H1" s="1">
        <v>3</v>
      </c>
      <c r="I1" s="1">
        <v>4</v>
      </c>
      <c r="J1" s="1">
        <v>5</v>
      </c>
      <c r="L1" s="1">
        <v>6</v>
      </c>
      <c r="M1" s="1">
        <v>7</v>
      </c>
      <c r="N1" s="1">
        <v>8</v>
      </c>
      <c r="O1" s="1">
        <v>9</v>
      </c>
      <c r="P1" s="1">
        <v>10</v>
      </c>
      <c r="Q1" s="1">
        <v>11</v>
      </c>
      <c r="R1" s="1">
        <v>22</v>
      </c>
      <c r="S1" s="1">
        <v>23</v>
      </c>
      <c r="T1" s="1">
        <v>25</v>
      </c>
      <c r="U1" s="1">
        <v>26</v>
      </c>
      <c r="V1" s="1">
        <v>27</v>
      </c>
      <c r="W1" s="1">
        <v>28</v>
      </c>
      <c r="X1" s="1">
        <v>29</v>
      </c>
      <c r="Y1" s="1">
        <v>30</v>
      </c>
      <c r="Z1" s="1">
        <v>31</v>
      </c>
      <c r="AA1" s="1">
        <v>32</v>
      </c>
      <c r="AB1" s="1">
        <v>33</v>
      </c>
      <c r="AC1" s="1">
        <v>34</v>
      </c>
      <c r="AD1" s="1">
        <v>35</v>
      </c>
      <c r="AE1" s="1">
        <v>36</v>
      </c>
      <c r="AF1" s="1">
        <v>37</v>
      </c>
      <c r="AG1" s="1">
        <v>38</v>
      </c>
      <c r="AH1" s="1">
        <v>39</v>
      </c>
      <c r="AI1" s="1">
        <v>40</v>
      </c>
      <c r="AJ1" s="1">
        <v>41</v>
      </c>
      <c r="AK1" s="1">
        <v>42</v>
      </c>
      <c r="AL1" s="1">
        <v>43</v>
      </c>
      <c r="AM1" s="1">
        <v>44</v>
      </c>
      <c r="AN1" s="1">
        <v>45</v>
      </c>
      <c r="AO1" s="1">
        <v>46</v>
      </c>
      <c r="AP1" s="1">
        <v>47</v>
      </c>
      <c r="AQ1" s="1">
        <v>48</v>
      </c>
      <c r="AR1" s="1">
        <v>49</v>
      </c>
      <c r="AS1" s="1">
        <v>50</v>
      </c>
      <c r="AT1" s="1">
        <v>51</v>
      </c>
      <c r="AU1" s="1">
        <v>52</v>
      </c>
      <c r="AV1" s="1">
        <v>53</v>
      </c>
      <c r="AW1" s="1">
        <v>54</v>
      </c>
      <c r="AX1" s="1">
        <v>55</v>
      </c>
      <c r="AY1" s="1">
        <v>56</v>
      </c>
      <c r="AZ1" s="1">
        <v>57</v>
      </c>
      <c r="BA1" s="1">
        <v>58</v>
      </c>
      <c r="BB1" s="1">
        <v>59</v>
      </c>
      <c r="BC1" s="1">
        <v>60</v>
      </c>
      <c r="BD1" s="1">
        <v>61</v>
      </c>
      <c r="BE1" s="1">
        <v>62</v>
      </c>
      <c r="BF1" s="1">
        <v>63</v>
      </c>
      <c r="BG1" s="1">
        <v>64</v>
      </c>
      <c r="BH1" s="1">
        <v>65</v>
      </c>
      <c r="BI1" s="1">
        <v>66</v>
      </c>
      <c r="BJ1" s="1">
        <v>67</v>
      </c>
      <c r="BK1" s="1">
        <v>68</v>
      </c>
      <c r="BL1" s="1">
        <v>69</v>
      </c>
      <c r="BM1" s="1">
        <v>70</v>
      </c>
      <c r="BN1" s="1">
        <v>71</v>
      </c>
      <c r="BO1" s="1">
        <v>72</v>
      </c>
      <c r="BP1" s="1">
        <v>73</v>
      </c>
      <c r="BQ1" s="1">
        <v>74</v>
      </c>
      <c r="BS1" s="1">
        <v>75</v>
      </c>
      <c r="BT1" s="1">
        <v>76</v>
      </c>
      <c r="BU1" s="1">
        <v>77</v>
      </c>
      <c r="BV1" s="1">
        <v>78</v>
      </c>
      <c r="BW1" s="1">
        <v>79</v>
      </c>
      <c r="BX1" s="1">
        <v>80</v>
      </c>
      <c r="BY1" s="1">
        <v>81</v>
      </c>
      <c r="BZ1" s="1">
        <v>82</v>
      </c>
      <c r="CA1" s="1">
        <v>83</v>
      </c>
      <c r="CB1" s="1">
        <v>84</v>
      </c>
      <c r="CC1" s="1">
        <v>85</v>
      </c>
      <c r="CD1" s="1">
        <v>86</v>
      </c>
      <c r="CE1" s="1">
        <v>87</v>
      </c>
      <c r="CF1" s="1">
        <v>88</v>
      </c>
      <c r="CG1" s="1">
        <v>89</v>
      </c>
      <c r="CH1" s="1">
        <v>94</v>
      </c>
      <c r="CI1" s="1">
        <v>99</v>
      </c>
      <c r="CJ1" s="1">
        <v>104</v>
      </c>
      <c r="CK1" s="1">
        <v>105</v>
      </c>
      <c r="CL1" s="1">
        <v>106</v>
      </c>
      <c r="CM1" s="1">
        <v>107</v>
      </c>
      <c r="CN1" s="1">
        <v>108</v>
      </c>
      <c r="CO1" s="1">
        <v>109</v>
      </c>
      <c r="CQ1" s="1">
        <v>110</v>
      </c>
      <c r="CR1" s="1">
        <v>111</v>
      </c>
      <c r="CS1" s="1">
        <v>112</v>
      </c>
      <c r="CT1" s="1">
        <v>113</v>
      </c>
      <c r="CU1" s="1">
        <v>114</v>
      </c>
      <c r="CW1" s="1">
        <v>115</v>
      </c>
      <c r="CX1" s="1">
        <v>116</v>
      </c>
      <c r="CY1" s="1">
        <v>117</v>
      </c>
      <c r="CZ1" s="1">
        <v>118</v>
      </c>
      <c r="DA1" s="1">
        <v>119</v>
      </c>
      <c r="DC1" s="1">
        <v>120</v>
      </c>
      <c r="DD1" s="1">
        <v>121</v>
      </c>
      <c r="DE1" s="1">
        <v>122</v>
      </c>
      <c r="DF1" s="1">
        <v>123</v>
      </c>
      <c r="DG1" s="1">
        <v>129</v>
      </c>
      <c r="DH1" s="1">
        <v>131</v>
      </c>
      <c r="DI1" s="1">
        <v>132</v>
      </c>
      <c r="DJ1" s="1">
        <v>133</v>
      </c>
      <c r="DK1" s="1">
        <v>134</v>
      </c>
      <c r="DL1" s="1">
        <v>135</v>
      </c>
      <c r="DM1" s="1">
        <v>135</v>
      </c>
      <c r="DO1" s="1">
        <v>136</v>
      </c>
      <c r="DP1" s="1">
        <v>137</v>
      </c>
      <c r="DQ1" s="1">
        <v>138</v>
      </c>
      <c r="DR1" s="1">
        <v>139</v>
      </c>
      <c r="DS1" s="1">
        <v>141</v>
      </c>
      <c r="DT1" s="1">
        <v>142</v>
      </c>
      <c r="DU1" s="1">
        <v>143</v>
      </c>
      <c r="DV1" s="2">
        <v>144</v>
      </c>
      <c r="DW1" s="1">
        <v>145</v>
      </c>
      <c r="DX1" s="1">
        <v>146</v>
      </c>
      <c r="DY1" s="1">
        <v>147</v>
      </c>
      <c r="DZ1" s="2">
        <v>148</v>
      </c>
      <c r="EA1" s="2"/>
      <c r="EB1" s="2"/>
      <c r="EC1" s="1">
        <v>167</v>
      </c>
      <c r="ED1" s="396">
        <v>170</v>
      </c>
      <c r="EE1" s="396">
        <v>186</v>
      </c>
      <c r="EF1" s="1">
        <v>187</v>
      </c>
      <c r="EG1" s="396">
        <v>188</v>
      </c>
      <c r="EH1" s="396"/>
      <c r="EI1" s="1">
        <v>189</v>
      </c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396">
        <v>192</v>
      </c>
      <c r="EY1" s="1">
        <v>193</v>
      </c>
      <c r="EZ1" s="396">
        <v>194</v>
      </c>
      <c r="FA1" s="1">
        <v>195</v>
      </c>
      <c r="FB1" s="396">
        <v>196</v>
      </c>
      <c r="FC1" s="1">
        <v>197</v>
      </c>
      <c r="FD1" s="396">
        <v>198</v>
      </c>
      <c r="FE1" s="1">
        <v>199</v>
      </c>
      <c r="FF1" s="396">
        <v>200</v>
      </c>
      <c r="FG1" s="1">
        <v>201</v>
      </c>
      <c r="FH1" s="396">
        <v>202</v>
      </c>
      <c r="FI1" s="1">
        <v>203</v>
      </c>
      <c r="FJ1" s="396">
        <v>208</v>
      </c>
      <c r="FK1" s="1">
        <v>209</v>
      </c>
      <c r="FL1" s="1"/>
    </row>
    <row r="2" spans="6:168" s="454" customFormat="1" ht="16.5" thickBot="1">
      <c r="F2" s="455"/>
      <c r="G2" s="455"/>
      <c r="H2" s="455">
        <v>3</v>
      </c>
      <c r="I2" s="455"/>
      <c r="J2" s="455"/>
      <c r="K2" s="455"/>
      <c r="L2" s="455">
        <v>2</v>
      </c>
      <c r="M2" s="455"/>
      <c r="N2" s="455"/>
      <c r="O2" s="455"/>
      <c r="P2" s="455"/>
      <c r="Q2" s="455">
        <v>28</v>
      </c>
      <c r="R2" s="455"/>
      <c r="S2" s="455"/>
      <c r="T2" s="455"/>
      <c r="U2" s="455"/>
      <c r="V2" s="455"/>
      <c r="W2" s="455"/>
      <c r="X2" s="455"/>
      <c r="Y2" s="455">
        <v>21</v>
      </c>
      <c r="Z2" s="455"/>
      <c r="AA2" s="455"/>
      <c r="AB2" s="455"/>
      <c r="AC2" s="455"/>
      <c r="AD2" s="455"/>
      <c r="AE2" s="455">
        <v>25</v>
      </c>
      <c r="AF2" s="455"/>
      <c r="AG2" s="455">
        <v>24</v>
      </c>
      <c r="AH2" s="455">
        <v>632</v>
      </c>
      <c r="AI2" s="455">
        <v>631</v>
      </c>
      <c r="AJ2" s="455"/>
      <c r="AK2" s="455"/>
      <c r="AL2" s="455"/>
      <c r="AM2" s="455"/>
      <c r="AN2" s="455"/>
      <c r="AO2" s="455"/>
      <c r="AP2" s="455"/>
      <c r="AQ2" s="455"/>
      <c r="AR2" s="455"/>
      <c r="AS2" s="455"/>
      <c r="AT2" s="455"/>
      <c r="AU2" s="455"/>
      <c r="AV2" s="1436">
        <v>32</v>
      </c>
      <c r="AW2" s="1436"/>
      <c r="AX2" s="1436"/>
      <c r="AY2" s="455"/>
      <c r="AZ2" s="455"/>
      <c r="BA2" s="455"/>
      <c r="BB2" s="455"/>
      <c r="BC2" s="455"/>
      <c r="BD2" s="455"/>
      <c r="BE2" s="455"/>
      <c r="BF2" s="455"/>
      <c r="BG2" s="455"/>
      <c r="BH2" s="455"/>
      <c r="BI2" s="455"/>
      <c r="BJ2" s="455"/>
      <c r="BK2" s="455"/>
      <c r="BL2" s="455"/>
      <c r="BM2" s="455"/>
      <c r="BN2" s="455"/>
      <c r="BO2" s="455"/>
      <c r="BP2" s="455" t="s">
        <v>552</v>
      </c>
      <c r="BQ2" s="455"/>
      <c r="BR2" s="455"/>
      <c r="BS2" s="455"/>
      <c r="BT2" s="455"/>
      <c r="BU2" s="455"/>
      <c r="BV2" s="455" t="s">
        <v>552</v>
      </c>
      <c r="BW2" s="455"/>
      <c r="BX2" s="455"/>
      <c r="BY2" s="455"/>
      <c r="BZ2" s="455"/>
      <c r="CA2" s="455" t="s">
        <v>552</v>
      </c>
      <c r="CB2" s="455"/>
      <c r="CC2" s="455"/>
      <c r="CD2" s="455"/>
      <c r="CE2" s="455"/>
      <c r="CF2" s="455"/>
      <c r="CG2" s="455"/>
      <c r="CH2" s="455"/>
      <c r="CI2" s="455"/>
      <c r="CJ2" s="455"/>
      <c r="CK2" s="455"/>
      <c r="CL2" s="455"/>
      <c r="CM2" s="455"/>
      <c r="CN2" s="455"/>
      <c r="CO2" s="455"/>
      <c r="CP2" s="455"/>
      <c r="CQ2" s="455"/>
      <c r="CR2" s="455"/>
      <c r="CS2" s="455"/>
      <c r="CT2" s="455"/>
      <c r="CU2" s="455"/>
      <c r="CV2" s="455"/>
      <c r="CW2" s="455"/>
      <c r="CX2" s="455"/>
      <c r="CY2" s="455"/>
      <c r="CZ2" s="455"/>
      <c r="DA2" s="455"/>
      <c r="DB2" s="455"/>
      <c r="DC2" s="455"/>
      <c r="DD2" s="455"/>
      <c r="DE2" s="455"/>
      <c r="DF2" s="455"/>
      <c r="DG2" s="455" t="s">
        <v>553</v>
      </c>
      <c r="DH2" s="455"/>
      <c r="DI2" s="455"/>
      <c r="DJ2" s="455"/>
      <c r="DK2" s="455"/>
      <c r="DL2" s="455"/>
      <c r="DM2" s="455"/>
      <c r="DN2" s="455"/>
      <c r="DO2" s="455"/>
      <c r="DP2" s="455"/>
      <c r="DQ2" s="455"/>
      <c r="DR2" s="455">
        <v>604</v>
      </c>
      <c r="DS2" s="455"/>
      <c r="DT2" s="455"/>
      <c r="DU2" s="455"/>
      <c r="DV2" s="794"/>
      <c r="DW2" s="455"/>
      <c r="DX2" s="455" t="s">
        <v>554</v>
      </c>
      <c r="DY2" s="455"/>
      <c r="DZ2" s="794"/>
      <c r="EA2" s="794"/>
      <c r="EB2" s="794"/>
      <c r="EC2" s="455">
        <v>5</v>
      </c>
      <c r="ED2" s="456">
        <v>111</v>
      </c>
      <c r="EE2" s="456">
        <v>37</v>
      </c>
      <c r="EF2" s="455"/>
      <c r="EG2" s="456"/>
      <c r="EH2" s="456"/>
      <c r="EI2" s="455">
        <v>526</v>
      </c>
      <c r="EJ2" s="455"/>
      <c r="EK2" s="455"/>
      <c r="EL2" s="455"/>
      <c r="EM2" s="455"/>
      <c r="EN2" s="455"/>
      <c r="EO2" s="455"/>
      <c r="EP2" s="455"/>
      <c r="EQ2" s="455"/>
      <c r="ER2" s="455"/>
      <c r="ES2" s="455"/>
      <c r="ET2" s="455"/>
      <c r="EU2" s="455"/>
      <c r="EV2" s="455"/>
      <c r="EW2" s="455"/>
      <c r="EX2" s="456"/>
      <c r="EY2" s="455"/>
      <c r="EZ2" s="456"/>
      <c r="FA2" s="455"/>
      <c r="FB2" s="456"/>
      <c r="FC2" s="455"/>
      <c r="FD2" s="456"/>
      <c r="FE2" s="455"/>
      <c r="FF2" s="456"/>
      <c r="FG2" s="455"/>
      <c r="FH2" s="456"/>
      <c r="FI2" s="455"/>
      <c r="FJ2" s="456"/>
      <c r="FK2" s="455"/>
      <c r="FL2" s="455"/>
    </row>
    <row r="3" spans="5:168" s="540" customFormat="1" ht="18.75" customHeight="1" thickBot="1">
      <c r="E3" s="541"/>
      <c r="F3" s="537" t="s">
        <v>134</v>
      </c>
      <c r="G3" s="538"/>
      <c r="H3" s="538"/>
      <c r="I3" s="538"/>
      <c r="J3" s="538"/>
      <c r="K3" s="538"/>
      <c r="L3" s="538"/>
      <c r="M3" s="538"/>
      <c r="N3" s="538"/>
      <c r="O3" s="538"/>
      <c r="P3" s="539"/>
      <c r="Q3" s="539"/>
      <c r="R3" s="542" t="s">
        <v>157</v>
      </c>
      <c r="S3" s="543"/>
      <c r="T3" s="542" t="s">
        <v>158</v>
      </c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4"/>
      <c r="AJ3" s="648" t="s">
        <v>136</v>
      </c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5"/>
      <c r="AW3" s="545"/>
      <c r="AX3" s="545"/>
      <c r="AY3" s="545"/>
      <c r="AZ3" s="545"/>
      <c r="BA3" s="545"/>
      <c r="BB3" s="545"/>
      <c r="BC3" s="545"/>
      <c r="BD3" s="545"/>
      <c r="BE3" s="545"/>
      <c r="BF3" s="545"/>
      <c r="BG3" s="545"/>
      <c r="BH3" s="545"/>
      <c r="BI3" s="545"/>
      <c r="BJ3" s="545"/>
      <c r="BK3" s="546"/>
      <c r="BL3" s="537" t="s">
        <v>137</v>
      </c>
      <c r="BM3" s="538"/>
      <c r="BN3" s="538"/>
      <c r="BO3" s="538"/>
      <c r="BP3" s="538"/>
      <c r="BQ3" s="538"/>
      <c r="BR3" s="538"/>
      <c r="BS3" s="538"/>
      <c r="BT3" s="538"/>
      <c r="BU3" s="538"/>
      <c r="BV3" s="539"/>
      <c r="BW3" s="537" t="s">
        <v>137</v>
      </c>
      <c r="BX3" s="538"/>
      <c r="BY3" s="538"/>
      <c r="BZ3" s="538"/>
      <c r="CA3" s="538"/>
      <c r="CB3" s="538"/>
      <c r="CC3" s="538"/>
      <c r="CD3" s="538"/>
      <c r="CE3" s="538"/>
      <c r="CF3" s="1434"/>
      <c r="CG3" s="1434"/>
      <c r="CH3" s="1434"/>
      <c r="CI3" s="1435"/>
      <c r="CJ3" s="537" t="s">
        <v>137</v>
      </c>
      <c r="CK3" s="538"/>
      <c r="CL3" s="538"/>
      <c r="CM3" s="538"/>
      <c r="CN3" s="538"/>
      <c r="CO3" s="538"/>
      <c r="CP3" s="538"/>
      <c r="CQ3" s="538"/>
      <c r="CR3" s="538"/>
      <c r="CS3" s="538"/>
      <c r="CT3" s="539"/>
      <c r="CU3" s="537" t="s">
        <v>137</v>
      </c>
      <c r="CV3" s="538"/>
      <c r="CW3" s="538"/>
      <c r="CX3" s="538"/>
      <c r="CY3" s="538"/>
      <c r="CZ3" s="538"/>
      <c r="DA3" s="538"/>
      <c r="DB3" s="538"/>
      <c r="DC3" s="538"/>
      <c r="DD3" s="538"/>
      <c r="DE3" s="538"/>
      <c r="DF3" s="539"/>
      <c r="DG3" s="538"/>
      <c r="DH3" s="538"/>
      <c r="DI3" s="538"/>
      <c r="DJ3" s="538"/>
      <c r="DK3" s="538"/>
      <c r="DL3" s="547"/>
      <c r="DM3" s="537" t="s">
        <v>137</v>
      </c>
      <c r="DN3" s="538"/>
      <c r="DO3" s="538"/>
      <c r="DP3" s="538"/>
      <c r="DQ3" s="538"/>
      <c r="DR3" s="538"/>
      <c r="DS3" s="601" t="s">
        <v>400</v>
      </c>
      <c r="DT3" s="548"/>
      <c r="DU3" s="548"/>
      <c r="DV3" s="548"/>
      <c r="DW3" s="548"/>
      <c r="DX3" s="548"/>
      <c r="DY3" s="548"/>
      <c r="DZ3" s="548"/>
      <c r="EA3" s="548"/>
      <c r="EB3" s="548"/>
      <c r="EC3" s="549"/>
      <c r="ED3" s="550"/>
      <c r="EE3" s="551" t="s">
        <v>159</v>
      </c>
      <c r="EF3" s="604"/>
      <c r="EG3" s="604"/>
      <c r="EH3" s="604"/>
      <c r="EI3" s="604"/>
      <c r="EJ3" s="604"/>
      <c r="EK3" s="604"/>
      <c r="EL3" s="604"/>
      <c r="EM3" s="604"/>
      <c r="EN3" s="604"/>
      <c r="EO3" s="604"/>
      <c r="EP3" s="604"/>
      <c r="EQ3" s="604"/>
      <c r="ER3" s="604"/>
      <c r="ES3" s="604"/>
      <c r="ET3" s="604"/>
      <c r="EU3" s="604"/>
      <c r="EV3" s="604"/>
      <c r="EW3" s="604"/>
      <c r="EX3" s="551" t="s">
        <v>159</v>
      </c>
      <c r="EY3" s="552"/>
      <c r="EZ3" s="552"/>
      <c r="FA3" s="552"/>
      <c r="FB3" s="552"/>
      <c r="FC3" s="552"/>
      <c r="FD3" s="552"/>
      <c r="FE3" s="552"/>
      <c r="FF3" s="552"/>
      <c r="FG3" s="552"/>
      <c r="FH3" s="552"/>
      <c r="FI3" s="552"/>
      <c r="FJ3" s="552"/>
      <c r="FK3" s="552"/>
      <c r="FL3" s="552"/>
    </row>
    <row r="4" spans="5:168" s="270" customFormat="1" ht="39.75" customHeight="1" thickBot="1">
      <c r="E4" s="247"/>
      <c r="F4" s="1411" t="s">
        <v>196</v>
      </c>
      <c r="G4" s="1412"/>
      <c r="H4" s="1412"/>
      <c r="I4" s="1412"/>
      <c r="J4" s="1412"/>
      <c r="K4" s="1412"/>
      <c r="L4" s="1412"/>
      <c r="M4" s="1412"/>
      <c r="N4" s="1412"/>
      <c r="O4" s="1412"/>
      <c r="P4" s="1413"/>
      <c r="Q4" s="1417" t="s">
        <v>0</v>
      </c>
      <c r="R4" s="553" t="s">
        <v>220</v>
      </c>
      <c r="S4" s="553" t="s">
        <v>221</v>
      </c>
      <c r="T4" s="1414" t="s">
        <v>223</v>
      </c>
      <c r="U4" s="1415"/>
      <c r="V4" s="1415"/>
      <c r="W4" s="1415"/>
      <c r="X4" s="1415"/>
      <c r="Y4" s="1415"/>
      <c r="Z4" s="1414" t="s">
        <v>224</v>
      </c>
      <c r="AA4" s="1415"/>
      <c r="AB4" s="1416"/>
      <c r="AC4" s="1430" t="s">
        <v>225</v>
      </c>
      <c r="AD4" s="1415"/>
      <c r="AE4" s="1415"/>
      <c r="AF4" s="1415"/>
      <c r="AG4" s="1416"/>
      <c r="AH4" s="554"/>
      <c r="AI4" s="555"/>
      <c r="AJ4" s="1396"/>
      <c r="AK4" s="1397"/>
      <c r="AL4" s="1397"/>
      <c r="AM4" s="1397"/>
      <c r="AN4" s="1397"/>
      <c r="AO4" s="1397"/>
      <c r="AP4" s="1397"/>
      <c r="AQ4" s="1397"/>
      <c r="AR4" s="1397"/>
      <c r="AS4" s="1397"/>
      <c r="AT4" s="1398" t="s">
        <v>262</v>
      </c>
      <c r="AU4" s="1399"/>
      <c r="AV4" s="1399"/>
      <c r="AW4" s="1399"/>
      <c r="AX4" s="1399"/>
      <c r="AY4" s="1400"/>
      <c r="AZ4" s="1398" t="s">
        <v>263</v>
      </c>
      <c r="BA4" s="1399"/>
      <c r="BB4" s="1399"/>
      <c r="BC4" s="1398" t="s">
        <v>264</v>
      </c>
      <c r="BD4" s="1399"/>
      <c r="BE4" s="1400"/>
      <c r="BF4" s="1398" t="s">
        <v>265</v>
      </c>
      <c r="BG4" s="1399"/>
      <c r="BH4" s="1400"/>
      <c r="BI4" s="1399"/>
      <c r="BJ4" s="1399"/>
      <c r="BK4" s="1400"/>
      <c r="BL4" s="1437" t="s">
        <v>441</v>
      </c>
      <c r="BM4" s="1438"/>
      <c r="BN4" s="1438"/>
      <c r="BO4" s="1438"/>
      <c r="BP4" s="1438"/>
      <c r="BQ4" s="1437" t="s">
        <v>33</v>
      </c>
      <c r="BR4" s="1438"/>
      <c r="BS4" s="1438"/>
      <c r="BT4" s="1438"/>
      <c r="BU4" s="1438"/>
      <c r="BV4" s="1439"/>
      <c r="BW4" s="1437" t="s">
        <v>34</v>
      </c>
      <c r="BX4" s="1438"/>
      <c r="BY4" s="1438"/>
      <c r="BZ4" s="1438"/>
      <c r="CA4" s="1438"/>
      <c r="CB4" s="1437" t="s">
        <v>35</v>
      </c>
      <c r="CC4" s="1438"/>
      <c r="CD4" s="1438"/>
      <c r="CE4" s="1438"/>
      <c r="CF4" s="1439"/>
      <c r="CG4" s="556" t="s">
        <v>36</v>
      </c>
      <c r="CH4" s="556" t="s">
        <v>37</v>
      </c>
      <c r="CI4" s="602" t="s">
        <v>38</v>
      </c>
      <c r="CJ4" s="1382" t="s">
        <v>39</v>
      </c>
      <c r="CK4" s="1383"/>
      <c r="CL4" s="1383"/>
      <c r="CM4" s="1383"/>
      <c r="CN4" s="1383"/>
      <c r="CO4" s="1383"/>
      <c r="CP4" s="1383"/>
      <c r="CQ4" s="1383"/>
      <c r="CR4" s="1383"/>
      <c r="CS4" s="1383"/>
      <c r="CT4" s="1384"/>
      <c r="CU4" s="1382" t="s">
        <v>39</v>
      </c>
      <c r="CV4" s="1383"/>
      <c r="CW4" s="1383"/>
      <c r="CX4" s="1383"/>
      <c r="CY4" s="1383"/>
      <c r="CZ4" s="1383"/>
      <c r="DA4" s="1383"/>
      <c r="DB4" s="1383"/>
      <c r="DC4" s="1383"/>
      <c r="DD4" s="1383"/>
      <c r="DE4" s="1383"/>
      <c r="DF4" s="1384"/>
      <c r="DG4" s="1447" t="s">
        <v>471</v>
      </c>
      <c r="DH4" s="1363" t="s">
        <v>551</v>
      </c>
      <c r="DI4" s="1364"/>
      <c r="DJ4" s="1364"/>
      <c r="DK4" s="1364"/>
      <c r="DL4" s="1365"/>
      <c r="DM4" s="1363" t="s">
        <v>404</v>
      </c>
      <c r="DN4" s="1364"/>
      <c r="DO4" s="1364"/>
      <c r="DP4" s="1364"/>
      <c r="DQ4" s="1365"/>
      <c r="DR4" s="1393" t="s">
        <v>404</v>
      </c>
      <c r="DS4" s="1361" t="s">
        <v>463</v>
      </c>
      <c r="DT4" s="1362"/>
      <c r="DU4" s="1362"/>
      <c r="DV4" s="795"/>
      <c r="DW4" s="1361" t="s">
        <v>518</v>
      </c>
      <c r="DX4" s="1362"/>
      <c r="DY4" s="1362"/>
      <c r="DZ4" s="795"/>
      <c r="EA4" s="819"/>
      <c r="EB4" s="819"/>
      <c r="EC4" s="557"/>
      <c r="ED4" s="558"/>
      <c r="EE4" s="1444" t="s">
        <v>559</v>
      </c>
      <c r="EF4" s="1445"/>
      <c r="EG4" s="1445"/>
      <c r="EH4" s="1445"/>
      <c r="EI4" s="1446"/>
      <c r="EJ4" s="1373" t="s">
        <v>645</v>
      </c>
      <c r="EK4" s="1374"/>
      <c r="EL4" s="1374"/>
      <c r="EM4" s="1374"/>
      <c r="EN4" s="1374"/>
      <c r="EO4" s="1374"/>
      <c r="EP4" s="1374"/>
      <c r="EQ4" s="1375"/>
      <c r="ER4" s="661"/>
      <c r="ES4" s="661"/>
      <c r="ET4" s="661"/>
      <c r="EU4" s="661"/>
      <c r="EV4" s="661"/>
      <c r="EW4" s="661"/>
      <c r="EX4" s="1442"/>
      <c r="EY4" s="1443"/>
      <c r="EZ4" s="1443"/>
      <c r="FA4" s="1443"/>
      <c r="FB4" s="1443"/>
      <c r="FC4" s="1443"/>
      <c r="FD4" s="1443"/>
      <c r="FE4" s="1443"/>
      <c r="FF4" s="1443"/>
      <c r="FG4" s="1443"/>
      <c r="FH4" s="1443"/>
      <c r="FI4" s="1443"/>
      <c r="FJ4" s="597"/>
      <c r="FK4" s="597"/>
      <c r="FL4" s="597"/>
    </row>
    <row r="5" spans="5:168" s="270" customFormat="1" ht="32.25" customHeight="1" thickBot="1">
      <c r="E5" s="459" t="s">
        <v>681</v>
      </c>
      <c r="F5" s="1423" t="s">
        <v>212</v>
      </c>
      <c r="G5" s="1424"/>
      <c r="H5" s="1425"/>
      <c r="I5" s="1427" t="s">
        <v>213</v>
      </c>
      <c r="J5" s="1428"/>
      <c r="K5" s="1428"/>
      <c r="L5" s="1429"/>
      <c r="M5" s="560" t="s">
        <v>214</v>
      </c>
      <c r="N5" s="561" t="s">
        <v>215</v>
      </c>
      <c r="O5" s="559" t="s">
        <v>216</v>
      </c>
      <c r="P5" s="562"/>
      <c r="Q5" s="1418"/>
      <c r="R5" s="563"/>
      <c r="S5" s="563"/>
      <c r="T5" s="564"/>
      <c r="U5" s="565"/>
      <c r="V5" s="565"/>
      <c r="W5" s="565"/>
      <c r="X5" s="565"/>
      <c r="Y5" s="565"/>
      <c r="Z5" s="564"/>
      <c r="AA5" s="565"/>
      <c r="AB5" s="566"/>
      <c r="AC5" s="564"/>
      <c r="AD5" s="565"/>
      <c r="AE5" s="565"/>
      <c r="AF5" s="565"/>
      <c r="AG5" s="566"/>
      <c r="AH5" s="1407" t="s">
        <v>524</v>
      </c>
      <c r="AI5" s="1408"/>
      <c r="AJ5" s="567"/>
      <c r="AK5" s="568"/>
      <c r="AL5" s="568"/>
      <c r="AM5" s="568"/>
      <c r="AN5" s="568"/>
      <c r="AO5" s="568"/>
      <c r="AP5" s="568"/>
      <c r="AQ5" s="568"/>
      <c r="AR5" s="569"/>
      <c r="AS5" s="570"/>
      <c r="AT5" s="1404" t="s">
        <v>266</v>
      </c>
      <c r="AU5" s="1405"/>
      <c r="AV5" s="1405"/>
      <c r="AW5" s="1405"/>
      <c r="AX5" s="1405"/>
      <c r="AY5" s="1406"/>
      <c r="AZ5" s="1401" t="s">
        <v>267</v>
      </c>
      <c r="BA5" s="1402"/>
      <c r="BB5" s="1403"/>
      <c r="BC5" s="1401" t="s">
        <v>268</v>
      </c>
      <c r="BD5" s="1402"/>
      <c r="BE5" s="1403"/>
      <c r="BF5" s="1404" t="s">
        <v>389</v>
      </c>
      <c r="BG5" s="1405"/>
      <c r="BH5" s="1406"/>
      <c r="BI5" s="1404" t="s">
        <v>232</v>
      </c>
      <c r="BJ5" s="1405"/>
      <c r="BK5" s="571"/>
      <c r="BL5" s="1352" t="s">
        <v>279</v>
      </c>
      <c r="BM5" s="1353"/>
      <c r="BN5" s="1353"/>
      <c r="BO5" s="1354"/>
      <c r="BP5" s="572" t="s">
        <v>209</v>
      </c>
      <c r="BQ5" s="1353" t="s">
        <v>564</v>
      </c>
      <c r="BR5" s="1353"/>
      <c r="BS5" s="1353"/>
      <c r="BT5" s="1353"/>
      <c r="BU5" s="1354"/>
      <c r="BV5" s="572" t="s">
        <v>209</v>
      </c>
      <c r="BW5" s="1352" t="s">
        <v>280</v>
      </c>
      <c r="BX5" s="1353"/>
      <c r="BY5" s="1353"/>
      <c r="BZ5" s="1354"/>
      <c r="CA5" s="572" t="s">
        <v>209</v>
      </c>
      <c r="CB5" s="1352" t="s">
        <v>281</v>
      </c>
      <c r="CC5" s="1353"/>
      <c r="CD5" s="1353"/>
      <c r="CE5" s="1354"/>
      <c r="CF5" s="572" t="s">
        <v>209</v>
      </c>
      <c r="CG5" s="1349" t="s">
        <v>282</v>
      </c>
      <c r="CH5" s="1349" t="s">
        <v>283</v>
      </c>
      <c r="CI5" s="1349" t="s">
        <v>284</v>
      </c>
      <c r="CJ5" s="1346" t="s">
        <v>74</v>
      </c>
      <c r="CK5" s="1347"/>
      <c r="CL5" s="1347"/>
      <c r="CM5" s="1348"/>
      <c r="CN5" s="572" t="s">
        <v>209</v>
      </c>
      <c r="CO5" s="1346" t="s">
        <v>1</v>
      </c>
      <c r="CP5" s="1347"/>
      <c r="CQ5" s="1347"/>
      <c r="CR5" s="1347"/>
      <c r="CS5" s="1348"/>
      <c r="CT5" s="572" t="s">
        <v>209</v>
      </c>
      <c r="CU5" s="1346" t="s">
        <v>80</v>
      </c>
      <c r="CV5" s="1347"/>
      <c r="CW5" s="1347"/>
      <c r="CX5" s="1347"/>
      <c r="CY5" s="1348"/>
      <c r="CZ5" s="572" t="s">
        <v>209</v>
      </c>
      <c r="DA5" s="1346" t="s">
        <v>402</v>
      </c>
      <c r="DB5" s="1347"/>
      <c r="DC5" s="1347"/>
      <c r="DD5" s="1347"/>
      <c r="DE5" s="1348"/>
      <c r="DF5" s="572" t="s">
        <v>209</v>
      </c>
      <c r="DG5" s="1448"/>
      <c r="DH5" s="1387" t="s">
        <v>232</v>
      </c>
      <c r="DI5" s="1388"/>
      <c r="DJ5" s="1388"/>
      <c r="DK5" s="1389"/>
      <c r="DL5" s="572" t="s">
        <v>209</v>
      </c>
      <c r="DM5" s="1379"/>
      <c r="DN5" s="1380"/>
      <c r="DO5" s="1380"/>
      <c r="DP5" s="1380"/>
      <c r="DQ5" s="1381"/>
      <c r="DR5" s="1394"/>
      <c r="DS5" s="573"/>
      <c r="DT5" s="574"/>
      <c r="DU5" s="574"/>
      <c r="DV5" s="796"/>
      <c r="DW5" s="573"/>
      <c r="DX5" s="574"/>
      <c r="DY5" s="574"/>
      <c r="DZ5" s="796"/>
      <c r="EA5" s="820"/>
      <c r="EB5" s="820"/>
      <c r="EC5" s="1390" t="s">
        <v>401</v>
      </c>
      <c r="ED5" s="1385" t="s">
        <v>527</v>
      </c>
      <c r="EE5" s="1366" t="s">
        <v>293</v>
      </c>
      <c r="EF5" s="1367"/>
      <c r="EG5" s="1367"/>
      <c r="EH5" s="1367"/>
      <c r="EI5" s="1368"/>
      <c r="EJ5" s="1376"/>
      <c r="EK5" s="1377"/>
      <c r="EL5" s="1377"/>
      <c r="EM5" s="1377"/>
      <c r="EN5" s="1377"/>
      <c r="EO5" s="1377"/>
      <c r="EP5" s="1377"/>
      <c r="EQ5" s="1378"/>
      <c r="ER5" s="576"/>
      <c r="ES5" s="576"/>
      <c r="ET5" s="576"/>
      <c r="EU5" s="576"/>
      <c r="EV5" s="576"/>
      <c r="EW5" s="576"/>
      <c r="EX5" s="1369" t="s">
        <v>529</v>
      </c>
      <c r="EY5" s="1370"/>
      <c r="EZ5" s="1440" t="s">
        <v>288</v>
      </c>
      <c r="FA5" s="1440"/>
      <c r="FB5" s="1440" t="s">
        <v>259</v>
      </c>
      <c r="FC5" s="1440"/>
      <c r="FD5" s="1440" t="s">
        <v>289</v>
      </c>
      <c r="FE5" s="1440"/>
      <c r="FF5" s="1440" t="s">
        <v>530</v>
      </c>
      <c r="FG5" s="1440"/>
      <c r="FH5" s="1440" t="s">
        <v>291</v>
      </c>
      <c r="FI5" s="1440"/>
      <c r="FJ5" s="1440" t="s">
        <v>232</v>
      </c>
      <c r="FK5" s="1440"/>
      <c r="FL5" s="652"/>
    </row>
    <row r="6" spans="3:168" s="577" customFormat="1" ht="47.25" customHeight="1" thickBot="1">
      <c r="C6" s="202"/>
      <c r="E6" s="578"/>
      <c r="F6" s="1420" t="s">
        <v>656</v>
      </c>
      <c r="G6" s="1421"/>
      <c r="H6" s="1422"/>
      <c r="I6" s="1426" t="s">
        <v>211</v>
      </c>
      <c r="J6" s="1421"/>
      <c r="K6" s="1421"/>
      <c r="L6" s="1422"/>
      <c r="M6" s="579"/>
      <c r="N6" s="580"/>
      <c r="O6" s="581"/>
      <c r="P6" s="582"/>
      <c r="Q6" s="1418"/>
      <c r="R6" s="563"/>
      <c r="S6" s="563"/>
      <c r="T6" s="583"/>
      <c r="U6" s="584"/>
      <c r="V6" s="584"/>
      <c r="W6" s="584"/>
      <c r="X6" s="584"/>
      <c r="Y6" s="584"/>
      <c r="Z6" s="583"/>
      <c r="AA6" s="584"/>
      <c r="AB6" s="585"/>
      <c r="AC6" s="583"/>
      <c r="AD6" s="584"/>
      <c r="AE6" s="584"/>
      <c r="AF6" s="584"/>
      <c r="AG6" s="585"/>
      <c r="AH6" s="1409"/>
      <c r="AI6" s="1410"/>
      <c r="AJ6" s="586"/>
      <c r="AK6" s="587"/>
      <c r="AL6" s="587"/>
      <c r="AM6" s="587"/>
      <c r="AN6" s="587"/>
      <c r="AO6" s="587"/>
      <c r="AP6" s="587"/>
      <c r="AQ6" s="587"/>
      <c r="AR6" s="587"/>
      <c r="AS6" s="588"/>
      <c r="AT6" s="589"/>
      <c r="AU6" s="590"/>
      <c r="AV6" s="1431" t="s">
        <v>394</v>
      </c>
      <c r="AW6" s="1432"/>
      <c r="AX6" s="1433"/>
      <c r="AY6" s="591"/>
      <c r="AZ6" s="1401"/>
      <c r="BA6" s="1402"/>
      <c r="BB6" s="1403"/>
      <c r="BC6" s="1401"/>
      <c r="BD6" s="1402"/>
      <c r="BE6" s="1403"/>
      <c r="BF6" s="1404"/>
      <c r="BG6" s="1405"/>
      <c r="BH6" s="1406"/>
      <c r="BI6" s="1404"/>
      <c r="BJ6" s="1405"/>
      <c r="BK6" s="571"/>
      <c r="BL6" s="1343" t="s">
        <v>6</v>
      </c>
      <c r="BM6" s="1345" t="s">
        <v>7</v>
      </c>
      <c r="BN6" s="1345"/>
      <c r="BO6" s="1357" t="s">
        <v>403</v>
      </c>
      <c r="BP6" s="1355" t="str">
        <f>BL5</f>
        <v>COMPRA MONOGRAFÍAS</v>
      </c>
      <c r="BQ6" s="1343" t="s">
        <v>6</v>
      </c>
      <c r="BR6" s="1359" t="s">
        <v>657</v>
      </c>
      <c r="BS6" s="1345" t="s">
        <v>7</v>
      </c>
      <c r="BT6" s="1345"/>
      <c r="BU6" s="1357" t="s">
        <v>403</v>
      </c>
      <c r="BV6" s="1355" t="str">
        <f>BQ5</f>
        <v>SUSCRIPCIONES A PUBLICACIONES PERIÓDICAS EN PAPEL</v>
      </c>
      <c r="BW6" s="1343" t="s">
        <v>6</v>
      </c>
      <c r="BX6" s="1345" t="s">
        <v>7</v>
      </c>
      <c r="BY6" s="1345"/>
      <c r="BZ6" s="1357" t="s">
        <v>403</v>
      </c>
      <c r="CA6" s="1355" t="str">
        <f>BW5</f>
        <v>MATERIAL NO LIBRARIO</v>
      </c>
      <c r="CB6" s="1343" t="s">
        <v>6</v>
      </c>
      <c r="CC6" s="1345" t="s">
        <v>7</v>
      </c>
      <c r="CD6" s="1345"/>
      <c r="CE6" s="1357" t="s">
        <v>403</v>
      </c>
      <c r="CF6" s="1355" t="str">
        <f>CB5</f>
        <v>ENCUADERNACIÓN RESTAURACIÓN</v>
      </c>
      <c r="CG6" s="1350"/>
      <c r="CH6" s="1350" t="s">
        <v>6</v>
      </c>
      <c r="CI6" s="1350" t="s">
        <v>6</v>
      </c>
      <c r="CJ6" s="1343" t="s">
        <v>6</v>
      </c>
      <c r="CK6" s="1345" t="s">
        <v>7</v>
      </c>
      <c r="CL6" s="1345"/>
      <c r="CM6" s="1357" t="s">
        <v>403</v>
      </c>
      <c r="CN6" s="1355" t="str">
        <f>CJ5</f>
        <v>BASES DE  DATOS EN INSTALACIÓN LOCAL</v>
      </c>
      <c r="CO6" s="1343" t="s">
        <v>6</v>
      </c>
      <c r="CP6" s="1359" t="s">
        <v>657</v>
      </c>
      <c r="CQ6" s="1345" t="s">
        <v>7</v>
      </c>
      <c r="CR6" s="1345"/>
      <c r="CS6" s="1357" t="s">
        <v>403</v>
      </c>
      <c r="CT6" s="1355" t="str">
        <f>CO5</f>
        <v>BASES DE  DATOS EN LÍNEA</v>
      </c>
      <c r="CU6" s="1343" t="s">
        <v>6</v>
      </c>
      <c r="CV6" s="1359" t="s">
        <v>657</v>
      </c>
      <c r="CW6" s="1345" t="s">
        <v>7</v>
      </c>
      <c r="CX6" s="1345"/>
      <c r="CY6" s="1357" t="s">
        <v>403</v>
      </c>
      <c r="CZ6" s="1355" t="str">
        <f>CU5</f>
        <v>REVISTAS ELECTRÓNICAS</v>
      </c>
      <c r="DA6" s="1343" t="s">
        <v>6</v>
      </c>
      <c r="DB6" s="1359" t="s">
        <v>657</v>
      </c>
      <c r="DC6" s="1345" t="s">
        <v>7</v>
      </c>
      <c r="DD6" s="1345"/>
      <c r="DE6" s="1357" t="s">
        <v>403</v>
      </c>
      <c r="DF6" s="1355" t="str">
        <f>DA5</f>
        <v>LIBROS ELECTRÓNICOS</v>
      </c>
      <c r="DG6" s="1448"/>
      <c r="DH6" s="1343" t="s">
        <v>6</v>
      </c>
      <c r="DI6" s="1345" t="s">
        <v>390</v>
      </c>
      <c r="DJ6" s="1345"/>
      <c r="DK6" s="1357" t="s">
        <v>403</v>
      </c>
      <c r="DL6" s="1355" t="str">
        <f>DH5</f>
        <v>OTROS</v>
      </c>
      <c r="DM6" s="1343" t="s">
        <v>6</v>
      </c>
      <c r="DN6" s="1359" t="s">
        <v>657</v>
      </c>
      <c r="DO6" s="1343" t="s">
        <v>252</v>
      </c>
      <c r="DP6" s="1343" t="s">
        <v>253</v>
      </c>
      <c r="DQ6" s="1357" t="s">
        <v>403</v>
      </c>
      <c r="DR6" s="1394"/>
      <c r="DS6" s="790"/>
      <c r="DT6" s="791"/>
      <c r="DU6" s="791"/>
      <c r="DV6" s="791"/>
      <c r="DW6" s="790"/>
      <c r="DX6" s="791"/>
      <c r="DY6" s="791"/>
      <c r="DZ6" s="791"/>
      <c r="EA6" s="821"/>
      <c r="EB6" s="821"/>
      <c r="EC6" s="1391"/>
      <c r="ED6" s="1386"/>
      <c r="EE6" s="605"/>
      <c r="EF6" s="575"/>
      <c r="EG6" s="575"/>
      <c r="EH6" s="575"/>
      <c r="EI6" s="576"/>
      <c r="EJ6" s="1376"/>
      <c r="EK6" s="1377"/>
      <c r="EL6" s="1377"/>
      <c r="EM6" s="1377"/>
      <c r="EN6" s="1377"/>
      <c r="EO6" s="1377"/>
      <c r="EP6" s="1377"/>
      <c r="EQ6" s="1378"/>
      <c r="ER6" s="576"/>
      <c r="ES6" s="576"/>
      <c r="ET6" s="576"/>
      <c r="EU6" s="576"/>
      <c r="EV6" s="576"/>
      <c r="EW6" s="576"/>
      <c r="EX6" s="1371"/>
      <c r="EY6" s="1372"/>
      <c r="EZ6" s="1441"/>
      <c r="FA6" s="1441"/>
      <c r="FB6" s="1441"/>
      <c r="FC6" s="1441"/>
      <c r="FD6" s="1441"/>
      <c r="FE6" s="1441"/>
      <c r="FF6" s="1441"/>
      <c r="FG6" s="1441"/>
      <c r="FH6" s="1441"/>
      <c r="FI6" s="1441"/>
      <c r="FJ6" s="1441"/>
      <c r="FK6" s="1441"/>
      <c r="FL6" s="653"/>
    </row>
    <row r="7" spans="1:168" s="136" customFormat="1" ht="123.75" customHeight="1" thickBot="1">
      <c r="A7" s="116" t="s">
        <v>488</v>
      </c>
      <c r="B7" s="116" t="s">
        <v>489</v>
      </c>
      <c r="C7" s="116"/>
      <c r="D7" s="116" t="s">
        <v>499</v>
      </c>
      <c r="E7" s="201"/>
      <c r="F7" s="67" t="s">
        <v>203</v>
      </c>
      <c r="G7" s="67" t="s">
        <v>205</v>
      </c>
      <c r="H7" s="223" t="s">
        <v>655</v>
      </c>
      <c r="I7" s="67" t="s">
        <v>206</v>
      </c>
      <c r="J7" s="67" t="s">
        <v>207</v>
      </c>
      <c r="K7" s="67" t="s">
        <v>562</v>
      </c>
      <c r="L7" s="223" t="s">
        <v>219</v>
      </c>
      <c r="M7" s="68" t="s">
        <v>371</v>
      </c>
      <c r="N7" s="69" t="s">
        <v>208</v>
      </c>
      <c r="O7" s="70" t="s">
        <v>565</v>
      </c>
      <c r="P7" s="224" t="s">
        <v>209</v>
      </c>
      <c r="Q7" s="1419"/>
      <c r="R7" s="133" t="s">
        <v>373</v>
      </c>
      <c r="S7" s="133" t="s">
        <v>222</v>
      </c>
      <c r="T7" s="71" t="s">
        <v>375</v>
      </c>
      <c r="U7" s="72" t="s">
        <v>229</v>
      </c>
      <c r="V7" s="72" t="s">
        <v>230</v>
      </c>
      <c r="W7" s="72" t="s">
        <v>231</v>
      </c>
      <c r="X7" s="72" t="s">
        <v>232</v>
      </c>
      <c r="Y7" s="118" t="s">
        <v>227</v>
      </c>
      <c r="Z7" s="75" t="s">
        <v>233</v>
      </c>
      <c r="AA7" s="74" t="s">
        <v>234</v>
      </c>
      <c r="AB7" s="73" t="s">
        <v>387</v>
      </c>
      <c r="AC7" s="75" t="s">
        <v>250</v>
      </c>
      <c r="AD7" s="74" t="s">
        <v>251</v>
      </c>
      <c r="AE7" s="74" t="s">
        <v>520</v>
      </c>
      <c r="AF7" s="74" t="s">
        <v>521</v>
      </c>
      <c r="AG7" s="73" t="s">
        <v>228</v>
      </c>
      <c r="AH7" s="394" t="s">
        <v>522</v>
      </c>
      <c r="AI7" s="445" t="s">
        <v>523</v>
      </c>
      <c r="AJ7" s="446" t="s">
        <v>254</v>
      </c>
      <c r="AK7" s="226" t="s">
        <v>255</v>
      </c>
      <c r="AL7" s="226" t="s">
        <v>256</v>
      </c>
      <c r="AM7" s="226" t="s">
        <v>257</v>
      </c>
      <c r="AN7" s="226" t="s">
        <v>258</v>
      </c>
      <c r="AO7" s="226" t="s">
        <v>391</v>
      </c>
      <c r="AP7" s="226" t="s">
        <v>392</v>
      </c>
      <c r="AQ7" s="226" t="s">
        <v>260</v>
      </c>
      <c r="AR7" s="226" t="s">
        <v>393</v>
      </c>
      <c r="AS7" s="395" t="s">
        <v>232</v>
      </c>
      <c r="AT7" s="76" t="s">
        <v>270</v>
      </c>
      <c r="AU7" s="77" t="s">
        <v>271</v>
      </c>
      <c r="AV7" s="226" t="s">
        <v>395</v>
      </c>
      <c r="AW7" s="226" t="s">
        <v>396</v>
      </c>
      <c r="AX7" s="226" t="s">
        <v>526</v>
      </c>
      <c r="AY7" s="78" t="s">
        <v>269</v>
      </c>
      <c r="AZ7" s="79" t="s">
        <v>272</v>
      </c>
      <c r="BA7" s="79" t="s">
        <v>273</v>
      </c>
      <c r="BB7" s="83" t="s">
        <v>209</v>
      </c>
      <c r="BC7" s="76" t="s">
        <v>275</v>
      </c>
      <c r="BD7" s="77" t="s">
        <v>276</v>
      </c>
      <c r="BE7" s="81" t="s">
        <v>349</v>
      </c>
      <c r="BF7" s="80" t="s">
        <v>270</v>
      </c>
      <c r="BG7" s="82" t="s">
        <v>274</v>
      </c>
      <c r="BH7" s="83" t="s">
        <v>388</v>
      </c>
      <c r="BI7" s="84" t="s">
        <v>277</v>
      </c>
      <c r="BJ7" s="84" t="s">
        <v>278</v>
      </c>
      <c r="BK7" s="78" t="s">
        <v>87</v>
      </c>
      <c r="BL7" s="1344"/>
      <c r="BM7" s="135" t="s">
        <v>5</v>
      </c>
      <c r="BN7" s="135" t="s">
        <v>4</v>
      </c>
      <c r="BO7" s="1358"/>
      <c r="BP7" s="1356"/>
      <c r="BQ7" s="1344"/>
      <c r="BR7" s="1360"/>
      <c r="BS7" s="135" t="s">
        <v>5</v>
      </c>
      <c r="BT7" s="135" t="s">
        <v>4</v>
      </c>
      <c r="BU7" s="1358"/>
      <c r="BV7" s="1355"/>
      <c r="BW7" s="1344"/>
      <c r="BX7" s="135" t="s">
        <v>5</v>
      </c>
      <c r="BY7" s="135" t="s">
        <v>4</v>
      </c>
      <c r="BZ7" s="1358"/>
      <c r="CA7" s="1356"/>
      <c r="CB7" s="1344"/>
      <c r="CC7" s="135" t="s">
        <v>5</v>
      </c>
      <c r="CD7" s="135" t="s">
        <v>4</v>
      </c>
      <c r="CE7" s="1358"/>
      <c r="CF7" s="1356"/>
      <c r="CG7" s="1351"/>
      <c r="CH7" s="1351"/>
      <c r="CI7" s="1351"/>
      <c r="CJ7" s="1344"/>
      <c r="CK7" s="135" t="s">
        <v>5</v>
      </c>
      <c r="CL7" s="135" t="s">
        <v>4</v>
      </c>
      <c r="CM7" s="1358"/>
      <c r="CN7" s="1356"/>
      <c r="CO7" s="1344"/>
      <c r="CP7" s="1360"/>
      <c r="CQ7" s="135" t="s">
        <v>5</v>
      </c>
      <c r="CR7" s="135" t="s">
        <v>4</v>
      </c>
      <c r="CS7" s="1358"/>
      <c r="CT7" s="1356"/>
      <c r="CU7" s="1344"/>
      <c r="CV7" s="1360"/>
      <c r="CW7" s="135" t="s">
        <v>5</v>
      </c>
      <c r="CX7" s="135" t="s">
        <v>4</v>
      </c>
      <c r="CY7" s="1358"/>
      <c r="CZ7" s="1356"/>
      <c r="DA7" s="1344"/>
      <c r="DB7" s="1360"/>
      <c r="DC7" s="135" t="s">
        <v>5</v>
      </c>
      <c r="DD7" s="135" t="s">
        <v>4</v>
      </c>
      <c r="DE7" s="1358"/>
      <c r="DF7" s="1356"/>
      <c r="DG7" s="1449"/>
      <c r="DH7" s="1344"/>
      <c r="DI7" s="135" t="s">
        <v>5</v>
      </c>
      <c r="DJ7" s="135" t="s">
        <v>4</v>
      </c>
      <c r="DK7" s="1358"/>
      <c r="DL7" s="1356"/>
      <c r="DM7" s="1344"/>
      <c r="DN7" s="1360"/>
      <c r="DO7" s="1344"/>
      <c r="DP7" s="1344"/>
      <c r="DQ7" s="1358"/>
      <c r="DR7" s="1395"/>
      <c r="DS7" s="137" t="s">
        <v>658</v>
      </c>
      <c r="DT7" s="789" t="s">
        <v>659</v>
      </c>
      <c r="DU7" s="600" t="s">
        <v>660</v>
      </c>
      <c r="DV7" s="600" t="s">
        <v>462</v>
      </c>
      <c r="DW7" s="137" t="s">
        <v>658</v>
      </c>
      <c r="DX7" s="789" t="s">
        <v>659</v>
      </c>
      <c r="DY7" s="600" t="s">
        <v>660</v>
      </c>
      <c r="DZ7" s="600" t="s">
        <v>464</v>
      </c>
      <c r="EA7" s="822" t="s">
        <v>678</v>
      </c>
      <c r="EB7" s="822" t="s">
        <v>679</v>
      </c>
      <c r="EC7" s="1392"/>
      <c r="ED7" s="451" t="s">
        <v>528</v>
      </c>
      <c r="EE7" s="606" t="s">
        <v>374</v>
      </c>
      <c r="EF7" s="134" t="s">
        <v>286</v>
      </c>
      <c r="EG7" s="134" t="s">
        <v>287</v>
      </c>
      <c r="EH7" s="134" t="s">
        <v>532</v>
      </c>
      <c r="EI7" s="663" t="s">
        <v>646</v>
      </c>
      <c r="EJ7" s="731" t="s">
        <v>607</v>
      </c>
      <c r="EK7" s="731" t="s">
        <v>608</v>
      </c>
      <c r="EL7" s="731" t="s">
        <v>609</v>
      </c>
      <c r="EM7" s="731" t="s">
        <v>610</v>
      </c>
      <c r="EN7" s="731" t="s">
        <v>611</v>
      </c>
      <c r="EO7" s="731" t="s">
        <v>612</v>
      </c>
      <c r="EP7" s="731" t="s">
        <v>613</v>
      </c>
      <c r="EQ7" s="663" t="s">
        <v>654</v>
      </c>
      <c r="ER7" s="663" t="s">
        <v>615</v>
      </c>
      <c r="ES7" s="663" t="s">
        <v>616</v>
      </c>
      <c r="ET7" s="663" t="s">
        <v>617</v>
      </c>
      <c r="EU7" s="663" t="s">
        <v>675</v>
      </c>
      <c r="EV7" s="663" t="s">
        <v>563</v>
      </c>
      <c r="EW7" s="607" t="s">
        <v>561</v>
      </c>
      <c r="EX7" s="592" t="s">
        <v>350</v>
      </c>
      <c r="EY7" s="593" t="s">
        <v>296</v>
      </c>
      <c r="EZ7" s="599" t="s">
        <v>351</v>
      </c>
      <c r="FA7" s="593" t="s">
        <v>288</v>
      </c>
      <c r="FB7" s="599" t="s">
        <v>352</v>
      </c>
      <c r="FC7" s="593" t="s">
        <v>259</v>
      </c>
      <c r="FD7" s="599" t="s">
        <v>353</v>
      </c>
      <c r="FE7" s="593" t="s">
        <v>289</v>
      </c>
      <c r="FF7" s="599" t="s">
        <v>354</v>
      </c>
      <c r="FG7" s="593" t="s">
        <v>290</v>
      </c>
      <c r="FH7" s="599" t="s">
        <v>355</v>
      </c>
      <c r="FI7" s="593" t="s">
        <v>291</v>
      </c>
      <c r="FJ7" s="599" t="s">
        <v>356</v>
      </c>
      <c r="FK7" s="593" t="s">
        <v>232</v>
      </c>
      <c r="FL7" s="654" t="s">
        <v>604</v>
      </c>
    </row>
    <row r="8" spans="1:168" s="306" customFormat="1" ht="15" customHeight="1">
      <c r="A8" s="306">
        <v>1</v>
      </c>
      <c r="B8" s="306" t="s">
        <v>494</v>
      </c>
      <c r="C8" s="306" t="s">
        <v>42</v>
      </c>
      <c r="D8" s="306">
        <v>1</v>
      </c>
      <c r="E8" s="447" t="s">
        <v>184</v>
      </c>
      <c r="F8" s="216">
        <v>102</v>
      </c>
      <c r="G8" s="217">
        <v>56</v>
      </c>
      <c r="H8" s="218">
        <v>158</v>
      </c>
      <c r="I8" s="219">
        <v>1817</v>
      </c>
      <c r="J8" s="217">
        <v>339</v>
      </c>
      <c r="K8" s="217">
        <v>133</v>
      </c>
      <c r="L8" s="218">
        <v>2289</v>
      </c>
      <c r="M8" s="219">
        <v>0</v>
      </c>
      <c r="N8" s="220">
        <v>83</v>
      </c>
      <c r="O8" s="221">
        <v>36</v>
      </c>
      <c r="P8" s="788">
        <v>2447</v>
      </c>
      <c r="Q8" s="222">
        <v>71609</v>
      </c>
      <c r="R8" s="195">
        <v>225</v>
      </c>
      <c r="S8" s="196">
        <v>60</v>
      </c>
      <c r="T8" s="33">
        <v>307</v>
      </c>
      <c r="U8" s="34">
        <v>0</v>
      </c>
      <c r="V8" s="34">
        <v>143</v>
      </c>
      <c r="W8" s="34">
        <v>59</v>
      </c>
      <c r="X8" s="34">
        <v>47</v>
      </c>
      <c r="Y8" s="35">
        <v>556</v>
      </c>
      <c r="Z8" s="33">
        <v>879</v>
      </c>
      <c r="AA8" s="34">
        <v>442</v>
      </c>
      <c r="AB8" s="35">
        <v>1321</v>
      </c>
      <c r="AC8" s="33">
        <v>140</v>
      </c>
      <c r="AD8" s="34">
        <v>0</v>
      </c>
      <c r="AE8" s="393">
        <v>20</v>
      </c>
      <c r="AF8" s="393">
        <v>30</v>
      </c>
      <c r="AG8" s="35">
        <v>190</v>
      </c>
      <c r="AH8" s="393">
        <v>3</v>
      </c>
      <c r="AI8" s="35">
        <v>3</v>
      </c>
      <c r="AJ8" s="225">
        <v>1</v>
      </c>
      <c r="AK8" s="225">
        <v>1</v>
      </c>
      <c r="AL8" s="225">
        <v>0</v>
      </c>
      <c r="AM8" s="225">
        <v>0</v>
      </c>
      <c r="AN8" s="225">
        <v>1</v>
      </c>
      <c r="AO8" s="225">
        <v>0</v>
      </c>
      <c r="AP8" s="225">
        <v>0</v>
      </c>
      <c r="AQ8" s="225">
        <v>0</v>
      </c>
      <c r="AR8" s="225">
        <v>0</v>
      </c>
      <c r="AS8" s="225">
        <v>0</v>
      </c>
      <c r="AT8" s="37">
        <v>3</v>
      </c>
      <c r="AU8" s="37">
        <v>4</v>
      </c>
      <c r="AV8" s="37">
        <v>2</v>
      </c>
      <c r="AW8" s="37">
        <v>13</v>
      </c>
      <c r="AX8" s="65">
        <v>4</v>
      </c>
      <c r="AY8" s="38">
        <v>26</v>
      </c>
      <c r="AZ8" s="37">
        <v>5</v>
      </c>
      <c r="BA8" s="37">
        <v>0</v>
      </c>
      <c r="BB8" s="37">
        <v>5</v>
      </c>
      <c r="BC8" s="39">
        <v>0</v>
      </c>
      <c r="BD8" s="37">
        <v>5</v>
      </c>
      <c r="BE8" s="40">
        <v>5</v>
      </c>
      <c r="BF8" s="37"/>
      <c r="BG8" s="37">
        <v>0</v>
      </c>
      <c r="BH8" s="40">
        <v>0</v>
      </c>
      <c r="BI8" s="37">
        <v>2</v>
      </c>
      <c r="BJ8" s="37">
        <v>2</v>
      </c>
      <c r="BK8" s="38">
        <v>4</v>
      </c>
      <c r="BL8" s="41">
        <v>13969</v>
      </c>
      <c r="BM8" s="42"/>
      <c r="BN8" s="42">
        <v>866</v>
      </c>
      <c r="BO8" s="43">
        <v>0</v>
      </c>
      <c r="BP8" s="44">
        <v>14835</v>
      </c>
      <c r="BQ8" s="42">
        <v>6306</v>
      </c>
      <c r="BR8" s="42">
        <v>0</v>
      </c>
      <c r="BS8" s="42">
        <v>866</v>
      </c>
      <c r="BT8" s="42">
        <v>0</v>
      </c>
      <c r="BU8" s="46">
        <v>0</v>
      </c>
      <c r="BV8" s="44">
        <v>7172</v>
      </c>
      <c r="BW8" s="227">
        <v>0</v>
      </c>
      <c r="BX8" s="603">
        <v>0</v>
      </c>
      <c r="BY8" s="603">
        <v>0</v>
      </c>
      <c r="BZ8" s="293">
        <v>0</v>
      </c>
      <c r="CA8" s="44">
        <v>0</v>
      </c>
      <c r="CB8" s="204">
        <v>0</v>
      </c>
      <c r="CC8" s="603">
        <v>0</v>
      </c>
      <c r="CD8" s="603">
        <v>0</v>
      </c>
      <c r="CE8" s="293">
        <v>0</v>
      </c>
      <c r="CF8" s="44">
        <v>0</v>
      </c>
      <c r="CG8" s="230">
        <v>6242</v>
      </c>
      <c r="CH8" s="603">
        <v>467</v>
      </c>
      <c r="CI8" s="230">
        <v>0</v>
      </c>
      <c r="CJ8" s="41">
        <v>0</v>
      </c>
      <c r="CK8" s="42">
        <v>0</v>
      </c>
      <c r="CL8" s="42">
        <v>0</v>
      </c>
      <c r="CM8" s="46">
        <v>0</v>
      </c>
      <c r="CN8" s="44">
        <v>0</v>
      </c>
      <c r="CO8" s="42">
        <v>0</v>
      </c>
      <c r="CP8" s="42"/>
      <c r="CQ8" s="42">
        <v>0</v>
      </c>
      <c r="CR8" s="42">
        <v>0</v>
      </c>
      <c r="CS8" s="46">
        <v>0</v>
      </c>
      <c r="CT8" s="44">
        <v>0</v>
      </c>
      <c r="CU8" s="41">
        <v>0</v>
      </c>
      <c r="CV8" s="42">
        <v>1426.1</v>
      </c>
      <c r="CW8" s="42">
        <v>0</v>
      </c>
      <c r="CX8" s="42">
        <v>0</v>
      </c>
      <c r="CY8" s="46">
        <v>0</v>
      </c>
      <c r="CZ8" s="44">
        <v>1426.1</v>
      </c>
      <c r="DA8" s="45">
        <v>0</v>
      </c>
      <c r="DB8" s="42">
        <v>0</v>
      </c>
      <c r="DC8" s="42">
        <v>0</v>
      </c>
      <c r="DD8" s="42">
        <v>0</v>
      </c>
      <c r="DE8" s="46">
        <v>0</v>
      </c>
      <c r="DF8" s="44">
        <v>0</v>
      </c>
      <c r="DG8" s="44">
        <v>1426.1</v>
      </c>
      <c r="DH8" s="42">
        <v>1800</v>
      </c>
      <c r="DI8" s="42">
        <v>0</v>
      </c>
      <c r="DJ8" s="42">
        <v>0</v>
      </c>
      <c r="DK8" s="46">
        <v>0</v>
      </c>
      <c r="DL8" s="44">
        <v>1800</v>
      </c>
      <c r="DM8" s="41">
        <v>28784</v>
      </c>
      <c r="DN8" s="42">
        <v>1426.1</v>
      </c>
      <c r="DO8" s="42">
        <v>866</v>
      </c>
      <c r="DP8" s="42">
        <v>866</v>
      </c>
      <c r="DQ8" s="42">
        <v>0</v>
      </c>
      <c r="DR8" s="44">
        <v>31942.1</v>
      </c>
      <c r="DS8" s="807">
        <v>2</v>
      </c>
      <c r="DT8" s="808">
        <v>0</v>
      </c>
      <c r="DU8" s="808">
        <v>3</v>
      </c>
      <c r="DV8" s="809">
        <v>5</v>
      </c>
      <c r="DW8" s="807">
        <v>0</v>
      </c>
      <c r="DX8" s="808">
        <v>1</v>
      </c>
      <c r="DY8" s="808">
        <v>3</v>
      </c>
      <c r="DZ8" s="809">
        <v>4</v>
      </c>
      <c r="EA8" s="823">
        <v>0</v>
      </c>
      <c r="EB8" s="823">
        <v>0</v>
      </c>
      <c r="EC8" s="50">
        <v>9</v>
      </c>
      <c r="ED8" s="452">
        <v>41</v>
      </c>
      <c r="EE8" s="464">
        <v>750</v>
      </c>
      <c r="EF8" s="321">
        <v>332</v>
      </c>
      <c r="EG8" s="321">
        <v>7</v>
      </c>
      <c r="EH8" s="321">
        <v>136</v>
      </c>
      <c r="EI8" s="1621">
        <f>SUM(EE8:EH8)</f>
        <v>1225</v>
      </c>
      <c r="EJ8" s="294">
        <v>0</v>
      </c>
      <c r="EK8" s="294">
        <v>0</v>
      </c>
      <c r="EL8" s="294">
        <v>1</v>
      </c>
      <c r="EM8" s="294">
        <v>3</v>
      </c>
      <c r="EN8" s="294">
        <v>822</v>
      </c>
      <c r="EO8" s="294">
        <v>22540</v>
      </c>
      <c r="EP8" s="294">
        <v>16496</v>
      </c>
      <c r="EQ8" s="294">
        <v>134</v>
      </c>
      <c r="ER8" s="52">
        <v>39996</v>
      </c>
      <c r="ES8" s="52">
        <v>0</v>
      </c>
      <c r="ET8" s="52">
        <v>1451</v>
      </c>
      <c r="EU8" s="52">
        <v>1451</v>
      </c>
      <c r="EV8" s="52">
        <v>41447</v>
      </c>
      <c r="EW8" s="52">
        <v>41447</v>
      </c>
      <c r="EX8" s="594">
        <v>0</v>
      </c>
      <c r="EY8" s="595">
        <v>204</v>
      </c>
      <c r="EZ8" s="596">
        <v>0</v>
      </c>
      <c r="FA8" s="595">
        <v>22</v>
      </c>
      <c r="FB8" s="596">
        <v>16</v>
      </c>
      <c r="FC8" s="595">
        <v>604</v>
      </c>
      <c r="FD8" s="596">
        <v>1</v>
      </c>
      <c r="FE8" s="595">
        <v>324</v>
      </c>
      <c r="FF8" s="596">
        <v>3</v>
      </c>
      <c r="FG8" s="595">
        <v>24</v>
      </c>
      <c r="FH8" s="596">
        <v>0</v>
      </c>
      <c r="FI8" s="595">
        <v>2</v>
      </c>
      <c r="FJ8" s="596">
        <v>1</v>
      </c>
      <c r="FK8" s="595">
        <v>60</v>
      </c>
      <c r="FL8" s="598">
        <v>1240</v>
      </c>
    </row>
    <row r="9" spans="1:168" s="307" customFormat="1" ht="15" customHeight="1">
      <c r="A9" s="307">
        <v>2</v>
      </c>
      <c r="B9" s="307" t="s">
        <v>494</v>
      </c>
      <c r="C9" s="307" t="s">
        <v>43</v>
      </c>
      <c r="D9" s="307">
        <v>2</v>
      </c>
      <c r="E9" s="448" t="s">
        <v>147</v>
      </c>
      <c r="F9" s="25">
        <v>206</v>
      </c>
      <c r="G9" s="26">
        <v>38</v>
      </c>
      <c r="H9" s="218">
        <v>244</v>
      </c>
      <c r="I9" s="27">
        <v>1681</v>
      </c>
      <c r="J9" s="26">
        <v>274</v>
      </c>
      <c r="K9" s="26">
        <v>149</v>
      </c>
      <c r="L9" s="218">
        <v>2104</v>
      </c>
      <c r="M9" s="27">
        <v>0</v>
      </c>
      <c r="N9" s="28">
        <v>104</v>
      </c>
      <c r="O9" s="29">
        <v>0</v>
      </c>
      <c r="P9" s="788">
        <v>2348</v>
      </c>
      <c r="Q9" s="30">
        <v>156173</v>
      </c>
      <c r="R9" s="31">
        <v>244</v>
      </c>
      <c r="S9" s="32">
        <v>80</v>
      </c>
      <c r="T9" s="33">
        <v>1075.82</v>
      </c>
      <c r="U9" s="34"/>
      <c r="V9" s="34">
        <v>175</v>
      </c>
      <c r="W9" s="34">
        <v>110</v>
      </c>
      <c r="X9" s="34">
        <v>91.18</v>
      </c>
      <c r="Y9" s="35">
        <v>1452</v>
      </c>
      <c r="Z9" s="33">
        <v>2225</v>
      </c>
      <c r="AA9" s="34">
        <v>868</v>
      </c>
      <c r="AB9" s="35">
        <v>3093</v>
      </c>
      <c r="AC9" s="33">
        <v>318</v>
      </c>
      <c r="AD9" s="34">
        <v>0</v>
      </c>
      <c r="AE9" s="393">
        <v>69</v>
      </c>
      <c r="AF9" s="393">
        <v>0</v>
      </c>
      <c r="AG9" s="35">
        <v>387</v>
      </c>
      <c r="AH9" s="393">
        <v>2</v>
      </c>
      <c r="AI9" s="35">
        <v>2</v>
      </c>
      <c r="AJ9" s="36">
        <v>0</v>
      </c>
      <c r="AK9" s="36">
        <v>1</v>
      </c>
      <c r="AL9" s="36">
        <v>1</v>
      </c>
      <c r="AM9" s="36">
        <v>1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4</v>
      </c>
      <c r="AT9" s="37">
        <v>11</v>
      </c>
      <c r="AU9" s="37">
        <v>2</v>
      </c>
      <c r="AV9" s="37">
        <v>0</v>
      </c>
      <c r="AW9" s="37">
        <v>35</v>
      </c>
      <c r="AX9" s="65">
        <v>6</v>
      </c>
      <c r="AY9" s="38">
        <v>54</v>
      </c>
      <c r="AZ9" s="37">
        <v>2</v>
      </c>
      <c r="BA9" s="37">
        <v>0</v>
      </c>
      <c r="BB9" s="37">
        <v>2</v>
      </c>
      <c r="BC9" s="39">
        <v>0</v>
      </c>
      <c r="BD9" s="37">
        <v>8</v>
      </c>
      <c r="BE9" s="40">
        <v>8</v>
      </c>
      <c r="BF9" s="37">
        <v>1</v>
      </c>
      <c r="BG9" s="37">
        <v>1</v>
      </c>
      <c r="BH9" s="40">
        <v>2</v>
      </c>
      <c r="BI9" s="37">
        <v>0</v>
      </c>
      <c r="BJ9" s="37">
        <v>11</v>
      </c>
      <c r="BK9" s="38">
        <v>11</v>
      </c>
      <c r="BL9" s="41">
        <v>12607.35</v>
      </c>
      <c r="BM9" s="42">
        <v>0</v>
      </c>
      <c r="BN9" s="42">
        <v>4951.87</v>
      </c>
      <c r="BO9" s="43">
        <v>0</v>
      </c>
      <c r="BP9" s="44">
        <v>17559.22</v>
      </c>
      <c r="BQ9" s="42">
        <v>172.95</v>
      </c>
      <c r="BR9" s="42">
        <v>0</v>
      </c>
      <c r="BS9" s="42">
        <v>0</v>
      </c>
      <c r="BT9" s="42">
        <v>389.98</v>
      </c>
      <c r="BU9" s="46">
        <v>0</v>
      </c>
      <c r="BV9" s="44">
        <v>562.9300000000001</v>
      </c>
      <c r="BW9" s="41">
        <v>0</v>
      </c>
      <c r="BX9" s="42">
        <v>0</v>
      </c>
      <c r="BY9" s="42">
        <v>0</v>
      </c>
      <c r="BZ9" s="46">
        <v>0</v>
      </c>
      <c r="CA9" s="44">
        <v>0</v>
      </c>
      <c r="CB9" s="45">
        <v>904.54</v>
      </c>
      <c r="CC9" s="42">
        <v>0</v>
      </c>
      <c r="CD9" s="42">
        <v>0</v>
      </c>
      <c r="CE9" s="46">
        <v>0</v>
      </c>
      <c r="CF9" s="44">
        <v>904.54</v>
      </c>
      <c r="CG9" s="55">
        <v>6467.07</v>
      </c>
      <c r="CH9" s="42">
        <v>1425.0299999999997</v>
      </c>
      <c r="CI9" s="55">
        <v>9789.3</v>
      </c>
      <c r="CJ9" s="41">
        <v>0</v>
      </c>
      <c r="CK9" s="42">
        <v>0</v>
      </c>
      <c r="CL9" s="42">
        <v>0</v>
      </c>
      <c r="CM9" s="46">
        <v>0</v>
      </c>
      <c r="CN9" s="44">
        <v>0</v>
      </c>
      <c r="CO9" s="42">
        <v>0</v>
      </c>
      <c r="CP9" s="42">
        <v>1575</v>
      </c>
      <c r="CQ9" s="42">
        <v>0</v>
      </c>
      <c r="CR9" s="42">
        <v>0</v>
      </c>
      <c r="CS9" s="46">
        <v>0</v>
      </c>
      <c r="CT9" s="44">
        <v>1575</v>
      </c>
      <c r="CU9" s="41">
        <v>2458.2</v>
      </c>
      <c r="CV9" s="42">
        <v>13776.630000000001</v>
      </c>
      <c r="CW9" s="42">
        <v>0</v>
      </c>
      <c r="CX9" s="42">
        <v>788.44</v>
      </c>
      <c r="CY9" s="46">
        <v>0</v>
      </c>
      <c r="CZ9" s="44">
        <v>17023.27</v>
      </c>
      <c r="DA9" s="45">
        <v>542.4</v>
      </c>
      <c r="DB9" s="42">
        <v>0</v>
      </c>
      <c r="DC9" s="42">
        <v>0</v>
      </c>
      <c r="DD9" s="42">
        <v>0</v>
      </c>
      <c r="DE9" s="46">
        <v>0</v>
      </c>
      <c r="DF9" s="44">
        <v>542.4</v>
      </c>
      <c r="DG9" s="44">
        <v>19140.670000000002</v>
      </c>
      <c r="DH9" s="42">
        <v>3043.4999999999995</v>
      </c>
      <c r="DI9" s="42">
        <v>0</v>
      </c>
      <c r="DJ9" s="42">
        <v>0</v>
      </c>
      <c r="DK9" s="46">
        <v>0</v>
      </c>
      <c r="DL9" s="44">
        <v>3043.4999999999995</v>
      </c>
      <c r="DM9" s="41">
        <v>37410.34</v>
      </c>
      <c r="DN9" s="42">
        <v>15351.630000000001</v>
      </c>
      <c r="DO9" s="42">
        <v>0</v>
      </c>
      <c r="DP9" s="42">
        <v>6130.290000000001</v>
      </c>
      <c r="DQ9" s="42">
        <v>0</v>
      </c>
      <c r="DR9" s="44">
        <v>58892.26</v>
      </c>
      <c r="DS9" s="48">
        <v>2</v>
      </c>
      <c r="DT9" s="49">
        <v>1</v>
      </c>
      <c r="DU9" s="49">
        <v>4</v>
      </c>
      <c r="DV9" s="810">
        <v>7</v>
      </c>
      <c r="DW9" s="48">
        <v>0</v>
      </c>
      <c r="DX9" s="49">
        <v>0</v>
      </c>
      <c r="DY9" s="49">
        <v>4</v>
      </c>
      <c r="DZ9" s="810">
        <v>4</v>
      </c>
      <c r="EA9" s="824">
        <v>0</v>
      </c>
      <c r="EB9" s="824">
        <v>0</v>
      </c>
      <c r="EC9" s="50">
        <v>11</v>
      </c>
      <c r="ED9" s="453">
        <v>0</v>
      </c>
      <c r="EE9" s="464">
        <v>488</v>
      </c>
      <c r="EF9" s="321">
        <v>1600</v>
      </c>
      <c r="EG9" s="321">
        <v>4</v>
      </c>
      <c r="EH9" s="321">
        <v>0</v>
      </c>
      <c r="EI9" s="1621">
        <f aca="true" t="shared" si="0" ref="EI9:EI42">SUM(EE9:EH9)</f>
        <v>2092</v>
      </c>
      <c r="EJ9" s="52">
        <v>0</v>
      </c>
      <c r="EK9" s="52">
        <v>0</v>
      </c>
      <c r="EL9" s="52">
        <v>0</v>
      </c>
      <c r="EM9" s="52">
        <v>3</v>
      </c>
      <c r="EN9" s="52">
        <v>620</v>
      </c>
      <c r="EO9" s="52">
        <v>37102</v>
      </c>
      <c r="EP9" s="52">
        <v>11007</v>
      </c>
      <c r="EQ9" s="294">
        <v>261</v>
      </c>
      <c r="ER9" s="52">
        <v>48993</v>
      </c>
      <c r="ES9" s="52">
        <v>0</v>
      </c>
      <c r="ET9" s="52">
        <v>2844</v>
      </c>
      <c r="EU9" s="52">
        <v>2844</v>
      </c>
      <c r="EV9" s="52">
        <v>51837</v>
      </c>
      <c r="EW9" s="52">
        <v>55837</v>
      </c>
      <c r="EX9" s="463">
        <v>0</v>
      </c>
      <c r="EY9" s="53">
        <v>144</v>
      </c>
      <c r="EZ9" s="51">
        <v>0</v>
      </c>
      <c r="FA9" s="53">
        <v>660</v>
      </c>
      <c r="FB9" s="51">
        <v>79</v>
      </c>
      <c r="FC9" s="53">
        <v>305</v>
      </c>
      <c r="FD9" s="51">
        <v>1</v>
      </c>
      <c r="FE9" s="53">
        <v>318</v>
      </c>
      <c r="FF9" s="51">
        <v>0</v>
      </c>
      <c r="FG9" s="53">
        <v>39</v>
      </c>
      <c r="FH9" s="51">
        <v>9</v>
      </c>
      <c r="FI9" s="53">
        <v>1065</v>
      </c>
      <c r="FJ9" s="51">
        <v>8</v>
      </c>
      <c r="FK9" s="53">
        <v>476</v>
      </c>
      <c r="FL9" s="375">
        <v>3007</v>
      </c>
    </row>
    <row r="10" spans="1:168" s="307" customFormat="1" ht="15" customHeight="1">
      <c r="A10" s="307">
        <v>21</v>
      </c>
      <c r="B10" s="307" t="s">
        <v>494</v>
      </c>
      <c r="C10" s="307" t="s">
        <v>62</v>
      </c>
      <c r="D10" s="306">
        <v>3</v>
      </c>
      <c r="E10" s="448" t="s">
        <v>292</v>
      </c>
      <c r="F10" s="25">
        <v>37</v>
      </c>
      <c r="G10" s="26">
        <v>13</v>
      </c>
      <c r="H10" s="218">
        <v>50</v>
      </c>
      <c r="I10" s="27">
        <v>357</v>
      </c>
      <c r="J10" s="26">
        <v>61</v>
      </c>
      <c r="K10" s="26">
        <v>59</v>
      </c>
      <c r="L10" s="218">
        <v>477</v>
      </c>
      <c r="M10" s="27">
        <v>0</v>
      </c>
      <c r="N10" s="28">
        <v>26</v>
      </c>
      <c r="O10" s="29">
        <v>0</v>
      </c>
      <c r="P10" s="788">
        <v>527</v>
      </c>
      <c r="Q10" s="30">
        <v>38400</v>
      </c>
      <c r="R10" s="31">
        <v>225</v>
      </c>
      <c r="S10" s="32">
        <v>60</v>
      </c>
      <c r="T10" s="33">
        <v>127</v>
      </c>
      <c r="U10" s="34">
        <v>35</v>
      </c>
      <c r="V10" s="34">
        <v>11</v>
      </c>
      <c r="W10" s="34">
        <v>41</v>
      </c>
      <c r="X10" s="34">
        <v>0</v>
      </c>
      <c r="Y10" s="35">
        <v>214</v>
      </c>
      <c r="Z10" s="33">
        <v>86</v>
      </c>
      <c r="AA10" s="34">
        <v>227</v>
      </c>
      <c r="AB10" s="35">
        <v>313</v>
      </c>
      <c r="AC10" s="33">
        <v>60</v>
      </c>
      <c r="AD10" s="34">
        <v>13</v>
      </c>
      <c r="AE10" s="393">
        <v>0</v>
      </c>
      <c r="AF10" s="393">
        <v>0</v>
      </c>
      <c r="AG10" s="35">
        <v>73</v>
      </c>
      <c r="AH10" s="393">
        <v>1</v>
      </c>
      <c r="AI10" s="35">
        <v>1</v>
      </c>
      <c r="AJ10" s="36">
        <v>0</v>
      </c>
      <c r="AK10" s="36">
        <v>1</v>
      </c>
      <c r="AL10" s="36">
        <v>0</v>
      </c>
      <c r="AM10" s="36">
        <v>1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1</v>
      </c>
      <c r="AT10" s="37">
        <v>4</v>
      </c>
      <c r="AU10" s="37">
        <v>1</v>
      </c>
      <c r="AV10" s="37">
        <v>2</v>
      </c>
      <c r="AW10" s="37">
        <v>12</v>
      </c>
      <c r="AX10" s="65">
        <v>9</v>
      </c>
      <c r="AY10" s="38">
        <v>28</v>
      </c>
      <c r="AZ10" s="37">
        <v>2</v>
      </c>
      <c r="BA10" s="37">
        <v>0</v>
      </c>
      <c r="BB10" s="37">
        <v>2</v>
      </c>
      <c r="BC10" s="39">
        <v>0</v>
      </c>
      <c r="BD10" s="37">
        <v>2</v>
      </c>
      <c r="BE10" s="40">
        <v>2</v>
      </c>
      <c r="BF10" s="37">
        <v>1</v>
      </c>
      <c r="BG10" s="37">
        <v>0</v>
      </c>
      <c r="BH10" s="40">
        <v>1</v>
      </c>
      <c r="BI10" s="37">
        <v>4</v>
      </c>
      <c r="BJ10" s="37">
        <v>12</v>
      </c>
      <c r="BK10" s="38">
        <v>16</v>
      </c>
      <c r="BL10" s="41">
        <v>13597</v>
      </c>
      <c r="BM10" s="42">
        <v>0</v>
      </c>
      <c r="BN10" s="42">
        <v>0</v>
      </c>
      <c r="BO10" s="43">
        <v>0</v>
      </c>
      <c r="BP10" s="44">
        <v>13597</v>
      </c>
      <c r="BQ10" s="42">
        <v>3542</v>
      </c>
      <c r="BR10" s="42">
        <v>0</v>
      </c>
      <c r="BS10" s="42">
        <v>0</v>
      </c>
      <c r="BT10" s="42">
        <v>0</v>
      </c>
      <c r="BU10" s="46">
        <v>0</v>
      </c>
      <c r="BV10" s="44">
        <v>3542</v>
      </c>
      <c r="BW10" s="41">
        <v>0</v>
      </c>
      <c r="BX10" s="42">
        <v>0</v>
      </c>
      <c r="BY10" s="42">
        <v>0</v>
      </c>
      <c r="BZ10" s="46">
        <v>0</v>
      </c>
      <c r="CA10" s="44">
        <v>0</v>
      </c>
      <c r="CB10" s="45">
        <v>0</v>
      </c>
      <c r="CC10" s="42">
        <v>0</v>
      </c>
      <c r="CD10" s="42">
        <v>0</v>
      </c>
      <c r="CE10" s="46">
        <v>0</v>
      </c>
      <c r="CF10" s="44">
        <v>0</v>
      </c>
      <c r="CG10" s="55">
        <v>0</v>
      </c>
      <c r="CH10" s="42">
        <v>273</v>
      </c>
      <c r="CI10" s="55">
        <v>0</v>
      </c>
      <c r="CJ10" s="41">
        <v>0</v>
      </c>
      <c r="CK10" s="42">
        <v>0</v>
      </c>
      <c r="CL10" s="42">
        <v>0</v>
      </c>
      <c r="CM10" s="46">
        <v>0</v>
      </c>
      <c r="CN10" s="44">
        <v>0</v>
      </c>
      <c r="CO10" s="42">
        <v>0</v>
      </c>
      <c r="CP10" s="42">
        <v>0</v>
      </c>
      <c r="CQ10" s="42">
        <v>0</v>
      </c>
      <c r="CR10" s="42">
        <v>0</v>
      </c>
      <c r="CS10" s="46">
        <v>0</v>
      </c>
      <c r="CT10" s="44">
        <v>0</v>
      </c>
      <c r="CU10" s="41">
        <v>0</v>
      </c>
      <c r="CV10" s="42">
        <v>3755.6400000000003</v>
      </c>
      <c r="CW10" s="42">
        <v>0</v>
      </c>
      <c r="CX10" s="42">
        <v>0</v>
      </c>
      <c r="CY10" s="46">
        <v>0</v>
      </c>
      <c r="CZ10" s="44">
        <v>3755.6400000000003</v>
      </c>
      <c r="DA10" s="45">
        <v>0</v>
      </c>
      <c r="DB10" s="42">
        <v>0</v>
      </c>
      <c r="DC10" s="42">
        <v>0</v>
      </c>
      <c r="DD10" s="42">
        <v>0</v>
      </c>
      <c r="DE10" s="46">
        <v>0</v>
      </c>
      <c r="DF10" s="44">
        <v>0</v>
      </c>
      <c r="DG10" s="44">
        <v>3755.6400000000003</v>
      </c>
      <c r="DH10" s="42">
        <v>0</v>
      </c>
      <c r="DI10" s="42">
        <v>0</v>
      </c>
      <c r="DJ10" s="42">
        <v>0</v>
      </c>
      <c r="DK10" s="46">
        <v>0</v>
      </c>
      <c r="DL10" s="44">
        <v>0</v>
      </c>
      <c r="DM10" s="41">
        <v>17412</v>
      </c>
      <c r="DN10" s="42">
        <v>3755.6400000000003</v>
      </c>
      <c r="DO10" s="42">
        <v>0</v>
      </c>
      <c r="DP10" s="42">
        <v>0</v>
      </c>
      <c r="DQ10" s="42">
        <v>0</v>
      </c>
      <c r="DR10" s="44">
        <v>21167.64</v>
      </c>
      <c r="DS10" s="48">
        <v>1</v>
      </c>
      <c r="DT10" s="49">
        <v>0</v>
      </c>
      <c r="DU10" s="49">
        <v>1</v>
      </c>
      <c r="DV10" s="810">
        <v>2</v>
      </c>
      <c r="DW10" s="48">
        <v>1</v>
      </c>
      <c r="DX10" s="49">
        <v>0</v>
      </c>
      <c r="DY10" s="49">
        <v>1</v>
      </c>
      <c r="DZ10" s="810">
        <v>2</v>
      </c>
      <c r="EA10" s="824">
        <v>0</v>
      </c>
      <c r="EB10" s="824">
        <v>0</v>
      </c>
      <c r="EC10" s="50">
        <v>4</v>
      </c>
      <c r="ED10" s="453">
        <v>0</v>
      </c>
      <c r="EE10" s="464">
        <v>312</v>
      </c>
      <c r="EF10" s="321">
        <v>31</v>
      </c>
      <c r="EG10" s="321">
        <v>0</v>
      </c>
      <c r="EH10" s="321">
        <v>7</v>
      </c>
      <c r="EI10" s="1621">
        <f t="shared" si="0"/>
        <v>350</v>
      </c>
      <c r="EJ10" s="52">
        <v>0</v>
      </c>
      <c r="EK10" s="52">
        <v>0</v>
      </c>
      <c r="EL10" s="52">
        <v>0</v>
      </c>
      <c r="EM10" s="52">
        <v>1</v>
      </c>
      <c r="EN10" s="52">
        <v>3</v>
      </c>
      <c r="EO10" s="52">
        <v>4886</v>
      </c>
      <c r="EP10" s="52">
        <v>6878</v>
      </c>
      <c r="EQ10" s="294">
        <v>1</v>
      </c>
      <c r="ER10" s="52">
        <v>11769</v>
      </c>
      <c r="ES10" s="52">
        <v>0</v>
      </c>
      <c r="ET10" s="52">
        <v>4</v>
      </c>
      <c r="EU10" s="52">
        <v>4</v>
      </c>
      <c r="EV10" s="52">
        <v>11773</v>
      </c>
      <c r="EW10" s="52">
        <v>11773</v>
      </c>
      <c r="EX10" s="463">
        <v>0</v>
      </c>
      <c r="EY10" s="53">
        <v>0</v>
      </c>
      <c r="EZ10" s="51">
        <v>0</v>
      </c>
      <c r="FA10" s="53">
        <v>0</v>
      </c>
      <c r="FB10" s="51">
        <v>0</v>
      </c>
      <c r="FC10" s="53">
        <v>98</v>
      </c>
      <c r="FD10" s="51">
        <v>0</v>
      </c>
      <c r="FE10" s="53">
        <v>204</v>
      </c>
      <c r="FF10" s="51">
        <v>0</v>
      </c>
      <c r="FG10" s="53">
        <v>0</v>
      </c>
      <c r="FH10" s="51">
        <v>0</v>
      </c>
      <c r="FI10" s="53">
        <v>4</v>
      </c>
      <c r="FJ10" s="51">
        <v>0</v>
      </c>
      <c r="FK10" s="53">
        <v>38</v>
      </c>
      <c r="FL10" s="375">
        <v>344</v>
      </c>
    </row>
    <row r="11" spans="1:168" s="307" customFormat="1" ht="15" customHeight="1">
      <c r="A11" s="307">
        <v>3</v>
      </c>
      <c r="B11" s="307" t="s">
        <v>494</v>
      </c>
      <c r="C11" s="307" t="s">
        <v>44</v>
      </c>
      <c r="D11" s="306">
        <v>4</v>
      </c>
      <c r="E11" s="448" t="s">
        <v>185</v>
      </c>
      <c r="F11" s="25">
        <v>255</v>
      </c>
      <c r="G11" s="26">
        <v>132</v>
      </c>
      <c r="H11" s="218">
        <v>387</v>
      </c>
      <c r="I11" s="27">
        <v>3864</v>
      </c>
      <c r="J11" s="26">
        <v>294</v>
      </c>
      <c r="K11" s="26">
        <v>356</v>
      </c>
      <c r="L11" s="218">
        <v>4514</v>
      </c>
      <c r="M11" s="27">
        <v>0</v>
      </c>
      <c r="N11" s="28">
        <v>102</v>
      </c>
      <c r="O11" s="29">
        <v>0</v>
      </c>
      <c r="P11" s="788">
        <v>4901</v>
      </c>
      <c r="Q11" s="30">
        <v>0</v>
      </c>
      <c r="R11" s="753">
        <v>250</v>
      </c>
      <c r="S11" s="754">
        <v>60</v>
      </c>
      <c r="T11" s="33">
        <v>972</v>
      </c>
      <c r="U11" s="34">
        <v>359</v>
      </c>
      <c r="V11" s="34">
        <v>1287</v>
      </c>
      <c r="W11" s="34">
        <v>381</v>
      </c>
      <c r="X11" s="34">
        <v>1191</v>
      </c>
      <c r="Y11" s="35">
        <v>4190</v>
      </c>
      <c r="Z11" s="734">
        <v>6649</v>
      </c>
      <c r="AA11" s="735">
        <v>986</v>
      </c>
      <c r="AB11" s="736">
        <v>7635</v>
      </c>
      <c r="AC11" s="33">
        <v>727</v>
      </c>
      <c r="AD11" s="34">
        <v>74</v>
      </c>
      <c r="AE11" s="393">
        <v>85</v>
      </c>
      <c r="AF11" s="393">
        <v>25</v>
      </c>
      <c r="AG11" s="35">
        <v>911</v>
      </c>
      <c r="AH11" s="393">
        <v>2</v>
      </c>
      <c r="AI11" s="35">
        <v>2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7">
        <v>25</v>
      </c>
      <c r="AU11" s="37">
        <v>3</v>
      </c>
      <c r="AV11" s="37">
        <v>5</v>
      </c>
      <c r="AW11" s="37">
        <v>44</v>
      </c>
      <c r="AX11" s="65">
        <v>25</v>
      </c>
      <c r="AY11" s="38">
        <v>102</v>
      </c>
      <c r="AZ11" s="37">
        <v>6</v>
      </c>
      <c r="BA11" s="37">
        <v>1</v>
      </c>
      <c r="BB11" s="37">
        <v>7</v>
      </c>
      <c r="BC11" s="39">
        <v>0</v>
      </c>
      <c r="BD11" s="37">
        <v>0</v>
      </c>
      <c r="BE11" s="40">
        <v>0</v>
      </c>
      <c r="BF11" s="37">
        <v>0</v>
      </c>
      <c r="BG11" s="37">
        <v>0</v>
      </c>
      <c r="BH11" s="40">
        <v>0</v>
      </c>
      <c r="BI11" s="37">
        <v>0</v>
      </c>
      <c r="BJ11" s="37">
        <v>0</v>
      </c>
      <c r="BK11" s="38">
        <v>0</v>
      </c>
      <c r="BL11" s="41">
        <v>106799</v>
      </c>
      <c r="BM11" s="42">
        <v>0</v>
      </c>
      <c r="BN11" s="42">
        <v>0</v>
      </c>
      <c r="BO11" s="43">
        <v>0</v>
      </c>
      <c r="BP11" s="44">
        <v>106799</v>
      </c>
      <c r="BQ11" s="42">
        <v>1046</v>
      </c>
      <c r="BR11" s="42">
        <v>0</v>
      </c>
      <c r="BS11" s="42">
        <v>0</v>
      </c>
      <c r="BT11" s="42">
        <v>0</v>
      </c>
      <c r="BU11" s="46">
        <v>0</v>
      </c>
      <c r="BV11" s="44">
        <v>1046</v>
      </c>
      <c r="BW11" s="41">
        <v>0</v>
      </c>
      <c r="BX11" s="42">
        <v>0</v>
      </c>
      <c r="BY11" s="42">
        <v>0</v>
      </c>
      <c r="BZ11" s="46">
        <v>0</v>
      </c>
      <c r="CA11" s="44">
        <v>0</v>
      </c>
      <c r="CB11" s="45">
        <v>1356</v>
      </c>
      <c r="CC11" s="42">
        <v>0</v>
      </c>
      <c r="CD11" s="42">
        <v>0</v>
      </c>
      <c r="CE11" s="46">
        <v>0</v>
      </c>
      <c r="CF11" s="44">
        <v>1356</v>
      </c>
      <c r="CG11" s="55">
        <v>0</v>
      </c>
      <c r="CH11" s="42">
        <v>8451</v>
      </c>
      <c r="CI11" s="55">
        <v>0</v>
      </c>
      <c r="CJ11" s="41">
        <v>0</v>
      </c>
      <c r="CK11" s="42">
        <v>0</v>
      </c>
      <c r="CL11" s="42">
        <v>0</v>
      </c>
      <c r="CM11" s="46">
        <v>0</v>
      </c>
      <c r="CN11" s="44">
        <v>0</v>
      </c>
      <c r="CO11" s="42">
        <v>25058</v>
      </c>
      <c r="CP11" s="42">
        <v>0</v>
      </c>
      <c r="CQ11" s="42">
        <v>0</v>
      </c>
      <c r="CR11" s="42">
        <v>0</v>
      </c>
      <c r="CS11" s="46">
        <v>0</v>
      </c>
      <c r="CT11" s="44">
        <v>25058</v>
      </c>
      <c r="CU11" s="41">
        <v>0</v>
      </c>
      <c r="CV11" s="42">
        <v>91105</v>
      </c>
      <c r="CW11" s="42">
        <v>0</v>
      </c>
      <c r="CX11" s="42">
        <v>0</v>
      </c>
      <c r="CY11" s="46">
        <v>0</v>
      </c>
      <c r="CZ11" s="44">
        <v>91105</v>
      </c>
      <c r="DA11" s="45">
        <v>0</v>
      </c>
      <c r="DB11" s="42">
        <v>0</v>
      </c>
      <c r="DC11" s="42">
        <v>0</v>
      </c>
      <c r="DD11" s="42">
        <v>0</v>
      </c>
      <c r="DE11" s="46">
        <v>0</v>
      </c>
      <c r="DF11" s="44">
        <v>0</v>
      </c>
      <c r="DG11" s="44">
        <v>116163</v>
      </c>
      <c r="DH11" s="42">
        <v>0</v>
      </c>
      <c r="DI11" s="42">
        <v>0</v>
      </c>
      <c r="DJ11" s="42">
        <v>0</v>
      </c>
      <c r="DK11" s="46">
        <v>0</v>
      </c>
      <c r="DL11" s="44">
        <v>0</v>
      </c>
      <c r="DM11" s="41">
        <v>142710</v>
      </c>
      <c r="DN11" s="42">
        <v>91105</v>
      </c>
      <c r="DO11" s="42">
        <v>0</v>
      </c>
      <c r="DP11" s="42">
        <v>0</v>
      </c>
      <c r="DQ11" s="42">
        <v>0</v>
      </c>
      <c r="DR11" s="44">
        <v>233815</v>
      </c>
      <c r="DS11" s="48">
        <v>2</v>
      </c>
      <c r="DT11" s="49">
        <v>5</v>
      </c>
      <c r="DU11" s="49">
        <v>6</v>
      </c>
      <c r="DV11" s="810">
        <v>13</v>
      </c>
      <c r="DW11" s="48">
        <v>0</v>
      </c>
      <c r="DX11" s="49">
        <v>0</v>
      </c>
      <c r="DY11" s="49">
        <v>6</v>
      </c>
      <c r="DZ11" s="810">
        <v>6</v>
      </c>
      <c r="EA11" s="824">
        <v>0</v>
      </c>
      <c r="EB11" s="824">
        <v>0</v>
      </c>
      <c r="EC11" s="50">
        <v>19</v>
      </c>
      <c r="ED11" s="453">
        <v>0</v>
      </c>
      <c r="EE11" s="464">
        <v>2692</v>
      </c>
      <c r="EF11" s="321">
        <v>1545</v>
      </c>
      <c r="EG11" s="321">
        <v>0</v>
      </c>
      <c r="EH11" s="321">
        <v>4</v>
      </c>
      <c r="EI11" s="1621">
        <f t="shared" si="0"/>
        <v>4241</v>
      </c>
      <c r="EJ11" s="52">
        <v>0</v>
      </c>
      <c r="EK11" s="52">
        <v>0</v>
      </c>
      <c r="EL11" s="52">
        <v>0</v>
      </c>
      <c r="EM11" s="52">
        <v>6</v>
      </c>
      <c r="EN11" s="52">
        <v>1044</v>
      </c>
      <c r="EO11" s="52">
        <v>115028</v>
      </c>
      <c r="EP11" s="52">
        <v>45803</v>
      </c>
      <c r="EQ11" s="294">
        <v>864</v>
      </c>
      <c r="ER11" s="52">
        <v>162745</v>
      </c>
      <c r="ES11" s="52">
        <v>0</v>
      </c>
      <c r="ET11" s="52">
        <v>1255</v>
      </c>
      <c r="EU11" s="52">
        <v>1255</v>
      </c>
      <c r="EV11" s="52">
        <v>164000</v>
      </c>
      <c r="EW11" s="52">
        <v>164000</v>
      </c>
      <c r="EX11" s="463">
        <v>2</v>
      </c>
      <c r="EY11" s="53">
        <v>308</v>
      </c>
      <c r="EZ11" s="51">
        <v>0</v>
      </c>
      <c r="FA11" s="53">
        <v>293</v>
      </c>
      <c r="FB11" s="51">
        <v>49</v>
      </c>
      <c r="FC11" s="53">
        <v>1090</v>
      </c>
      <c r="FD11" s="51">
        <v>2</v>
      </c>
      <c r="FE11" s="53">
        <v>472</v>
      </c>
      <c r="FF11" s="51">
        <v>0</v>
      </c>
      <c r="FG11" s="53">
        <v>1</v>
      </c>
      <c r="FH11" s="51">
        <v>0</v>
      </c>
      <c r="FI11" s="53">
        <v>15</v>
      </c>
      <c r="FJ11" s="51">
        <v>1</v>
      </c>
      <c r="FK11" s="53">
        <v>473</v>
      </c>
      <c r="FL11" s="375">
        <v>2652</v>
      </c>
    </row>
    <row r="12" spans="1:168" s="307" customFormat="1" ht="15" customHeight="1">
      <c r="A12" s="307">
        <v>4</v>
      </c>
      <c r="B12" s="307" t="s">
        <v>494</v>
      </c>
      <c r="C12" s="307" t="s">
        <v>45</v>
      </c>
      <c r="D12" s="307">
        <v>5</v>
      </c>
      <c r="E12" s="448" t="s">
        <v>148</v>
      </c>
      <c r="F12" s="25">
        <v>218</v>
      </c>
      <c r="G12" s="26">
        <v>12</v>
      </c>
      <c r="H12" s="218">
        <v>230</v>
      </c>
      <c r="I12" s="27">
        <v>1514</v>
      </c>
      <c r="J12" s="26">
        <v>247</v>
      </c>
      <c r="K12" s="26">
        <v>154</v>
      </c>
      <c r="L12" s="218">
        <v>1915</v>
      </c>
      <c r="M12" s="27">
        <v>0</v>
      </c>
      <c r="N12" s="28">
        <v>143</v>
      </c>
      <c r="O12" s="29">
        <v>0</v>
      </c>
      <c r="P12" s="788">
        <v>2145</v>
      </c>
      <c r="Q12" s="30">
        <v>70548</v>
      </c>
      <c r="R12" s="31">
        <v>223</v>
      </c>
      <c r="S12" s="32">
        <v>60</v>
      </c>
      <c r="T12" s="33">
        <v>213</v>
      </c>
      <c r="U12" s="34">
        <v>17</v>
      </c>
      <c r="V12" s="34">
        <v>20</v>
      </c>
      <c r="W12" s="34">
        <v>61</v>
      </c>
      <c r="X12" s="34">
        <v>0</v>
      </c>
      <c r="Y12" s="35">
        <v>311</v>
      </c>
      <c r="Z12" s="33">
        <v>45</v>
      </c>
      <c r="AA12" s="34">
        <v>316</v>
      </c>
      <c r="AB12" s="35">
        <v>361</v>
      </c>
      <c r="AC12" s="33">
        <v>96</v>
      </c>
      <c r="AD12" s="34">
        <v>8</v>
      </c>
      <c r="AE12" s="393">
        <v>0</v>
      </c>
      <c r="AF12" s="393">
        <v>0</v>
      </c>
      <c r="AG12" s="35">
        <v>104</v>
      </c>
      <c r="AH12" s="393">
        <v>2</v>
      </c>
      <c r="AI12" s="35">
        <v>2</v>
      </c>
      <c r="AJ12" s="36">
        <v>0</v>
      </c>
      <c r="AK12" s="36">
        <v>1</v>
      </c>
      <c r="AL12" s="36">
        <v>1</v>
      </c>
      <c r="AM12" s="36">
        <v>1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7">
        <v>7</v>
      </c>
      <c r="AU12" s="37">
        <v>2</v>
      </c>
      <c r="AV12" s="37">
        <v>3</v>
      </c>
      <c r="AW12" s="37">
        <v>8</v>
      </c>
      <c r="AX12" s="65">
        <v>5</v>
      </c>
      <c r="AY12" s="38">
        <v>25</v>
      </c>
      <c r="AZ12" s="37">
        <v>3</v>
      </c>
      <c r="BA12" s="37">
        <v>0</v>
      </c>
      <c r="BB12" s="37">
        <v>3</v>
      </c>
      <c r="BC12" s="39">
        <v>1</v>
      </c>
      <c r="BD12" s="37">
        <v>2</v>
      </c>
      <c r="BE12" s="40">
        <v>3</v>
      </c>
      <c r="BF12" s="37">
        <v>1</v>
      </c>
      <c r="BG12" s="37">
        <v>0</v>
      </c>
      <c r="BH12" s="40">
        <v>1</v>
      </c>
      <c r="BI12" s="37">
        <v>0</v>
      </c>
      <c r="BJ12" s="37">
        <v>0</v>
      </c>
      <c r="BK12" s="38">
        <v>0</v>
      </c>
      <c r="BL12" s="41">
        <v>2990</v>
      </c>
      <c r="BM12" s="42">
        <v>0</v>
      </c>
      <c r="BN12" s="42">
        <v>5933</v>
      </c>
      <c r="BO12" s="43">
        <v>0</v>
      </c>
      <c r="BP12" s="44">
        <v>8923</v>
      </c>
      <c r="BQ12" s="42">
        <v>138</v>
      </c>
      <c r="BR12" s="42">
        <v>0</v>
      </c>
      <c r="BS12" s="42">
        <v>0</v>
      </c>
      <c r="BT12" s="42">
        <v>0</v>
      </c>
      <c r="BU12" s="46">
        <v>0</v>
      </c>
      <c r="BV12" s="44">
        <v>138</v>
      </c>
      <c r="BW12" s="41">
        <v>0</v>
      </c>
      <c r="BX12" s="42">
        <v>0</v>
      </c>
      <c r="BY12" s="42">
        <v>0</v>
      </c>
      <c r="BZ12" s="46">
        <v>0</v>
      </c>
      <c r="CA12" s="44">
        <v>0</v>
      </c>
      <c r="CB12" s="45">
        <v>595</v>
      </c>
      <c r="CC12" s="42">
        <v>0</v>
      </c>
      <c r="CD12" s="42">
        <v>0</v>
      </c>
      <c r="CE12" s="46">
        <v>0</v>
      </c>
      <c r="CF12" s="44">
        <v>595</v>
      </c>
      <c r="CG12" s="55">
        <v>3232</v>
      </c>
      <c r="CH12" s="42">
        <v>304</v>
      </c>
      <c r="CI12" s="55">
        <v>0</v>
      </c>
      <c r="CJ12" s="41">
        <v>0</v>
      </c>
      <c r="CK12" s="42">
        <v>0</v>
      </c>
      <c r="CL12" s="42">
        <v>0</v>
      </c>
      <c r="CM12" s="46">
        <v>0</v>
      </c>
      <c r="CN12" s="44">
        <v>0</v>
      </c>
      <c r="CO12" s="42">
        <v>0</v>
      </c>
      <c r="CP12" s="42">
        <v>0</v>
      </c>
      <c r="CQ12" s="42">
        <v>0</v>
      </c>
      <c r="CR12" s="42">
        <v>0</v>
      </c>
      <c r="CS12" s="46">
        <v>0</v>
      </c>
      <c r="CT12" s="44">
        <v>0</v>
      </c>
      <c r="CU12" s="41">
        <v>0</v>
      </c>
      <c r="CV12" s="42">
        <v>157080</v>
      </c>
      <c r="CW12" s="42">
        <v>0</v>
      </c>
      <c r="CX12" s="42">
        <v>0</v>
      </c>
      <c r="CY12" s="46">
        <v>0</v>
      </c>
      <c r="CZ12" s="44">
        <v>157080</v>
      </c>
      <c r="DA12" s="45">
        <v>2674</v>
      </c>
      <c r="DB12" s="42"/>
      <c r="DC12" s="42">
        <v>0</v>
      </c>
      <c r="DD12" s="42">
        <v>0</v>
      </c>
      <c r="DE12" s="46">
        <v>0</v>
      </c>
      <c r="DF12" s="44">
        <v>2674</v>
      </c>
      <c r="DG12" s="44">
        <v>159754</v>
      </c>
      <c r="DH12" s="42">
        <v>781</v>
      </c>
      <c r="DI12" s="42">
        <v>0</v>
      </c>
      <c r="DJ12" s="42">
        <v>0</v>
      </c>
      <c r="DK12" s="46">
        <v>0</v>
      </c>
      <c r="DL12" s="44">
        <v>781</v>
      </c>
      <c r="DM12" s="41">
        <v>10714</v>
      </c>
      <c r="DN12" s="42">
        <v>157080</v>
      </c>
      <c r="DO12" s="42">
        <v>0</v>
      </c>
      <c r="DP12" s="42">
        <v>5933</v>
      </c>
      <c r="DQ12" s="42">
        <v>0</v>
      </c>
      <c r="DR12" s="44">
        <v>173727</v>
      </c>
      <c r="DS12" s="48">
        <v>1</v>
      </c>
      <c r="DT12" s="49">
        <v>1</v>
      </c>
      <c r="DU12" s="49">
        <v>3</v>
      </c>
      <c r="DV12" s="810">
        <v>5</v>
      </c>
      <c r="DW12" s="48">
        <v>0</v>
      </c>
      <c r="DX12" s="49">
        <v>1</v>
      </c>
      <c r="DY12" s="49">
        <v>3</v>
      </c>
      <c r="DZ12" s="810">
        <v>4</v>
      </c>
      <c r="EA12" s="824">
        <v>0</v>
      </c>
      <c r="EB12" s="824">
        <v>0</v>
      </c>
      <c r="EC12" s="50">
        <v>9</v>
      </c>
      <c r="ED12" s="453">
        <v>77</v>
      </c>
      <c r="EE12" s="464">
        <v>264</v>
      </c>
      <c r="EF12" s="321">
        <v>429</v>
      </c>
      <c r="EG12" s="321">
        <v>10</v>
      </c>
      <c r="EH12" s="321">
        <v>7</v>
      </c>
      <c r="EI12" s="1621">
        <f t="shared" si="0"/>
        <v>710</v>
      </c>
      <c r="EJ12" s="52">
        <v>0</v>
      </c>
      <c r="EK12" s="52">
        <v>0</v>
      </c>
      <c r="EL12" s="52">
        <v>0</v>
      </c>
      <c r="EM12" s="52">
        <v>0</v>
      </c>
      <c r="EN12" s="52">
        <v>541</v>
      </c>
      <c r="EO12" s="52">
        <v>27639</v>
      </c>
      <c r="EP12" s="52">
        <v>6326</v>
      </c>
      <c r="EQ12" s="294">
        <v>200</v>
      </c>
      <c r="ER12" s="52">
        <v>34706</v>
      </c>
      <c r="ES12" s="52">
        <v>0</v>
      </c>
      <c r="ET12" s="52">
        <v>807</v>
      </c>
      <c r="EU12" s="52">
        <v>807</v>
      </c>
      <c r="EV12" s="52">
        <v>35513</v>
      </c>
      <c r="EW12" s="52">
        <v>35513</v>
      </c>
      <c r="EX12" s="463">
        <v>0</v>
      </c>
      <c r="EY12" s="53">
        <v>100</v>
      </c>
      <c r="EZ12" s="51">
        <v>0</v>
      </c>
      <c r="FA12" s="53">
        <v>395</v>
      </c>
      <c r="FB12" s="51">
        <v>22</v>
      </c>
      <c r="FC12" s="53">
        <v>235</v>
      </c>
      <c r="FD12" s="51">
        <v>0</v>
      </c>
      <c r="FE12" s="53">
        <v>241</v>
      </c>
      <c r="FF12" s="51">
        <v>8</v>
      </c>
      <c r="FG12" s="53">
        <v>8</v>
      </c>
      <c r="FH12" s="51">
        <v>0</v>
      </c>
      <c r="FI12" s="53">
        <v>26</v>
      </c>
      <c r="FJ12" s="51">
        <v>0</v>
      </c>
      <c r="FK12" s="53">
        <v>129</v>
      </c>
      <c r="FL12" s="375">
        <v>1134</v>
      </c>
    </row>
    <row r="13" spans="1:168" s="307" customFormat="1" ht="15" customHeight="1">
      <c r="A13" s="307">
        <v>5</v>
      </c>
      <c r="B13" s="307" t="s">
        <v>494</v>
      </c>
      <c r="C13" s="307" t="s">
        <v>46</v>
      </c>
      <c r="D13" s="306">
        <v>6</v>
      </c>
      <c r="E13" s="448" t="s">
        <v>149</v>
      </c>
      <c r="F13" s="25">
        <v>109</v>
      </c>
      <c r="G13" s="26">
        <v>28</v>
      </c>
      <c r="H13" s="218">
        <v>137</v>
      </c>
      <c r="I13" s="27">
        <v>621</v>
      </c>
      <c r="J13" s="26">
        <v>100</v>
      </c>
      <c r="K13" s="26">
        <v>96</v>
      </c>
      <c r="L13" s="218">
        <v>817</v>
      </c>
      <c r="M13" s="27">
        <v>0</v>
      </c>
      <c r="N13" s="28">
        <v>80</v>
      </c>
      <c r="O13" s="29">
        <v>0</v>
      </c>
      <c r="P13" s="788">
        <v>954</v>
      </c>
      <c r="Q13" s="30">
        <v>119444</v>
      </c>
      <c r="R13" s="31">
        <v>222</v>
      </c>
      <c r="S13" s="32">
        <v>60</v>
      </c>
      <c r="T13" s="33">
        <v>661</v>
      </c>
      <c r="U13" s="34">
        <v>46</v>
      </c>
      <c r="V13" s="34">
        <v>573</v>
      </c>
      <c r="W13" s="34">
        <v>77</v>
      </c>
      <c r="X13" s="34">
        <v>56</v>
      </c>
      <c r="Y13" s="35">
        <v>1413</v>
      </c>
      <c r="Z13" s="33">
        <v>2.728</v>
      </c>
      <c r="AA13" s="34">
        <v>630</v>
      </c>
      <c r="AB13" s="35">
        <v>632.728</v>
      </c>
      <c r="AC13" s="33">
        <v>314</v>
      </c>
      <c r="AD13" s="34">
        <v>20</v>
      </c>
      <c r="AE13" s="393">
        <v>26</v>
      </c>
      <c r="AF13" s="393">
        <v>24</v>
      </c>
      <c r="AG13" s="35">
        <v>384</v>
      </c>
      <c r="AH13" s="393">
        <v>2</v>
      </c>
      <c r="AI13" s="35">
        <v>0</v>
      </c>
      <c r="AJ13" s="36">
        <v>0</v>
      </c>
      <c r="AK13" s="36">
        <v>1</v>
      </c>
      <c r="AL13" s="36">
        <v>1</v>
      </c>
      <c r="AM13" s="36">
        <v>2</v>
      </c>
      <c r="AN13" s="36">
        <v>1</v>
      </c>
      <c r="AO13" s="36">
        <v>3</v>
      </c>
      <c r="AP13" s="36">
        <v>0</v>
      </c>
      <c r="AQ13" s="36">
        <v>4</v>
      </c>
      <c r="AR13" s="36">
        <v>0</v>
      </c>
      <c r="AS13" s="36">
        <v>8</v>
      </c>
      <c r="AT13" s="37">
        <v>10</v>
      </c>
      <c r="AU13" s="37">
        <v>1</v>
      </c>
      <c r="AV13" s="37">
        <v>0</v>
      </c>
      <c r="AW13" s="37">
        <v>27</v>
      </c>
      <c r="AX13" s="65">
        <v>20</v>
      </c>
      <c r="AY13" s="38">
        <v>58</v>
      </c>
      <c r="AZ13" s="37">
        <v>2</v>
      </c>
      <c r="BA13" s="37">
        <v>0</v>
      </c>
      <c r="BB13" s="37">
        <v>2</v>
      </c>
      <c r="BC13" s="39">
        <v>1</v>
      </c>
      <c r="BD13" s="37">
        <v>4</v>
      </c>
      <c r="BE13" s="40">
        <v>5</v>
      </c>
      <c r="BF13" s="37">
        <v>1</v>
      </c>
      <c r="BG13" s="37">
        <v>1</v>
      </c>
      <c r="BH13" s="40">
        <v>2</v>
      </c>
      <c r="BI13" s="37">
        <v>0</v>
      </c>
      <c r="BJ13" s="37">
        <v>0</v>
      </c>
      <c r="BK13" s="38">
        <v>0</v>
      </c>
      <c r="BL13" s="41">
        <v>0</v>
      </c>
      <c r="BM13" s="42">
        <v>2767</v>
      </c>
      <c r="BN13" s="42">
        <v>3725</v>
      </c>
      <c r="BO13" s="43">
        <v>0</v>
      </c>
      <c r="BP13" s="44">
        <v>6492</v>
      </c>
      <c r="BQ13" s="42">
        <v>0</v>
      </c>
      <c r="BR13" s="42">
        <v>0</v>
      </c>
      <c r="BS13" s="42">
        <v>0</v>
      </c>
      <c r="BT13" s="42">
        <v>0</v>
      </c>
      <c r="BU13" s="46">
        <v>0</v>
      </c>
      <c r="BV13" s="44">
        <v>0</v>
      </c>
      <c r="BW13" s="41">
        <v>0</v>
      </c>
      <c r="BX13" s="42">
        <v>976</v>
      </c>
      <c r="BY13" s="42">
        <v>0</v>
      </c>
      <c r="BZ13" s="46">
        <v>0</v>
      </c>
      <c r="CA13" s="44">
        <v>976</v>
      </c>
      <c r="CB13" s="45">
        <v>0</v>
      </c>
      <c r="CC13" s="42">
        <v>0</v>
      </c>
      <c r="CD13" s="42">
        <v>0</v>
      </c>
      <c r="CE13" s="46">
        <v>0</v>
      </c>
      <c r="CF13" s="44">
        <v>0</v>
      </c>
      <c r="CG13" s="55">
        <v>5643.31</v>
      </c>
      <c r="CH13" s="42">
        <v>356</v>
      </c>
      <c r="CI13" s="55">
        <v>0</v>
      </c>
      <c r="CJ13" s="41">
        <v>0</v>
      </c>
      <c r="CK13" s="42">
        <v>0</v>
      </c>
      <c r="CL13" s="42">
        <v>0</v>
      </c>
      <c r="CM13" s="46">
        <v>0</v>
      </c>
      <c r="CN13" s="44">
        <v>0</v>
      </c>
      <c r="CO13" s="42">
        <v>0</v>
      </c>
      <c r="CP13" s="42">
        <v>9305</v>
      </c>
      <c r="CQ13" s="42">
        <v>0</v>
      </c>
      <c r="CR13" s="42">
        <v>0</v>
      </c>
      <c r="CS13" s="46">
        <v>0</v>
      </c>
      <c r="CT13" s="44">
        <v>9305</v>
      </c>
      <c r="CU13" s="41">
        <v>0</v>
      </c>
      <c r="CV13" s="42">
        <v>55384.81</v>
      </c>
      <c r="CW13" s="42">
        <v>0</v>
      </c>
      <c r="CX13" s="42">
        <v>0</v>
      </c>
      <c r="CY13" s="46">
        <v>0</v>
      </c>
      <c r="CZ13" s="44">
        <v>55384.81</v>
      </c>
      <c r="DA13" s="45">
        <v>0</v>
      </c>
      <c r="DB13" s="42">
        <v>0</v>
      </c>
      <c r="DC13" s="42">
        <v>551</v>
      </c>
      <c r="DD13" s="42">
        <v>0</v>
      </c>
      <c r="DE13" s="46">
        <v>0</v>
      </c>
      <c r="DF13" s="44">
        <v>551</v>
      </c>
      <c r="DG13" s="44">
        <v>65240.81</v>
      </c>
      <c r="DH13" s="42">
        <v>7770</v>
      </c>
      <c r="DI13" s="42">
        <v>0</v>
      </c>
      <c r="DJ13" s="42">
        <v>0</v>
      </c>
      <c r="DK13" s="46">
        <v>0</v>
      </c>
      <c r="DL13" s="44">
        <v>7770</v>
      </c>
      <c r="DM13" s="41">
        <v>13769.310000000001</v>
      </c>
      <c r="DN13" s="42">
        <v>64689.81</v>
      </c>
      <c r="DO13" s="42">
        <v>4294</v>
      </c>
      <c r="DP13" s="42">
        <v>3725</v>
      </c>
      <c r="DQ13" s="42">
        <v>0</v>
      </c>
      <c r="DR13" s="44">
        <v>86478.12</v>
      </c>
      <c r="DS13" s="48">
        <v>2</v>
      </c>
      <c r="DT13" s="49">
        <v>1</v>
      </c>
      <c r="DU13" s="49">
        <v>3</v>
      </c>
      <c r="DV13" s="810">
        <v>6</v>
      </c>
      <c r="DW13" s="48">
        <v>0</v>
      </c>
      <c r="DX13" s="49">
        <v>1</v>
      </c>
      <c r="DY13" s="49">
        <v>2</v>
      </c>
      <c r="DZ13" s="810">
        <v>3</v>
      </c>
      <c r="EA13" s="824">
        <v>0</v>
      </c>
      <c r="EB13" s="824">
        <v>0</v>
      </c>
      <c r="EC13" s="50">
        <v>9</v>
      </c>
      <c r="ED13" s="453">
        <v>0</v>
      </c>
      <c r="EE13" s="464">
        <v>66</v>
      </c>
      <c r="EF13" s="321">
        <v>571</v>
      </c>
      <c r="EG13" s="321">
        <v>844</v>
      </c>
      <c r="EH13" s="321">
        <v>0</v>
      </c>
      <c r="EI13" s="1621">
        <f t="shared" si="0"/>
        <v>1481</v>
      </c>
      <c r="EJ13" s="52">
        <v>0</v>
      </c>
      <c r="EK13" s="52">
        <v>0</v>
      </c>
      <c r="EL13" s="52">
        <v>1</v>
      </c>
      <c r="EM13" s="52">
        <v>54</v>
      </c>
      <c r="EN13" s="52">
        <v>1422</v>
      </c>
      <c r="EO13" s="52">
        <v>39950</v>
      </c>
      <c r="EP13" s="52">
        <v>6186</v>
      </c>
      <c r="EQ13" s="294">
        <v>25</v>
      </c>
      <c r="ER13" s="52">
        <v>47638</v>
      </c>
      <c r="ES13" s="52">
        <v>0</v>
      </c>
      <c r="ET13" s="52">
        <v>2372</v>
      </c>
      <c r="EU13" s="52">
        <v>2372</v>
      </c>
      <c r="EV13" s="52">
        <v>50010</v>
      </c>
      <c r="EW13" s="52">
        <v>50010</v>
      </c>
      <c r="EX13" s="463">
        <v>0</v>
      </c>
      <c r="EY13" s="53">
        <v>99</v>
      </c>
      <c r="EZ13" s="51">
        <v>0</v>
      </c>
      <c r="FA13" s="53">
        <v>119</v>
      </c>
      <c r="FB13" s="51">
        <v>33</v>
      </c>
      <c r="FC13" s="53">
        <v>475</v>
      </c>
      <c r="FD13" s="51">
        <v>5</v>
      </c>
      <c r="FE13" s="53">
        <v>298</v>
      </c>
      <c r="FF13" s="51">
        <v>0</v>
      </c>
      <c r="FG13" s="53">
        <v>0</v>
      </c>
      <c r="FH13" s="51">
        <v>519</v>
      </c>
      <c r="FI13" s="53">
        <v>25980</v>
      </c>
      <c r="FJ13" s="51">
        <v>14</v>
      </c>
      <c r="FK13" s="53">
        <v>1833</v>
      </c>
      <c r="FL13" s="375">
        <v>28804</v>
      </c>
    </row>
    <row r="14" spans="1:168" s="307" customFormat="1" ht="15" customHeight="1">
      <c r="A14" s="307">
        <v>6</v>
      </c>
      <c r="B14" s="307" t="s">
        <v>494</v>
      </c>
      <c r="C14" s="307" t="s">
        <v>47</v>
      </c>
      <c r="D14" s="306">
        <v>7</v>
      </c>
      <c r="E14" s="448" t="s">
        <v>150</v>
      </c>
      <c r="F14" s="25">
        <v>208</v>
      </c>
      <c r="G14" s="26">
        <v>94</v>
      </c>
      <c r="H14" s="218">
        <v>302</v>
      </c>
      <c r="I14" s="27">
        <v>5961</v>
      </c>
      <c r="J14" s="26">
        <v>695</v>
      </c>
      <c r="K14" s="26">
        <v>361</v>
      </c>
      <c r="L14" s="218">
        <v>7017</v>
      </c>
      <c r="M14" s="27">
        <v>674</v>
      </c>
      <c r="N14" s="28">
        <v>98</v>
      </c>
      <c r="O14" s="29">
        <v>0</v>
      </c>
      <c r="P14" s="788">
        <v>7993</v>
      </c>
      <c r="Q14" s="30">
        <v>249114</v>
      </c>
      <c r="R14" s="31">
        <v>227</v>
      </c>
      <c r="S14" s="32">
        <v>60</v>
      </c>
      <c r="T14" s="33">
        <v>1030</v>
      </c>
      <c r="U14" s="34">
        <v>177</v>
      </c>
      <c r="V14" s="34">
        <v>535</v>
      </c>
      <c r="W14" s="34">
        <v>157</v>
      </c>
      <c r="X14" s="34">
        <v>0</v>
      </c>
      <c r="Y14" s="35">
        <v>1899</v>
      </c>
      <c r="Z14" s="33">
        <v>4646</v>
      </c>
      <c r="AA14" s="34">
        <v>1453</v>
      </c>
      <c r="AB14" s="35">
        <v>6099</v>
      </c>
      <c r="AC14" s="33">
        <v>447</v>
      </c>
      <c r="AD14" s="34">
        <v>36</v>
      </c>
      <c r="AE14" s="393">
        <v>24</v>
      </c>
      <c r="AF14" s="393">
        <v>0</v>
      </c>
      <c r="AG14" s="35">
        <v>507</v>
      </c>
      <c r="AH14" s="393">
        <v>3</v>
      </c>
      <c r="AI14" s="35">
        <v>3</v>
      </c>
      <c r="AJ14" s="36">
        <v>3</v>
      </c>
      <c r="AK14" s="36">
        <v>1</v>
      </c>
      <c r="AL14" s="36">
        <v>2</v>
      </c>
      <c r="AM14" s="36">
        <v>4</v>
      </c>
      <c r="AN14" s="36">
        <v>1</v>
      </c>
      <c r="AO14" s="36">
        <v>23</v>
      </c>
      <c r="AP14" s="36">
        <v>0</v>
      </c>
      <c r="AQ14" s="36">
        <v>21</v>
      </c>
      <c r="AR14" s="36">
        <v>1</v>
      </c>
      <c r="AS14" s="36">
        <v>19</v>
      </c>
      <c r="AT14" s="37">
        <v>24</v>
      </c>
      <c r="AU14" s="37">
        <v>4</v>
      </c>
      <c r="AV14" s="37">
        <v>9</v>
      </c>
      <c r="AW14" s="37">
        <v>36</v>
      </c>
      <c r="AX14" s="65">
        <v>1</v>
      </c>
      <c r="AY14" s="38">
        <v>74</v>
      </c>
      <c r="AZ14" s="37">
        <v>9</v>
      </c>
      <c r="BA14" s="37">
        <v>0</v>
      </c>
      <c r="BB14" s="37">
        <v>9</v>
      </c>
      <c r="BC14" s="39">
        <v>0</v>
      </c>
      <c r="BD14" s="37">
        <v>15</v>
      </c>
      <c r="BE14" s="40">
        <v>15</v>
      </c>
      <c r="BF14" s="37">
        <v>1</v>
      </c>
      <c r="BG14" s="37">
        <v>1</v>
      </c>
      <c r="BH14" s="40">
        <v>2</v>
      </c>
      <c r="BI14" s="37">
        <v>8</v>
      </c>
      <c r="BJ14" s="37">
        <v>11</v>
      </c>
      <c r="BK14" s="38">
        <v>19</v>
      </c>
      <c r="BL14" s="41">
        <v>26965.050000000003</v>
      </c>
      <c r="BM14" s="42">
        <v>0</v>
      </c>
      <c r="BN14" s="42">
        <v>343.72999999999996</v>
      </c>
      <c r="BO14" s="43">
        <v>0</v>
      </c>
      <c r="BP14" s="44">
        <v>27308.780000000002</v>
      </c>
      <c r="BQ14" s="42">
        <v>11913.05</v>
      </c>
      <c r="BR14" s="42">
        <v>0</v>
      </c>
      <c r="BS14" s="42">
        <v>0</v>
      </c>
      <c r="BT14" s="42">
        <v>0</v>
      </c>
      <c r="BU14" s="46">
        <v>0</v>
      </c>
      <c r="BV14" s="44">
        <v>11913.05</v>
      </c>
      <c r="BW14" s="41">
        <v>32543.54</v>
      </c>
      <c r="BX14" s="42">
        <v>0</v>
      </c>
      <c r="BY14" s="42">
        <v>0</v>
      </c>
      <c r="BZ14" s="46">
        <v>0</v>
      </c>
      <c r="CA14" s="44">
        <v>32543.54</v>
      </c>
      <c r="CB14" s="45">
        <v>1017.48</v>
      </c>
      <c r="CC14" s="42">
        <v>0</v>
      </c>
      <c r="CD14" s="42">
        <v>0</v>
      </c>
      <c r="CE14" s="46">
        <v>0</v>
      </c>
      <c r="CF14" s="44">
        <v>1017.48</v>
      </c>
      <c r="CG14" s="55">
        <v>5647.36</v>
      </c>
      <c r="CH14" s="42">
        <v>2504</v>
      </c>
      <c r="CI14" s="55">
        <v>1788.2599999999998</v>
      </c>
      <c r="CJ14" s="41">
        <v>0</v>
      </c>
      <c r="CK14" s="42">
        <v>0</v>
      </c>
      <c r="CL14" s="42">
        <v>0</v>
      </c>
      <c r="CM14" s="46">
        <v>0</v>
      </c>
      <c r="CN14" s="44">
        <v>0</v>
      </c>
      <c r="CO14" s="42">
        <v>4540.45</v>
      </c>
      <c r="CP14" s="42">
        <v>2302.4399999999996</v>
      </c>
      <c r="CQ14" s="42">
        <v>0</v>
      </c>
      <c r="CR14" s="42">
        <v>0</v>
      </c>
      <c r="CS14" s="46">
        <v>0</v>
      </c>
      <c r="CT14" s="44">
        <v>6842.889999999999</v>
      </c>
      <c r="CU14" s="41"/>
      <c r="CV14" s="42">
        <v>10716.649999999998</v>
      </c>
      <c r="CW14" s="42">
        <v>0</v>
      </c>
      <c r="CX14" s="42">
        <v>0</v>
      </c>
      <c r="CY14" s="46">
        <v>0</v>
      </c>
      <c r="CZ14" s="44">
        <v>10716.649999999998</v>
      </c>
      <c r="DA14" s="45">
        <v>2023.99</v>
      </c>
      <c r="DB14" s="42">
        <v>0</v>
      </c>
      <c r="DC14" s="42">
        <v>0</v>
      </c>
      <c r="DD14" s="42">
        <v>0</v>
      </c>
      <c r="DE14" s="46">
        <v>0</v>
      </c>
      <c r="DF14" s="44">
        <v>2023.99</v>
      </c>
      <c r="DG14" s="44">
        <v>19583.53</v>
      </c>
      <c r="DH14" s="42">
        <v>6988.47</v>
      </c>
      <c r="DI14" s="42">
        <v>0</v>
      </c>
      <c r="DJ14" s="42">
        <v>0</v>
      </c>
      <c r="DK14" s="46">
        <v>0</v>
      </c>
      <c r="DL14" s="44">
        <v>6988.47</v>
      </c>
      <c r="DM14" s="41">
        <v>95931.65000000001</v>
      </c>
      <c r="DN14" s="42">
        <v>13019.089999999997</v>
      </c>
      <c r="DO14" s="42">
        <v>0</v>
      </c>
      <c r="DP14" s="42">
        <v>343.72999999999996</v>
      </c>
      <c r="DQ14" s="42">
        <v>0</v>
      </c>
      <c r="DR14" s="44">
        <v>109294.47</v>
      </c>
      <c r="DS14" s="48">
        <v>2</v>
      </c>
      <c r="DT14" s="49">
        <v>3</v>
      </c>
      <c r="DU14" s="49">
        <v>8</v>
      </c>
      <c r="DV14" s="810">
        <v>13</v>
      </c>
      <c r="DW14" s="48">
        <v>0</v>
      </c>
      <c r="DX14" s="49">
        <v>2</v>
      </c>
      <c r="DY14" s="49">
        <v>5</v>
      </c>
      <c r="DZ14" s="810">
        <v>7</v>
      </c>
      <c r="EA14" s="824">
        <v>0</v>
      </c>
      <c r="EB14" s="824">
        <v>0</v>
      </c>
      <c r="EC14" s="50">
        <v>20</v>
      </c>
      <c r="ED14" s="453">
        <v>210</v>
      </c>
      <c r="EE14" s="464">
        <v>1249</v>
      </c>
      <c r="EF14" s="321">
        <v>457</v>
      </c>
      <c r="EG14" s="321">
        <v>27</v>
      </c>
      <c r="EH14" s="321">
        <v>374</v>
      </c>
      <c r="EI14" s="1621">
        <f t="shared" si="0"/>
        <v>2107</v>
      </c>
      <c r="EJ14" s="52">
        <v>0</v>
      </c>
      <c r="EK14" s="52">
        <v>0</v>
      </c>
      <c r="EL14" s="52">
        <v>0</v>
      </c>
      <c r="EM14" s="52">
        <v>0</v>
      </c>
      <c r="EN14" s="52">
        <v>156</v>
      </c>
      <c r="EO14" s="52">
        <v>53207</v>
      </c>
      <c r="EP14" s="52">
        <v>26271</v>
      </c>
      <c r="EQ14" s="294">
        <v>85</v>
      </c>
      <c r="ER14" s="52">
        <v>79719</v>
      </c>
      <c r="ES14" s="52">
        <v>0</v>
      </c>
      <c r="ET14" s="52">
        <v>783</v>
      </c>
      <c r="EU14" s="52">
        <v>783</v>
      </c>
      <c r="EV14" s="52">
        <v>80502</v>
      </c>
      <c r="EW14" s="52">
        <v>80502</v>
      </c>
      <c r="EX14" s="463">
        <v>0</v>
      </c>
      <c r="EY14" s="53">
        <v>593</v>
      </c>
      <c r="EZ14" s="51">
        <v>0</v>
      </c>
      <c r="FA14" s="53">
        <v>145</v>
      </c>
      <c r="FB14" s="51">
        <v>752</v>
      </c>
      <c r="FC14" s="53">
        <v>11656</v>
      </c>
      <c r="FD14" s="51">
        <v>6</v>
      </c>
      <c r="FE14" s="53">
        <v>1472</v>
      </c>
      <c r="FF14" s="51">
        <v>0</v>
      </c>
      <c r="FG14" s="53">
        <v>409</v>
      </c>
      <c r="FH14" s="51">
        <v>0</v>
      </c>
      <c r="FI14" s="53">
        <v>15</v>
      </c>
      <c r="FJ14" s="51">
        <v>0</v>
      </c>
      <c r="FK14" s="53">
        <v>238</v>
      </c>
      <c r="FL14" s="375">
        <v>14528</v>
      </c>
    </row>
    <row r="15" spans="1:168" s="307" customFormat="1" ht="15" customHeight="1">
      <c r="A15" s="307">
        <v>7</v>
      </c>
      <c r="B15" s="307" t="s">
        <v>494</v>
      </c>
      <c r="C15" s="307" t="s">
        <v>48</v>
      </c>
      <c r="D15" s="307">
        <v>8</v>
      </c>
      <c r="E15" s="448" t="s">
        <v>186</v>
      </c>
      <c r="F15" s="25">
        <v>125</v>
      </c>
      <c r="G15" s="26">
        <v>22</v>
      </c>
      <c r="H15" s="218">
        <v>147</v>
      </c>
      <c r="I15" s="27">
        <v>1030</v>
      </c>
      <c r="J15" s="26">
        <v>79</v>
      </c>
      <c r="K15" s="26">
        <v>83</v>
      </c>
      <c r="L15" s="218">
        <v>1192</v>
      </c>
      <c r="M15" s="27">
        <v>0</v>
      </c>
      <c r="N15" s="28">
        <v>60</v>
      </c>
      <c r="O15" s="29">
        <v>0</v>
      </c>
      <c r="P15" s="788">
        <v>1339</v>
      </c>
      <c r="Q15" s="30">
        <v>0</v>
      </c>
      <c r="R15" s="31">
        <v>232</v>
      </c>
      <c r="S15" s="32">
        <v>60</v>
      </c>
      <c r="T15" s="25">
        <v>588</v>
      </c>
      <c r="U15" s="815">
        <v>40</v>
      </c>
      <c r="V15" s="815">
        <v>665</v>
      </c>
      <c r="W15" s="815">
        <v>100</v>
      </c>
      <c r="X15" s="815">
        <v>77</v>
      </c>
      <c r="Y15" s="35">
        <v>1470</v>
      </c>
      <c r="Z15" s="734">
        <v>647</v>
      </c>
      <c r="AA15" s="735">
        <v>342</v>
      </c>
      <c r="AB15" s="736">
        <v>989</v>
      </c>
      <c r="AC15" s="25">
        <v>242</v>
      </c>
      <c r="AD15" s="815">
        <v>68</v>
      </c>
      <c r="AE15" s="26">
        <v>12</v>
      </c>
      <c r="AF15" s="26">
        <v>0</v>
      </c>
      <c r="AG15" s="35">
        <v>322</v>
      </c>
      <c r="AH15" s="393">
        <v>1</v>
      </c>
      <c r="AI15" s="35">
        <v>1</v>
      </c>
      <c r="AJ15" s="816">
        <v>0</v>
      </c>
      <c r="AK15" s="816">
        <v>0</v>
      </c>
      <c r="AL15" s="816">
        <v>0</v>
      </c>
      <c r="AM15" s="816">
        <v>0</v>
      </c>
      <c r="AN15" s="816">
        <v>0</v>
      </c>
      <c r="AO15" s="816">
        <v>0</v>
      </c>
      <c r="AP15" s="816">
        <v>0</v>
      </c>
      <c r="AQ15" s="816">
        <v>0</v>
      </c>
      <c r="AR15" s="816">
        <v>1</v>
      </c>
      <c r="AS15" s="816">
        <v>0</v>
      </c>
      <c r="AT15" s="37">
        <v>9</v>
      </c>
      <c r="AU15" s="37">
        <v>2</v>
      </c>
      <c r="AV15" s="37">
        <v>16</v>
      </c>
      <c r="AW15" s="37">
        <v>0</v>
      </c>
      <c r="AX15" s="65">
        <v>1</v>
      </c>
      <c r="AY15" s="38">
        <v>28</v>
      </c>
      <c r="AZ15" s="37">
        <v>2</v>
      </c>
      <c r="BA15" s="37">
        <v>0</v>
      </c>
      <c r="BB15" s="37">
        <v>2</v>
      </c>
      <c r="BC15" s="39">
        <v>1</v>
      </c>
      <c r="BD15" s="37">
        <v>6</v>
      </c>
      <c r="BE15" s="40">
        <v>7</v>
      </c>
      <c r="BF15" s="37">
        <v>2</v>
      </c>
      <c r="BG15" s="37">
        <v>1</v>
      </c>
      <c r="BH15" s="40">
        <v>3</v>
      </c>
      <c r="BI15" s="37">
        <v>0</v>
      </c>
      <c r="BJ15" s="37">
        <v>0</v>
      </c>
      <c r="BK15" s="38">
        <v>0</v>
      </c>
      <c r="BL15" s="41">
        <v>0</v>
      </c>
      <c r="BM15" s="42">
        <v>26975.17</v>
      </c>
      <c r="BN15" s="42">
        <v>0</v>
      </c>
      <c r="BO15" s="43">
        <v>0</v>
      </c>
      <c r="BP15" s="44">
        <v>26975.17</v>
      </c>
      <c r="BQ15" s="42">
        <v>0</v>
      </c>
      <c r="BR15" s="42">
        <v>0</v>
      </c>
      <c r="BS15" s="42">
        <v>0</v>
      </c>
      <c r="BT15" s="42">
        <v>0</v>
      </c>
      <c r="BU15" s="46">
        <v>0</v>
      </c>
      <c r="BV15" s="44">
        <v>0</v>
      </c>
      <c r="BW15" s="41">
        <v>0</v>
      </c>
      <c r="BX15" s="42">
        <v>0</v>
      </c>
      <c r="BY15" s="42">
        <v>0</v>
      </c>
      <c r="BZ15" s="46">
        <v>0</v>
      </c>
      <c r="CA15" s="44">
        <v>0</v>
      </c>
      <c r="CB15" s="45">
        <v>7238</v>
      </c>
      <c r="CC15" s="42">
        <v>0</v>
      </c>
      <c r="CD15" s="42">
        <v>0</v>
      </c>
      <c r="CE15" s="46">
        <v>0</v>
      </c>
      <c r="CF15" s="44">
        <v>7238</v>
      </c>
      <c r="CG15" s="55">
        <v>0</v>
      </c>
      <c r="CH15" s="42">
        <v>0</v>
      </c>
      <c r="CI15" s="55">
        <v>0</v>
      </c>
      <c r="CJ15" s="41">
        <v>0</v>
      </c>
      <c r="CK15" s="42">
        <v>0</v>
      </c>
      <c r="CL15" s="42">
        <v>0</v>
      </c>
      <c r="CM15" s="46">
        <v>0</v>
      </c>
      <c r="CN15" s="44">
        <v>0</v>
      </c>
      <c r="CO15" s="42">
        <v>0</v>
      </c>
      <c r="CP15" s="42">
        <v>0</v>
      </c>
      <c r="CQ15" s="42">
        <v>0</v>
      </c>
      <c r="CR15" s="42">
        <v>0</v>
      </c>
      <c r="CS15" s="46">
        <v>0</v>
      </c>
      <c r="CT15" s="44">
        <v>0</v>
      </c>
      <c r="CU15" s="41">
        <v>0</v>
      </c>
      <c r="CV15" s="42">
        <v>97557.7</v>
      </c>
      <c r="CW15" s="42">
        <v>0</v>
      </c>
      <c r="CX15" s="42">
        <v>0</v>
      </c>
      <c r="CY15" s="46">
        <v>0</v>
      </c>
      <c r="CZ15" s="44">
        <v>97557.7</v>
      </c>
      <c r="DA15" s="45">
        <v>0</v>
      </c>
      <c r="DB15" s="42">
        <v>0</v>
      </c>
      <c r="DC15" s="42">
        <v>0</v>
      </c>
      <c r="DD15" s="42">
        <v>0</v>
      </c>
      <c r="DE15" s="46">
        <v>0</v>
      </c>
      <c r="DF15" s="44">
        <v>0</v>
      </c>
      <c r="DG15" s="44">
        <v>97557.7</v>
      </c>
      <c r="DH15" s="42">
        <v>0</v>
      </c>
      <c r="DI15" s="42">
        <v>0</v>
      </c>
      <c r="DJ15" s="42">
        <v>0</v>
      </c>
      <c r="DK15" s="46">
        <v>0</v>
      </c>
      <c r="DL15" s="44">
        <v>0</v>
      </c>
      <c r="DM15" s="41">
        <v>7238</v>
      </c>
      <c r="DN15" s="42">
        <v>97557.7</v>
      </c>
      <c r="DO15" s="42">
        <v>26975.17</v>
      </c>
      <c r="DP15" s="42">
        <v>0</v>
      </c>
      <c r="DQ15" s="42">
        <v>0</v>
      </c>
      <c r="DR15" s="44">
        <v>131770.87</v>
      </c>
      <c r="DS15" s="48">
        <v>2</v>
      </c>
      <c r="DT15" s="49">
        <v>1</v>
      </c>
      <c r="DU15" s="49">
        <v>5</v>
      </c>
      <c r="DV15" s="810">
        <v>8</v>
      </c>
      <c r="DW15" s="48">
        <v>0</v>
      </c>
      <c r="DX15" s="49">
        <v>0</v>
      </c>
      <c r="DY15" s="49">
        <v>3</v>
      </c>
      <c r="DZ15" s="810">
        <v>3</v>
      </c>
      <c r="EA15" s="824">
        <v>0</v>
      </c>
      <c r="EB15" s="824">
        <v>0</v>
      </c>
      <c r="EC15" s="50">
        <v>11</v>
      </c>
      <c r="ED15" s="453">
        <v>0</v>
      </c>
      <c r="EE15" s="464">
        <v>212</v>
      </c>
      <c r="EF15" s="321">
        <v>366</v>
      </c>
      <c r="EG15" s="321">
        <v>8</v>
      </c>
      <c r="EH15" s="321">
        <v>486</v>
      </c>
      <c r="EI15" s="1621">
        <f t="shared" si="0"/>
        <v>1072</v>
      </c>
      <c r="EJ15" s="52">
        <v>0</v>
      </c>
      <c r="EK15" s="52">
        <v>0</v>
      </c>
      <c r="EL15" s="52">
        <v>0</v>
      </c>
      <c r="EM15" s="52">
        <v>0</v>
      </c>
      <c r="EN15" s="52">
        <v>61</v>
      </c>
      <c r="EO15" s="52">
        <v>56122</v>
      </c>
      <c r="EP15" s="52">
        <v>10733</v>
      </c>
      <c r="EQ15" s="294">
        <v>818</v>
      </c>
      <c r="ER15" s="52">
        <v>67734</v>
      </c>
      <c r="ES15" s="52">
        <v>0</v>
      </c>
      <c r="ET15" s="52">
        <v>79</v>
      </c>
      <c r="EU15" s="52">
        <v>79</v>
      </c>
      <c r="EV15" s="52">
        <v>67813</v>
      </c>
      <c r="EW15" s="52">
        <v>67813</v>
      </c>
      <c r="EX15" s="463">
        <v>0</v>
      </c>
      <c r="EY15" s="53">
        <v>93</v>
      </c>
      <c r="EZ15" s="51">
        <v>0</v>
      </c>
      <c r="FA15" s="53">
        <v>241</v>
      </c>
      <c r="FB15" s="51">
        <v>0</v>
      </c>
      <c r="FC15" s="53">
        <v>142</v>
      </c>
      <c r="FD15" s="51">
        <v>0</v>
      </c>
      <c r="FE15" s="53">
        <v>234</v>
      </c>
      <c r="FF15" s="51">
        <v>0</v>
      </c>
      <c r="FG15" s="53">
        <v>0</v>
      </c>
      <c r="FH15" s="51">
        <v>0</v>
      </c>
      <c r="FI15" s="53">
        <v>43</v>
      </c>
      <c r="FJ15" s="51">
        <v>1</v>
      </c>
      <c r="FK15" s="53">
        <v>912</v>
      </c>
      <c r="FL15" s="375">
        <v>1665</v>
      </c>
    </row>
    <row r="16" spans="1:168" s="307" customFormat="1" ht="15" customHeight="1">
      <c r="A16" s="307">
        <v>8</v>
      </c>
      <c r="B16" s="307" t="s">
        <v>494</v>
      </c>
      <c r="C16" s="307" t="s">
        <v>49</v>
      </c>
      <c r="D16" s="306">
        <v>9</v>
      </c>
      <c r="E16" s="448" t="s">
        <v>187</v>
      </c>
      <c r="F16" s="25">
        <v>253</v>
      </c>
      <c r="G16" s="26">
        <v>69</v>
      </c>
      <c r="H16" s="218">
        <v>322</v>
      </c>
      <c r="I16" s="27">
        <v>3385</v>
      </c>
      <c r="J16" s="26">
        <v>653</v>
      </c>
      <c r="K16" s="26">
        <v>368</v>
      </c>
      <c r="L16" s="218">
        <v>4406</v>
      </c>
      <c r="M16" s="27">
        <v>0</v>
      </c>
      <c r="N16" s="28">
        <v>87</v>
      </c>
      <c r="O16" s="29">
        <v>0</v>
      </c>
      <c r="P16" s="788">
        <v>4728</v>
      </c>
      <c r="Q16" s="30">
        <v>176277</v>
      </c>
      <c r="R16" s="31">
        <v>229</v>
      </c>
      <c r="S16" s="32">
        <v>60</v>
      </c>
      <c r="T16" s="33">
        <v>836</v>
      </c>
      <c r="U16" s="34">
        <v>98</v>
      </c>
      <c r="V16" s="34">
        <v>843</v>
      </c>
      <c r="W16" s="34">
        <v>113</v>
      </c>
      <c r="X16" s="34">
        <v>125</v>
      </c>
      <c r="Y16" s="35">
        <v>2015</v>
      </c>
      <c r="Z16" s="33">
        <v>6774</v>
      </c>
      <c r="AA16" s="34">
        <v>1175</v>
      </c>
      <c r="AB16" s="35">
        <v>7949</v>
      </c>
      <c r="AC16" s="33">
        <v>336</v>
      </c>
      <c r="AD16" s="34">
        <v>40</v>
      </c>
      <c r="AE16" s="393">
        <v>16</v>
      </c>
      <c r="AF16" s="393">
        <v>0</v>
      </c>
      <c r="AG16" s="35">
        <v>392</v>
      </c>
      <c r="AH16" s="393">
        <v>3</v>
      </c>
      <c r="AI16" s="35">
        <v>2</v>
      </c>
      <c r="AJ16" s="36">
        <v>1</v>
      </c>
      <c r="AK16" s="36">
        <v>2</v>
      </c>
      <c r="AL16" s="36">
        <v>1</v>
      </c>
      <c r="AM16" s="36">
        <v>2</v>
      </c>
      <c r="AN16" s="36">
        <v>0</v>
      </c>
      <c r="AO16" s="36">
        <v>2</v>
      </c>
      <c r="AP16" s="36">
        <v>0</v>
      </c>
      <c r="AQ16" s="36">
        <v>1</v>
      </c>
      <c r="AR16" s="36">
        <v>1</v>
      </c>
      <c r="AS16" s="36">
        <v>0</v>
      </c>
      <c r="AT16" s="37">
        <v>15</v>
      </c>
      <c r="AU16" s="37">
        <v>2</v>
      </c>
      <c r="AV16" s="37">
        <v>10</v>
      </c>
      <c r="AW16" s="37">
        <v>14</v>
      </c>
      <c r="AX16" s="65">
        <v>60</v>
      </c>
      <c r="AY16" s="38">
        <v>101</v>
      </c>
      <c r="AZ16" s="37">
        <v>5</v>
      </c>
      <c r="BA16" s="37">
        <v>0</v>
      </c>
      <c r="BB16" s="37">
        <v>5</v>
      </c>
      <c r="BC16" s="39">
        <v>4</v>
      </c>
      <c r="BD16" s="37">
        <v>2</v>
      </c>
      <c r="BE16" s="40">
        <v>6</v>
      </c>
      <c r="BF16" s="37">
        <v>2</v>
      </c>
      <c r="BG16" s="37">
        <v>2</v>
      </c>
      <c r="BH16" s="40">
        <v>4</v>
      </c>
      <c r="BI16" s="37">
        <v>3</v>
      </c>
      <c r="BJ16" s="37">
        <v>0</v>
      </c>
      <c r="BK16" s="38">
        <v>3</v>
      </c>
      <c r="BL16" s="41">
        <v>69064</v>
      </c>
      <c r="BM16" s="42">
        <v>0</v>
      </c>
      <c r="BN16" s="42">
        <v>0</v>
      </c>
      <c r="BO16" s="43">
        <v>0</v>
      </c>
      <c r="BP16" s="44">
        <v>69064</v>
      </c>
      <c r="BQ16" s="42">
        <v>0</v>
      </c>
      <c r="BR16" s="42">
        <v>687</v>
      </c>
      <c r="BS16" s="42">
        <v>0</v>
      </c>
      <c r="BT16" s="42">
        <v>0</v>
      </c>
      <c r="BU16" s="46">
        <v>0</v>
      </c>
      <c r="BV16" s="44">
        <v>687</v>
      </c>
      <c r="BW16" s="41">
        <v>0</v>
      </c>
      <c r="BX16" s="42">
        <v>0</v>
      </c>
      <c r="BY16" s="42">
        <v>0</v>
      </c>
      <c r="BZ16" s="46">
        <v>0</v>
      </c>
      <c r="CA16" s="44">
        <v>0</v>
      </c>
      <c r="CB16" s="45">
        <v>0</v>
      </c>
      <c r="CC16" s="42">
        <v>0</v>
      </c>
      <c r="CD16" s="42">
        <v>0</v>
      </c>
      <c r="CE16" s="46">
        <v>0</v>
      </c>
      <c r="CF16" s="44">
        <v>0</v>
      </c>
      <c r="CG16" s="55">
        <v>14831</v>
      </c>
      <c r="CH16" s="42">
        <v>5421</v>
      </c>
      <c r="CI16" s="55">
        <v>946</v>
      </c>
      <c r="CJ16" s="41">
        <v>0</v>
      </c>
      <c r="CK16" s="42">
        <v>1645</v>
      </c>
      <c r="CL16" s="42">
        <v>0</v>
      </c>
      <c r="CM16" s="46">
        <v>0</v>
      </c>
      <c r="CN16" s="44">
        <v>1645</v>
      </c>
      <c r="CO16" s="42">
        <v>0</v>
      </c>
      <c r="CP16" s="42">
        <v>0</v>
      </c>
      <c r="CQ16" s="42">
        <v>0</v>
      </c>
      <c r="CR16" s="42">
        <v>0</v>
      </c>
      <c r="CS16" s="46">
        <v>0</v>
      </c>
      <c r="CT16" s="44">
        <v>0</v>
      </c>
      <c r="CU16" s="41">
        <v>0</v>
      </c>
      <c r="CV16" s="42">
        <v>75738.40000000002</v>
      </c>
      <c r="CW16" s="42">
        <v>0</v>
      </c>
      <c r="CX16" s="42">
        <v>0</v>
      </c>
      <c r="CY16" s="46">
        <v>0</v>
      </c>
      <c r="CZ16" s="44">
        <v>75738.40000000002</v>
      </c>
      <c r="DA16" s="45">
        <v>0</v>
      </c>
      <c r="DB16" s="42">
        <v>0</v>
      </c>
      <c r="DC16" s="42">
        <v>0</v>
      </c>
      <c r="DD16" s="42">
        <v>0</v>
      </c>
      <c r="DE16" s="46">
        <v>0</v>
      </c>
      <c r="DF16" s="44">
        <v>0</v>
      </c>
      <c r="DG16" s="44">
        <v>75738.40000000002</v>
      </c>
      <c r="DH16" s="42">
        <v>0</v>
      </c>
      <c r="DI16" s="42">
        <v>0</v>
      </c>
      <c r="DJ16" s="42">
        <v>0</v>
      </c>
      <c r="DK16" s="46">
        <v>0</v>
      </c>
      <c r="DL16" s="44">
        <v>0</v>
      </c>
      <c r="DM16" s="41">
        <v>90262</v>
      </c>
      <c r="DN16" s="42">
        <v>76425.40000000002</v>
      </c>
      <c r="DO16" s="42">
        <v>1645</v>
      </c>
      <c r="DP16" s="42">
        <v>0</v>
      </c>
      <c r="DQ16" s="42">
        <v>0</v>
      </c>
      <c r="DR16" s="44">
        <v>168332.40000000002</v>
      </c>
      <c r="DS16" s="48">
        <v>1</v>
      </c>
      <c r="DT16" s="49">
        <v>4</v>
      </c>
      <c r="DU16" s="49">
        <v>6</v>
      </c>
      <c r="DV16" s="810">
        <v>11</v>
      </c>
      <c r="DW16" s="48">
        <v>0</v>
      </c>
      <c r="DX16" s="49">
        <v>0</v>
      </c>
      <c r="DY16" s="49">
        <v>3</v>
      </c>
      <c r="DZ16" s="810">
        <v>3</v>
      </c>
      <c r="EA16" s="824">
        <v>0</v>
      </c>
      <c r="EB16" s="824">
        <v>0</v>
      </c>
      <c r="EC16" s="50">
        <v>14</v>
      </c>
      <c r="ED16" s="453">
        <v>0</v>
      </c>
      <c r="EE16" s="464">
        <v>2035</v>
      </c>
      <c r="EF16" s="321">
        <v>1558</v>
      </c>
      <c r="EG16" s="321">
        <v>23</v>
      </c>
      <c r="EH16" s="321">
        <v>81</v>
      </c>
      <c r="EI16" s="1621">
        <f t="shared" si="0"/>
        <v>3697</v>
      </c>
      <c r="EJ16" s="52">
        <v>0</v>
      </c>
      <c r="EK16" s="52">
        <v>0</v>
      </c>
      <c r="EL16" s="52">
        <v>5</v>
      </c>
      <c r="EM16" s="52">
        <v>137</v>
      </c>
      <c r="EN16" s="52">
        <v>2986</v>
      </c>
      <c r="EO16" s="52">
        <v>143843</v>
      </c>
      <c r="EP16" s="52">
        <v>38100</v>
      </c>
      <c r="EQ16" s="294">
        <v>614</v>
      </c>
      <c r="ER16" s="52">
        <v>185685</v>
      </c>
      <c r="ES16" s="52">
        <v>0</v>
      </c>
      <c r="ET16" s="52">
        <v>478</v>
      </c>
      <c r="EU16" s="52">
        <v>478</v>
      </c>
      <c r="EV16" s="52">
        <v>186163</v>
      </c>
      <c r="EW16" s="52">
        <v>186163</v>
      </c>
      <c r="EX16" s="463">
        <v>0</v>
      </c>
      <c r="EY16" s="53">
        <v>814</v>
      </c>
      <c r="EZ16" s="51">
        <v>0</v>
      </c>
      <c r="FA16" s="53">
        <v>15</v>
      </c>
      <c r="FB16" s="51">
        <v>76</v>
      </c>
      <c r="FC16" s="53">
        <v>1492</v>
      </c>
      <c r="FD16" s="51">
        <v>3</v>
      </c>
      <c r="FE16" s="53">
        <v>959</v>
      </c>
      <c r="FF16" s="51">
        <v>0</v>
      </c>
      <c r="FG16" s="53">
        <v>27</v>
      </c>
      <c r="FH16" s="51">
        <v>0</v>
      </c>
      <c r="FI16" s="53">
        <v>139</v>
      </c>
      <c r="FJ16" s="51">
        <v>0</v>
      </c>
      <c r="FK16" s="53">
        <v>306</v>
      </c>
      <c r="FL16" s="375">
        <v>3752</v>
      </c>
    </row>
    <row r="17" spans="1:168" s="307" customFormat="1" ht="15" customHeight="1">
      <c r="A17" s="307">
        <v>9</v>
      </c>
      <c r="B17" s="307" t="s">
        <v>494</v>
      </c>
      <c r="C17" s="307" t="s">
        <v>51</v>
      </c>
      <c r="D17" s="306">
        <v>10</v>
      </c>
      <c r="E17" s="448" t="s">
        <v>188</v>
      </c>
      <c r="F17" s="25">
        <v>295</v>
      </c>
      <c r="G17" s="26">
        <v>22</v>
      </c>
      <c r="H17" s="218">
        <v>317</v>
      </c>
      <c r="I17" s="27">
        <v>1916</v>
      </c>
      <c r="J17" s="26">
        <v>348</v>
      </c>
      <c r="K17" s="26">
        <v>165</v>
      </c>
      <c r="L17" s="218">
        <v>2429</v>
      </c>
      <c r="M17" s="27">
        <v>0</v>
      </c>
      <c r="N17" s="28">
        <v>189</v>
      </c>
      <c r="O17" s="29">
        <v>0</v>
      </c>
      <c r="P17" s="788">
        <v>2746</v>
      </c>
      <c r="Q17" s="30">
        <v>253687</v>
      </c>
      <c r="R17" s="753">
        <v>243</v>
      </c>
      <c r="S17" s="754">
        <v>60</v>
      </c>
      <c r="T17" s="33">
        <v>643</v>
      </c>
      <c r="U17" s="34">
        <v>543</v>
      </c>
      <c r="V17" s="34">
        <v>392</v>
      </c>
      <c r="W17" s="34">
        <v>140</v>
      </c>
      <c r="X17" s="34">
        <v>431</v>
      </c>
      <c r="Y17" s="35">
        <v>2149</v>
      </c>
      <c r="Z17" s="33">
        <v>2648</v>
      </c>
      <c r="AA17" s="34">
        <v>1335</v>
      </c>
      <c r="AB17" s="35">
        <v>3983</v>
      </c>
      <c r="AC17" s="33">
        <v>335</v>
      </c>
      <c r="AD17" s="34">
        <v>21</v>
      </c>
      <c r="AE17" s="393">
        <v>78</v>
      </c>
      <c r="AF17" s="393">
        <v>0</v>
      </c>
      <c r="AG17" s="35">
        <v>434</v>
      </c>
      <c r="AH17" s="393">
        <v>2</v>
      </c>
      <c r="AI17" s="35">
        <v>2</v>
      </c>
      <c r="AJ17" s="36">
        <v>1</v>
      </c>
      <c r="AK17" s="36">
        <v>1</v>
      </c>
      <c r="AL17" s="36">
        <v>1</v>
      </c>
      <c r="AM17" s="36">
        <v>2</v>
      </c>
      <c r="AN17" s="36">
        <v>1</v>
      </c>
      <c r="AO17" s="36">
        <v>0</v>
      </c>
      <c r="AP17" s="36">
        <v>0</v>
      </c>
      <c r="AQ17" s="36">
        <v>0</v>
      </c>
      <c r="AR17" s="36">
        <v>0</v>
      </c>
      <c r="AS17" s="36">
        <v>5</v>
      </c>
      <c r="AT17" s="37">
        <v>8</v>
      </c>
      <c r="AU17" s="37">
        <v>2</v>
      </c>
      <c r="AV17" s="37">
        <v>2</v>
      </c>
      <c r="AW17" s="37">
        <v>40</v>
      </c>
      <c r="AX17" s="65">
        <v>27</v>
      </c>
      <c r="AY17" s="38">
        <v>79</v>
      </c>
      <c r="AZ17" s="37">
        <v>4</v>
      </c>
      <c r="BA17" s="37">
        <v>0</v>
      </c>
      <c r="BB17" s="37">
        <v>4</v>
      </c>
      <c r="BC17" s="39">
        <v>0</v>
      </c>
      <c r="BD17" s="37">
        <v>5</v>
      </c>
      <c r="BE17" s="40">
        <v>5</v>
      </c>
      <c r="BF17" s="37">
        <v>2</v>
      </c>
      <c r="BG17" s="37">
        <v>1</v>
      </c>
      <c r="BH17" s="40">
        <v>3</v>
      </c>
      <c r="BI17" s="37">
        <v>10</v>
      </c>
      <c r="BJ17" s="37">
        <v>50</v>
      </c>
      <c r="BK17" s="38">
        <v>60</v>
      </c>
      <c r="BL17" s="41">
        <v>18703.17</v>
      </c>
      <c r="BM17" s="42">
        <v>0</v>
      </c>
      <c r="BN17" s="42">
        <v>13230</v>
      </c>
      <c r="BO17" s="43">
        <v>0</v>
      </c>
      <c r="BP17" s="44">
        <v>31933.17</v>
      </c>
      <c r="BQ17" s="42">
        <v>0</v>
      </c>
      <c r="BR17" s="42">
        <v>0</v>
      </c>
      <c r="BS17" s="42">
        <v>0</v>
      </c>
      <c r="BT17" s="42">
        <v>0</v>
      </c>
      <c r="BU17" s="46">
        <v>0</v>
      </c>
      <c r="BV17" s="44">
        <v>0</v>
      </c>
      <c r="BW17" s="41">
        <v>0</v>
      </c>
      <c r="BX17" s="42">
        <v>0</v>
      </c>
      <c r="BY17" s="42">
        <v>0</v>
      </c>
      <c r="BZ17" s="46">
        <v>0</v>
      </c>
      <c r="CA17" s="44">
        <v>0</v>
      </c>
      <c r="CB17" s="45">
        <v>6777.32</v>
      </c>
      <c r="CC17" s="42">
        <v>0</v>
      </c>
      <c r="CD17" s="42">
        <v>0</v>
      </c>
      <c r="CE17" s="46">
        <v>0</v>
      </c>
      <c r="CF17" s="44">
        <v>6777.32</v>
      </c>
      <c r="CG17" s="55">
        <v>13955.75</v>
      </c>
      <c r="CH17" s="42">
        <v>1835.83</v>
      </c>
      <c r="CI17" s="55">
        <v>0</v>
      </c>
      <c r="CJ17" s="41">
        <v>0</v>
      </c>
      <c r="CK17" s="42">
        <v>0</v>
      </c>
      <c r="CL17" s="42">
        <v>0</v>
      </c>
      <c r="CM17" s="46">
        <v>0</v>
      </c>
      <c r="CN17" s="44">
        <v>0</v>
      </c>
      <c r="CO17" s="42">
        <v>0</v>
      </c>
      <c r="CP17" s="42">
        <v>10578.74</v>
      </c>
      <c r="CQ17" s="42">
        <v>0</v>
      </c>
      <c r="CR17" s="42">
        <v>0</v>
      </c>
      <c r="CS17" s="46">
        <v>0</v>
      </c>
      <c r="CT17" s="44">
        <v>10578.74</v>
      </c>
      <c r="CU17" s="41">
        <v>0</v>
      </c>
      <c r="CV17" s="42">
        <v>97832.62</v>
      </c>
      <c r="CW17" s="42">
        <v>0</v>
      </c>
      <c r="CX17" s="42">
        <v>0</v>
      </c>
      <c r="CY17" s="46">
        <v>0</v>
      </c>
      <c r="CZ17" s="44">
        <v>97832.62</v>
      </c>
      <c r="DA17" s="45">
        <v>0</v>
      </c>
      <c r="DB17" s="42">
        <v>2534.51</v>
      </c>
      <c r="DC17" s="42">
        <v>0</v>
      </c>
      <c r="DD17" s="42">
        <v>0</v>
      </c>
      <c r="DE17" s="46">
        <v>0</v>
      </c>
      <c r="DF17" s="44">
        <v>2534.51</v>
      </c>
      <c r="DG17" s="44">
        <v>110945.87</v>
      </c>
      <c r="DH17" s="42">
        <v>1248</v>
      </c>
      <c r="DI17" s="42">
        <v>0</v>
      </c>
      <c r="DJ17" s="42">
        <v>0</v>
      </c>
      <c r="DK17" s="46">
        <v>0</v>
      </c>
      <c r="DL17" s="44">
        <v>1248</v>
      </c>
      <c r="DM17" s="41">
        <v>42520.07</v>
      </c>
      <c r="DN17" s="42">
        <v>110945.87</v>
      </c>
      <c r="DO17" s="42">
        <v>0</v>
      </c>
      <c r="DP17" s="42">
        <v>13230</v>
      </c>
      <c r="DQ17" s="42">
        <v>0</v>
      </c>
      <c r="DR17" s="44">
        <v>166695.94</v>
      </c>
      <c r="DS17" s="48">
        <v>2</v>
      </c>
      <c r="DT17" s="49">
        <v>1</v>
      </c>
      <c r="DU17" s="49">
        <v>4</v>
      </c>
      <c r="DV17" s="810">
        <v>7</v>
      </c>
      <c r="DW17" s="48">
        <v>0</v>
      </c>
      <c r="DX17" s="49">
        <v>1</v>
      </c>
      <c r="DY17" s="49">
        <v>3</v>
      </c>
      <c r="DZ17" s="810">
        <v>4</v>
      </c>
      <c r="EA17" s="824">
        <v>0</v>
      </c>
      <c r="EB17" s="824">
        <v>0</v>
      </c>
      <c r="EC17" s="50">
        <v>11</v>
      </c>
      <c r="ED17" s="453">
        <v>306</v>
      </c>
      <c r="EE17" s="464">
        <v>559</v>
      </c>
      <c r="EF17" s="321">
        <v>208</v>
      </c>
      <c r="EG17" s="321">
        <v>5</v>
      </c>
      <c r="EH17" s="321">
        <v>236</v>
      </c>
      <c r="EI17" s="1621">
        <f t="shared" si="0"/>
        <v>1008</v>
      </c>
      <c r="EJ17" s="52">
        <v>0</v>
      </c>
      <c r="EK17" s="52">
        <v>0</v>
      </c>
      <c r="EL17" s="52">
        <v>0</v>
      </c>
      <c r="EM17" s="52">
        <v>2</v>
      </c>
      <c r="EN17" s="52">
        <v>324</v>
      </c>
      <c r="EO17" s="52">
        <v>24790</v>
      </c>
      <c r="EP17" s="52">
        <v>8314</v>
      </c>
      <c r="EQ17" s="294">
        <v>76</v>
      </c>
      <c r="ER17" s="52">
        <v>33506</v>
      </c>
      <c r="ES17" s="52">
        <v>0</v>
      </c>
      <c r="ET17" s="52">
        <v>2240</v>
      </c>
      <c r="EU17" s="52">
        <v>2240</v>
      </c>
      <c r="EV17" s="52">
        <v>35746</v>
      </c>
      <c r="EW17" s="52">
        <v>35746</v>
      </c>
      <c r="EX17" s="463">
        <v>0</v>
      </c>
      <c r="EY17" s="53">
        <v>5</v>
      </c>
      <c r="EZ17" s="51">
        <v>0</v>
      </c>
      <c r="FA17" s="53">
        <v>516</v>
      </c>
      <c r="FB17" s="51">
        <v>2</v>
      </c>
      <c r="FC17" s="53">
        <v>180</v>
      </c>
      <c r="FD17" s="51">
        <v>0</v>
      </c>
      <c r="FE17" s="53">
        <v>165</v>
      </c>
      <c r="FF17" s="51">
        <v>0</v>
      </c>
      <c r="FG17" s="53">
        <v>0</v>
      </c>
      <c r="FH17" s="51">
        <v>0</v>
      </c>
      <c r="FI17" s="53">
        <v>1</v>
      </c>
      <c r="FJ17" s="51">
        <v>0</v>
      </c>
      <c r="FK17" s="53">
        <v>184</v>
      </c>
      <c r="FL17" s="375">
        <v>1051</v>
      </c>
    </row>
    <row r="18" spans="1:168" s="307" customFormat="1" ht="15" customHeight="1">
      <c r="A18" s="307">
        <v>10</v>
      </c>
      <c r="B18" s="307" t="s">
        <v>494</v>
      </c>
      <c r="C18" s="307" t="s">
        <v>52</v>
      </c>
      <c r="D18" s="307">
        <v>11</v>
      </c>
      <c r="E18" s="448" t="s">
        <v>189</v>
      </c>
      <c r="F18" s="25">
        <v>249</v>
      </c>
      <c r="G18" s="26">
        <v>103</v>
      </c>
      <c r="H18" s="218">
        <v>352</v>
      </c>
      <c r="I18" s="27">
        <v>7312</v>
      </c>
      <c r="J18" s="26">
        <v>511</v>
      </c>
      <c r="K18" s="26">
        <v>236</v>
      </c>
      <c r="L18" s="218">
        <v>8059</v>
      </c>
      <c r="M18" s="27">
        <v>1354</v>
      </c>
      <c r="N18" s="28">
        <v>92</v>
      </c>
      <c r="O18" s="29">
        <v>0</v>
      </c>
      <c r="P18" s="788">
        <v>9765</v>
      </c>
      <c r="Q18" s="30">
        <v>0</v>
      </c>
      <c r="R18" s="31">
        <v>266</v>
      </c>
      <c r="S18" s="32">
        <v>60</v>
      </c>
      <c r="T18" s="33">
        <v>4650</v>
      </c>
      <c r="U18" s="34">
        <v>0</v>
      </c>
      <c r="V18" s="34">
        <v>3592</v>
      </c>
      <c r="W18" s="34">
        <v>350</v>
      </c>
      <c r="X18" s="34">
        <v>680</v>
      </c>
      <c r="Y18" s="35">
        <v>9272</v>
      </c>
      <c r="Z18" s="33">
        <v>20403</v>
      </c>
      <c r="AA18" s="34">
        <v>1640</v>
      </c>
      <c r="AB18" s="35">
        <v>22043</v>
      </c>
      <c r="AC18" s="33">
        <v>897</v>
      </c>
      <c r="AD18" s="34">
        <v>6</v>
      </c>
      <c r="AE18" s="393">
        <v>132</v>
      </c>
      <c r="AF18" s="393">
        <v>0</v>
      </c>
      <c r="AG18" s="35">
        <v>1035</v>
      </c>
      <c r="AH18" s="393">
        <v>3</v>
      </c>
      <c r="AI18" s="35">
        <v>3</v>
      </c>
      <c r="AJ18" s="36">
        <v>1</v>
      </c>
      <c r="AK18" s="36">
        <v>1</v>
      </c>
      <c r="AL18" s="36">
        <v>1</v>
      </c>
      <c r="AM18" s="36">
        <v>1</v>
      </c>
      <c r="AN18" s="36">
        <v>1</v>
      </c>
      <c r="AO18" s="36">
        <v>0</v>
      </c>
      <c r="AP18" s="36">
        <v>0</v>
      </c>
      <c r="AQ18" s="36">
        <v>0</v>
      </c>
      <c r="AR18" s="36">
        <v>1</v>
      </c>
      <c r="AS18" s="36">
        <v>4</v>
      </c>
      <c r="AT18" s="37">
        <v>27</v>
      </c>
      <c r="AU18" s="37">
        <v>5</v>
      </c>
      <c r="AV18" s="37">
        <v>3</v>
      </c>
      <c r="AW18" s="37">
        <v>37</v>
      </c>
      <c r="AX18" s="65">
        <v>16</v>
      </c>
      <c r="AY18" s="38">
        <v>88</v>
      </c>
      <c r="AZ18" s="37">
        <v>9</v>
      </c>
      <c r="BA18" s="37">
        <v>0</v>
      </c>
      <c r="BB18" s="37">
        <v>9</v>
      </c>
      <c r="BC18" s="39">
        <v>2</v>
      </c>
      <c r="BD18" s="37">
        <v>21</v>
      </c>
      <c r="BE18" s="40">
        <v>23</v>
      </c>
      <c r="BF18" s="37">
        <v>2</v>
      </c>
      <c r="BG18" s="37">
        <v>1</v>
      </c>
      <c r="BH18" s="40">
        <v>3</v>
      </c>
      <c r="BI18" s="37">
        <v>0</v>
      </c>
      <c r="BJ18" s="37">
        <v>0</v>
      </c>
      <c r="BK18" s="38">
        <v>0</v>
      </c>
      <c r="BL18" s="41">
        <v>18498.69</v>
      </c>
      <c r="BM18" s="42">
        <v>10387.56</v>
      </c>
      <c r="BN18" s="42">
        <v>153185.01</v>
      </c>
      <c r="BO18" s="43">
        <v>0</v>
      </c>
      <c r="BP18" s="44">
        <v>182071.26</v>
      </c>
      <c r="BQ18" s="42">
        <v>3374.58</v>
      </c>
      <c r="BR18" s="42">
        <v>0</v>
      </c>
      <c r="BS18" s="42">
        <v>110938.37</v>
      </c>
      <c r="BT18" s="42">
        <v>0</v>
      </c>
      <c r="BU18" s="46">
        <v>0</v>
      </c>
      <c r="BV18" s="44">
        <v>114312.95</v>
      </c>
      <c r="BW18" s="41">
        <v>0</v>
      </c>
      <c r="BX18" s="42">
        <v>0</v>
      </c>
      <c r="BY18" s="42">
        <v>0</v>
      </c>
      <c r="BZ18" s="46">
        <v>0</v>
      </c>
      <c r="CA18" s="44">
        <v>0</v>
      </c>
      <c r="CB18" s="45">
        <v>616.05</v>
      </c>
      <c r="CC18" s="42">
        <v>0</v>
      </c>
      <c r="CD18" s="42">
        <v>0</v>
      </c>
      <c r="CE18" s="46">
        <v>0</v>
      </c>
      <c r="CF18" s="44">
        <v>616.05</v>
      </c>
      <c r="CG18" s="55">
        <v>14835.81</v>
      </c>
      <c r="CH18" s="42">
        <v>13598.93</v>
      </c>
      <c r="CI18" s="55">
        <v>25018.99</v>
      </c>
      <c r="CJ18" s="41">
        <v>0</v>
      </c>
      <c r="CK18" s="42">
        <v>0</v>
      </c>
      <c r="CL18" s="42">
        <v>0</v>
      </c>
      <c r="CM18" s="46">
        <v>0</v>
      </c>
      <c r="CN18" s="44">
        <v>0</v>
      </c>
      <c r="CO18" s="42">
        <v>7313.74</v>
      </c>
      <c r="CP18" s="42">
        <v>0</v>
      </c>
      <c r="CQ18" s="42">
        <v>29400</v>
      </c>
      <c r="CR18" s="42">
        <v>0</v>
      </c>
      <c r="CS18" s="46">
        <v>0</v>
      </c>
      <c r="CT18" s="44">
        <v>36713.74</v>
      </c>
      <c r="CU18" s="41">
        <v>10225.77</v>
      </c>
      <c r="CV18" s="42">
        <v>11722.939999999999</v>
      </c>
      <c r="CW18" s="42">
        <v>0</v>
      </c>
      <c r="CX18" s="42">
        <v>0</v>
      </c>
      <c r="CY18" s="46">
        <v>0</v>
      </c>
      <c r="CZ18" s="44">
        <v>21948.71</v>
      </c>
      <c r="DA18" s="45">
        <v>0</v>
      </c>
      <c r="DB18" s="42">
        <v>0</v>
      </c>
      <c r="DC18" s="42">
        <v>0</v>
      </c>
      <c r="DD18" s="42">
        <v>0</v>
      </c>
      <c r="DE18" s="46">
        <v>0</v>
      </c>
      <c r="DF18" s="44">
        <v>0</v>
      </c>
      <c r="DG18" s="44">
        <v>58662.45</v>
      </c>
      <c r="DH18" s="42">
        <v>12606.25</v>
      </c>
      <c r="DI18" s="42">
        <v>0</v>
      </c>
      <c r="DJ18" s="42">
        <v>0</v>
      </c>
      <c r="DK18" s="46">
        <v>0</v>
      </c>
      <c r="DL18" s="44">
        <v>12606.25</v>
      </c>
      <c r="DM18" s="41">
        <v>106088.81000000001</v>
      </c>
      <c r="DN18" s="42">
        <v>11722.939999999999</v>
      </c>
      <c r="DO18" s="42">
        <v>150725.93</v>
      </c>
      <c r="DP18" s="42">
        <v>153185.01</v>
      </c>
      <c r="DQ18" s="42">
        <v>0</v>
      </c>
      <c r="DR18" s="44">
        <v>421722.69</v>
      </c>
      <c r="DS18" s="48">
        <v>2</v>
      </c>
      <c r="DT18" s="49">
        <v>4</v>
      </c>
      <c r="DU18" s="49">
        <v>9</v>
      </c>
      <c r="DV18" s="810">
        <v>15</v>
      </c>
      <c r="DW18" s="48">
        <v>0</v>
      </c>
      <c r="DX18" s="49">
        <v>3</v>
      </c>
      <c r="DY18" s="49">
        <v>7</v>
      </c>
      <c r="DZ18" s="810">
        <v>10</v>
      </c>
      <c r="EA18" s="824">
        <v>0</v>
      </c>
      <c r="EB18" s="824">
        <v>0</v>
      </c>
      <c r="EC18" s="50">
        <v>25</v>
      </c>
      <c r="ED18" s="453">
        <v>233</v>
      </c>
      <c r="EE18" s="464">
        <v>3721</v>
      </c>
      <c r="EF18" s="321">
        <v>475</v>
      </c>
      <c r="EG18" s="321">
        <v>8</v>
      </c>
      <c r="EH18" s="321">
        <v>690</v>
      </c>
      <c r="EI18" s="1621">
        <f t="shared" si="0"/>
        <v>4894</v>
      </c>
      <c r="EJ18" s="52">
        <v>0</v>
      </c>
      <c r="EK18" s="52">
        <v>3</v>
      </c>
      <c r="EL18" s="52">
        <v>3</v>
      </c>
      <c r="EM18" s="52">
        <v>116</v>
      </c>
      <c r="EN18" s="52">
        <v>22571</v>
      </c>
      <c r="EO18" s="52">
        <v>212404</v>
      </c>
      <c r="EP18" s="52">
        <v>89532</v>
      </c>
      <c r="EQ18" s="294">
        <v>447</v>
      </c>
      <c r="ER18" s="52">
        <v>325076</v>
      </c>
      <c r="ES18" s="52">
        <v>8</v>
      </c>
      <c r="ET18" s="52">
        <v>2674</v>
      </c>
      <c r="EU18" s="52">
        <v>2682</v>
      </c>
      <c r="EV18" s="52">
        <v>327758</v>
      </c>
      <c r="EW18" s="52">
        <v>370858</v>
      </c>
      <c r="EX18" s="463">
        <v>0</v>
      </c>
      <c r="EY18" s="53">
        <v>1</v>
      </c>
      <c r="EZ18" s="51">
        <v>0</v>
      </c>
      <c r="FA18" s="53">
        <v>58</v>
      </c>
      <c r="FB18" s="51">
        <v>0</v>
      </c>
      <c r="FC18" s="53">
        <v>178</v>
      </c>
      <c r="FD18" s="51">
        <v>0</v>
      </c>
      <c r="FE18" s="53">
        <v>448</v>
      </c>
      <c r="FF18" s="51">
        <v>0</v>
      </c>
      <c r="FG18" s="53">
        <v>0</v>
      </c>
      <c r="FH18" s="51">
        <v>0</v>
      </c>
      <c r="FI18" s="53">
        <v>42</v>
      </c>
      <c r="FJ18" s="51">
        <v>1</v>
      </c>
      <c r="FK18" s="53">
        <v>200</v>
      </c>
      <c r="FL18" s="375">
        <v>927</v>
      </c>
    </row>
    <row r="19" spans="1:168" s="307" customFormat="1" ht="15" customHeight="1">
      <c r="A19" s="307">
        <v>11</v>
      </c>
      <c r="B19" s="307" t="s">
        <v>494</v>
      </c>
      <c r="C19" s="307" t="s">
        <v>53</v>
      </c>
      <c r="D19" s="306">
        <v>12</v>
      </c>
      <c r="E19" s="448" t="s">
        <v>190</v>
      </c>
      <c r="F19" s="25">
        <v>174</v>
      </c>
      <c r="G19" s="26">
        <v>166</v>
      </c>
      <c r="H19" s="218">
        <v>340</v>
      </c>
      <c r="I19" s="27">
        <v>4266</v>
      </c>
      <c r="J19" s="26">
        <v>302</v>
      </c>
      <c r="K19" s="26">
        <v>606</v>
      </c>
      <c r="L19" s="218">
        <v>5174</v>
      </c>
      <c r="M19" s="27">
        <v>2467</v>
      </c>
      <c r="N19" s="28">
        <v>71</v>
      </c>
      <c r="O19" s="29">
        <v>23</v>
      </c>
      <c r="P19" s="788">
        <v>7981</v>
      </c>
      <c r="Q19" s="30">
        <v>62715</v>
      </c>
      <c r="R19" s="31">
        <v>228</v>
      </c>
      <c r="S19" s="32">
        <v>60</v>
      </c>
      <c r="T19" s="33">
        <v>589</v>
      </c>
      <c r="U19" s="34">
        <v>97</v>
      </c>
      <c r="V19" s="34">
        <v>542</v>
      </c>
      <c r="W19" s="34">
        <v>147</v>
      </c>
      <c r="X19" s="34">
        <v>0</v>
      </c>
      <c r="Y19" s="35">
        <v>1375</v>
      </c>
      <c r="Z19" s="33">
        <v>5409</v>
      </c>
      <c r="AA19" s="34">
        <v>559</v>
      </c>
      <c r="AB19" s="35">
        <v>5968</v>
      </c>
      <c r="AC19" s="33">
        <v>144</v>
      </c>
      <c r="AD19" s="34">
        <v>24</v>
      </c>
      <c r="AE19" s="393">
        <v>106</v>
      </c>
      <c r="AF19" s="393">
        <v>20</v>
      </c>
      <c r="AG19" s="35">
        <v>294</v>
      </c>
      <c r="AH19" s="393">
        <v>3</v>
      </c>
      <c r="AI19" s="35">
        <v>3</v>
      </c>
      <c r="AJ19" s="36">
        <v>0</v>
      </c>
      <c r="AK19" s="36">
        <v>1</v>
      </c>
      <c r="AL19" s="36">
        <v>1</v>
      </c>
      <c r="AM19" s="36">
        <v>1</v>
      </c>
      <c r="AN19" s="36">
        <v>1</v>
      </c>
      <c r="AO19" s="36">
        <v>2</v>
      </c>
      <c r="AP19" s="36">
        <v>1</v>
      </c>
      <c r="AQ19" s="36">
        <v>1</v>
      </c>
      <c r="AR19" s="36">
        <v>1</v>
      </c>
      <c r="AS19" s="36">
        <v>3</v>
      </c>
      <c r="AT19" s="37">
        <v>16</v>
      </c>
      <c r="AU19" s="37">
        <v>2</v>
      </c>
      <c r="AV19" s="37">
        <v>0</v>
      </c>
      <c r="AW19" s="37">
        <v>37</v>
      </c>
      <c r="AX19" s="65">
        <v>0</v>
      </c>
      <c r="AY19" s="38">
        <v>55</v>
      </c>
      <c r="AZ19" s="37">
        <v>5</v>
      </c>
      <c r="BA19" s="37">
        <v>0</v>
      </c>
      <c r="BB19" s="37">
        <v>5</v>
      </c>
      <c r="BC19" s="39">
        <v>2</v>
      </c>
      <c r="BD19" s="37">
        <v>4</v>
      </c>
      <c r="BE19" s="40">
        <v>6</v>
      </c>
      <c r="BF19" s="37">
        <v>2</v>
      </c>
      <c r="BG19" s="37">
        <v>0</v>
      </c>
      <c r="BH19" s="40">
        <v>2</v>
      </c>
      <c r="BI19" s="37">
        <v>3</v>
      </c>
      <c r="BJ19" s="37">
        <v>0</v>
      </c>
      <c r="BK19" s="38">
        <v>3</v>
      </c>
      <c r="BL19" s="41">
        <v>20438</v>
      </c>
      <c r="BM19" s="42">
        <v>0</v>
      </c>
      <c r="BN19" s="42">
        <v>0</v>
      </c>
      <c r="BO19" s="43">
        <v>0</v>
      </c>
      <c r="BP19" s="44">
        <v>20438</v>
      </c>
      <c r="BQ19" s="42">
        <v>4914</v>
      </c>
      <c r="BR19" s="42">
        <v>0</v>
      </c>
      <c r="BS19" s="42">
        <v>0</v>
      </c>
      <c r="BT19" s="42">
        <v>0</v>
      </c>
      <c r="BU19" s="46">
        <v>0</v>
      </c>
      <c r="BV19" s="44">
        <v>4914</v>
      </c>
      <c r="BW19" s="41">
        <v>0</v>
      </c>
      <c r="BX19" s="42">
        <v>0</v>
      </c>
      <c r="BY19" s="42">
        <v>0</v>
      </c>
      <c r="BZ19" s="46">
        <v>0</v>
      </c>
      <c r="CA19" s="44">
        <v>0</v>
      </c>
      <c r="CB19" s="45">
        <v>312</v>
      </c>
      <c r="CC19" s="42">
        <v>0</v>
      </c>
      <c r="CD19" s="42">
        <v>0</v>
      </c>
      <c r="CE19" s="46">
        <v>0</v>
      </c>
      <c r="CF19" s="44">
        <v>312</v>
      </c>
      <c r="CG19" s="55">
        <v>343</v>
      </c>
      <c r="CH19" s="42">
        <v>423</v>
      </c>
      <c r="CI19" s="55">
        <v>3364</v>
      </c>
      <c r="CJ19" s="41">
        <v>282</v>
      </c>
      <c r="CK19" s="42">
        <v>0</v>
      </c>
      <c r="CL19" s="42">
        <v>0</v>
      </c>
      <c r="CM19" s="46">
        <v>0</v>
      </c>
      <c r="CN19" s="44">
        <v>282</v>
      </c>
      <c r="CO19" s="42">
        <v>0</v>
      </c>
      <c r="CP19" s="42">
        <v>0</v>
      </c>
      <c r="CQ19" s="42">
        <v>0</v>
      </c>
      <c r="CR19" s="42">
        <v>0</v>
      </c>
      <c r="CS19" s="46">
        <v>0</v>
      </c>
      <c r="CT19" s="44">
        <v>0</v>
      </c>
      <c r="CU19" s="41">
        <v>0</v>
      </c>
      <c r="CV19" s="42">
        <v>29764.489999999998</v>
      </c>
      <c r="CW19" s="42">
        <v>0</v>
      </c>
      <c r="CX19" s="42">
        <v>0</v>
      </c>
      <c r="CY19" s="46">
        <v>0</v>
      </c>
      <c r="CZ19" s="44">
        <v>29764.489999999998</v>
      </c>
      <c r="DA19" s="45">
        <v>0</v>
      </c>
      <c r="DB19" s="42">
        <v>463</v>
      </c>
      <c r="DC19" s="42">
        <v>0</v>
      </c>
      <c r="DD19" s="42">
        <v>0</v>
      </c>
      <c r="DE19" s="46">
        <v>0</v>
      </c>
      <c r="DF19" s="44">
        <v>463</v>
      </c>
      <c r="DG19" s="44">
        <v>30227.489999999998</v>
      </c>
      <c r="DH19" s="42">
        <v>1377</v>
      </c>
      <c r="DI19" s="42">
        <v>0</v>
      </c>
      <c r="DJ19" s="42">
        <v>0</v>
      </c>
      <c r="DK19" s="46">
        <v>0</v>
      </c>
      <c r="DL19" s="44">
        <v>1377</v>
      </c>
      <c r="DM19" s="41">
        <v>31453</v>
      </c>
      <c r="DN19" s="42">
        <v>30227.489999999998</v>
      </c>
      <c r="DO19" s="42">
        <v>0</v>
      </c>
      <c r="DP19" s="42">
        <v>0</v>
      </c>
      <c r="DQ19" s="42">
        <v>0</v>
      </c>
      <c r="DR19" s="44">
        <v>61680.49</v>
      </c>
      <c r="DS19" s="48">
        <v>2</v>
      </c>
      <c r="DT19" s="49">
        <v>2</v>
      </c>
      <c r="DU19" s="49">
        <v>6</v>
      </c>
      <c r="DV19" s="810">
        <v>10</v>
      </c>
      <c r="DW19" s="48">
        <v>0</v>
      </c>
      <c r="DX19" s="49">
        <v>0</v>
      </c>
      <c r="DY19" s="49">
        <v>5</v>
      </c>
      <c r="DZ19" s="810">
        <v>5</v>
      </c>
      <c r="EA19" s="824">
        <v>0</v>
      </c>
      <c r="EB19" s="824">
        <v>0</v>
      </c>
      <c r="EC19" s="50">
        <v>15</v>
      </c>
      <c r="ED19" s="453">
        <v>504</v>
      </c>
      <c r="EE19" s="464">
        <v>732</v>
      </c>
      <c r="EF19" s="321">
        <v>501</v>
      </c>
      <c r="EG19" s="321">
        <v>22</v>
      </c>
      <c r="EH19" s="321">
        <v>86</v>
      </c>
      <c r="EI19" s="1621">
        <f t="shared" si="0"/>
        <v>1341</v>
      </c>
      <c r="EJ19" s="52">
        <v>0</v>
      </c>
      <c r="EK19" s="52">
        <v>0</v>
      </c>
      <c r="EL19" s="52">
        <v>0</v>
      </c>
      <c r="EM19" s="52">
        <v>10</v>
      </c>
      <c r="EN19" s="52">
        <v>2701</v>
      </c>
      <c r="EO19" s="52">
        <v>83415</v>
      </c>
      <c r="EP19" s="52">
        <v>27357</v>
      </c>
      <c r="EQ19" s="294">
        <v>112</v>
      </c>
      <c r="ER19" s="52">
        <v>113595</v>
      </c>
      <c r="ES19" s="52">
        <v>0</v>
      </c>
      <c r="ET19" s="52">
        <v>3</v>
      </c>
      <c r="EU19" s="52">
        <v>3</v>
      </c>
      <c r="EV19" s="52">
        <v>113598</v>
      </c>
      <c r="EW19" s="52">
        <v>113598</v>
      </c>
      <c r="EX19" s="463">
        <v>0</v>
      </c>
      <c r="EY19" s="53">
        <v>383</v>
      </c>
      <c r="EZ19" s="51">
        <v>0</v>
      </c>
      <c r="FA19" s="53">
        <v>281</v>
      </c>
      <c r="FB19" s="51">
        <v>1</v>
      </c>
      <c r="FC19" s="53">
        <v>405</v>
      </c>
      <c r="FD19" s="51">
        <v>11</v>
      </c>
      <c r="FE19" s="53">
        <v>737</v>
      </c>
      <c r="FF19" s="51">
        <v>0</v>
      </c>
      <c r="FG19" s="53">
        <v>958</v>
      </c>
      <c r="FH19" s="51">
        <v>0</v>
      </c>
      <c r="FI19" s="53">
        <v>108</v>
      </c>
      <c r="FJ19" s="51">
        <v>2</v>
      </c>
      <c r="FK19" s="53">
        <v>1293</v>
      </c>
      <c r="FL19" s="375">
        <v>4165</v>
      </c>
    </row>
    <row r="20" spans="1:168" s="307" customFormat="1" ht="15" customHeight="1">
      <c r="A20" s="307">
        <v>12</v>
      </c>
      <c r="B20" s="307" t="s">
        <v>494</v>
      </c>
      <c r="C20" s="307" t="s">
        <v>54</v>
      </c>
      <c r="D20" s="306">
        <v>13</v>
      </c>
      <c r="E20" s="448" t="s">
        <v>191</v>
      </c>
      <c r="F20" s="25">
        <v>242</v>
      </c>
      <c r="G20" s="26">
        <v>75</v>
      </c>
      <c r="H20" s="218">
        <v>317</v>
      </c>
      <c r="I20" s="27">
        <v>2554</v>
      </c>
      <c r="J20" s="26">
        <v>334</v>
      </c>
      <c r="K20" s="26">
        <v>102</v>
      </c>
      <c r="L20" s="218">
        <v>2990</v>
      </c>
      <c r="M20" s="27">
        <v>160</v>
      </c>
      <c r="N20" s="28">
        <v>130</v>
      </c>
      <c r="O20" s="29">
        <v>11789</v>
      </c>
      <c r="P20" s="788">
        <v>3467</v>
      </c>
      <c r="Q20" s="30">
        <v>147167</v>
      </c>
      <c r="R20" s="31">
        <v>229</v>
      </c>
      <c r="S20" s="32">
        <v>60</v>
      </c>
      <c r="T20" s="33">
        <v>316</v>
      </c>
      <c r="U20" s="34">
        <v>57</v>
      </c>
      <c r="V20" s="34">
        <v>445</v>
      </c>
      <c r="W20" s="34">
        <v>71</v>
      </c>
      <c r="X20" s="34">
        <v>19</v>
      </c>
      <c r="Y20" s="35">
        <v>908</v>
      </c>
      <c r="Z20" s="33">
        <v>1873</v>
      </c>
      <c r="AA20" s="34">
        <v>478</v>
      </c>
      <c r="AB20" s="35">
        <v>2351</v>
      </c>
      <c r="AC20" s="33">
        <v>170</v>
      </c>
      <c r="AD20" s="34">
        <v>36</v>
      </c>
      <c r="AE20" s="393">
        <v>0</v>
      </c>
      <c r="AF20" s="393">
        <v>30</v>
      </c>
      <c r="AG20" s="35">
        <v>236</v>
      </c>
      <c r="AH20" s="393">
        <v>2</v>
      </c>
      <c r="AI20" s="35">
        <v>2</v>
      </c>
      <c r="AJ20" s="36">
        <v>0</v>
      </c>
      <c r="AK20" s="36">
        <v>1</v>
      </c>
      <c r="AL20" s="36">
        <v>0</v>
      </c>
      <c r="AM20" s="36">
        <v>2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1</v>
      </c>
      <c r="AT20" s="37">
        <v>6</v>
      </c>
      <c r="AU20" s="37">
        <v>2</v>
      </c>
      <c r="AV20" s="37">
        <v>2</v>
      </c>
      <c r="AW20" s="37">
        <v>9</v>
      </c>
      <c r="AX20" s="65">
        <v>1</v>
      </c>
      <c r="AY20" s="38">
        <v>20</v>
      </c>
      <c r="AZ20" s="37">
        <v>1</v>
      </c>
      <c r="BA20" s="37">
        <v>0</v>
      </c>
      <c r="BB20" s="37">
        <v>1</v>
      </c>
      <c r="BC20" s="39">
        <v>0</v>
      </c>
      <c r="BD20" s="37">
        <v>2</v>
      </c>
      <c r="BE20" s="40">
        <v>2</v>
      </c>
      <c r="BF20" s="37">
        <v>0</v>
      </c>
      <c r="BG20" s="37">
        <v>0</v>
      </c>
      <c r="BH20" s="40">
        <v>0</v>
      </c>
      <c r="BI20" s="37">
        <v>0</v>
      </c>
      <c r="BJ20" s="37">
        <v>0</v>
      </c>
      <c r="BK20" s="38">
        <v>0</v>
      </c>
      <c r="BL20" s="41">
        <v>16398.57</v>
      </c>
      <c r="BM20" s="42">
        <v>0</v>
      </c>
      <c r="BN20" s="42">
        <v>2069.54</v>
      </c>
      <c r="BO20" s="43">
        <v>0</v>
      </c>
      <c r="BP20" s="44">
        <v>18468.11</v>
      </c>
      <c r="BQ20" s="42">
        <v>0</v>
      </c>
      <c r="BR20" s="42">
        <v>0</v>
      </c>
      <c r="BS20" s="42">
        <v>0</v>
      </c>
      <c r="BT20" s="42">
        <v>148.3</v>
      </c>
      <c r="BU20" s="46">
        <v>0</v>
      </c>
      <c r="BV20" s="44">
        <v>148.3</v>
      </c>
      <c r="BW20" s="41">
        <v>0</v>
      </c>
      <c r="BX20" s="42">
        <v>0</v>
      </c>
      <c r="BY20" s="42">
        <v>0</v>
      </c>
      <c r="BZ20" s="46">
        <v>0</v>
      </c>
      <c r="CA20" s="44">
        <v>0</v>
      </c>
      <c r="CB20" s="45">
        <v>0</v>
      </c>
      <c r="CC20" s="42">
        <v>0</v>
      </c>
      <c r="CD20" s="42">
        <v>0</v>
      </c>
      <c r="CE20" s="46">
        <v>0</v>
      </c>
      <c r="CF20" s="44">
        <v>0</v>
      </c>
      <c r="CG20" s="55">
        <v>0</v>
      </c>
      <c r="CH20" s="42">
        <v>783.64</v>
      </c>
      <c r="CI20" s="55">
        <v>0</v>
      </c>
      <c r="CJ20" s="41">
        <v>0</v>
      </c>
      <c r="CK20" s="42">
        <v>0</v>
      </c>
      <c r="CL20" s="42">
        <v>0</v>
      </c>
      <c r="CM20" s="46">
        <v>0</v>
      </c>
      <c r="CN20" s="44">
        <v>0</v>
      </c>
      <c r="CO20" s="42">
        <v>0</v>
      </c>
      <c r="CP20" s="42">
        <v>8457.86</v>
      </c>
      <c r="CQ20" s="42">
        <v>0</v>
      </c>
      <c r="CR20" s="42">
        <v>1707.31</v>
      </c>
      <c r="CS20" s="46">
        <v>0</v>
      </c>
      <c r="CT20" s="44">
        <v>10165.17</v>
      </c>
      <c r="CU20" s="41">
        <v>0</v>
      </c>
      <c r="CV20" s="42">
        <v>15863.46</v>
      </c>
      <c r="CW20" s="42">
        <v>1771.2</v>
      </c>
      <c r="CX20" s="42"/>
      <c r="CY20" s="46">
        <v>0</v>
      </c>
      <c r="CZ20" s="44">
        <v>17634.66</v>
      </c>
      <c r="DA20" s="45">
        <v>1838.96</v>
      </c>
      <c r="DB20" s="42">
        <v>386.26</v>
      </c>
      <c r="DC20" s="42">
        <v>0</v>
      </c>
      <c r="DD20" s="42">
        <v>0</v>
      </c>
      <c r="DE20" s="46">
        <v>0</v>
      </c>
      <c r="DF20" s="44">
        <v>2225.2200000000003</v>
      </c>
      <c r="DG20" s="44">
        <v>30025.050000000003</v>
      </c>
      <c r="DH20" s="42">
        <v>0</v>
      </c>
      <c r="DI20" s="42">
        <v>0</v>
      </c>
      <c r="DJ20" s="42">
        <v>0</v>
      </c>
      <c r="DK20" s="46">
        <v>0</v>
      </c>
      <c r="DL20" s="44">
        <v>0</v>
      </c>
      <c r="DM20" s="41">
        <v>19021.17</v>
      </c>
      <c r="DN20" s="42">
        <v>24707.579999999998</v>
      </c>
      <c r="DO20" s="42">
        <v>1771.2</v>
      </c>
      <c r="DP20" s="42">
        <v>3925.15</v>
      </c>
      <c r="DQ20" s="42">
        <v>0</v>
      </c>
      <c r="DR20" s="44">
        <v>49425.100000000006</v>
      </c>
      <c r="DS20" s="48">
        <v>2</v>
      </c>
      <c r="DT20" s="49">
        <v>2</v>
      </c>
      <c r="DU20" s="49">
        <v>2</v>
      </c>
      <c r="DV20" s="810">
        <v>6</v>
      </c>
      <c r="DW20" s="48">
        <v>0</v>
      </c>
      <c r="DX20" s="49">
        <v>0</v>
      </c>
      <c r="DY20" s="49">
        <v>3</v>
      </c>
      <c r="DZ20" s="810">
        <v>3</v>
      </c>
      <c r="EA20" s="824">
        <v>0</v>
      </c>
      <c r="EB20" s="824">
        <v>0</v>
      </c>
      <c r="EC20" s="50">
        <v>9</v>
      </c>
      <c r="ED20" s="453">
        <v>6</v>
      </c>
      <c r="EE20" s="464">
        <v>330</v>
      </c>
      <c r="EF20" s="321">
        <v>771</v>
      </c>
      <c r="EG20" s="321">
        <v>2</v>
      </c>
      <c r="EH20" s="321">
        <v>4</v>
      </c>
      <c r="EI20" s="1621">
        <f t="shared" si="0"/>
        <v>1107</v>
      </c>
      <c r="EJ20" s="52">
        <v>0</v>
      </c>
      <c r="EK20" s="52">
        <v>3</v>
      </c>
      <c r="EL20" s="52">
        <v>1</v>
      </c>
      <c r="EM20" s="52">
        <v>256</v>
      </c>
      <c r="EN20" s="52">
        <v>1356</v>
      </c>
      <c r="EO20" s="52">
        <v>31738</v>
      </c>
      <c r="EP20" s="52">
        <v>5499</v>
      </c>
      <c r="EQ20" s="294">
        <v>495</v>
      </c>
      <c r="ER20" s="52">
        <v>39348</v>
      </c>
      <c r="ES20" s="52">
        <v>0</v>
      </c>
      <c r="ET20" s="52">
        <v>973</v>
      </c>
      <c r="EU20" s="52">
        <v>973</v>
      </c>
      <c r="EV20" s="52">
        <v>40321</v>
      </c>
      <c r="EW20" s="52">
        <v>40321</v>
      </c>
      <c r="EX20" s="463">
        <v>0</v>
      </c>
      <c r="EY20" s="53">
        <v>25</v>
      </c>
      <c r="EZ20" s="51">
        <v>0</v>
      </c>
      <c r="FA20" s="53">
        <v>122</v>
      </c>
      <c r="FB20" s="51">
        <v>0</v>
      </c>
      <c r="FC20" s="53">
        <v>180</v>
      </c>
      <c r="FD20" s="51">
        <v>0</v>
      </c>
      <c r="FE20" s="53">
        <v>163</v>
      </c>
      <c r="FF20" s="51">
        <v>0</v>
      </c>
      <c r="FG20" s="53">
        <v>2</v>
      </c>
      <c r="FH20" s="51">
        <v>0</v>
      </c>
      <c r="FI20" s="53">
        <v>79</v>
      </c>
      <c r="FJ20" s="51">
        <v>1</v>
      </c>
      <c r="FK20" s="53">
        <v>674</v>
      </c>
      <c r="FL20" s="375">
        <v>1245</v>
      </c>
    </row>
    <row r="21" spans="1:168" s="307" customFormat="1" ht="15" customHeight="1">
      <c r="A21" s="307">
        <v>13</v>
      </c>
      <c r="B21" s="307" t="s">
        <v>494</v>
      </c>
      <c r="C21" s="307" t="s">
        <v>55</v>
      </c>
      <c r="D21" s="307">
        <v>14</v>
      </c>
      <c r="E21" s="448" t="s">
        <v>151</v>
      </c>
      <c r="F21" s="25">
        <v>298</v>
      </c>
      <c r="G21" s="26">
        <v>65</v>
      </c>
      <c r="H21" s="218">
        <v>363</v>
      </c>
      <c r="I21" s="27">
        <v>3066</v>
      </c>
      <c r="J21" s="26">
        <v>778</v>
      </c>
      <c r="K21" s="26">
        <v>437</v>
      </c>
      <c r="L21" s="218">
        <v>4281</v>
      </c>
      <c r="M21" s="27">
        <v>0</v>
      </c>
      <c r="N21" s="28">
        <v>102</v>
      </c>
      <c r="O21" s="29">
        <v>0</v>
      </c>
      <c r="P21" s="788">
        <v>4644</v>
      </c>
      <c r="Q21" s="30">
        <v>0</v>
      </c>
      <c r="R21" s="31">
        <v>224</v>
      </c>
      <c r="S21" s="32">
        <v>60</v>
      </c>
      <c r="T21" s="33">
        <v>3713</v>
      </c>
      <c r="U21" s="34">
        <v>135</v>
      </c>
      <c r="V21" s="34">
        <v>2113</v>
      </c>
      <c r="W21" s="34">
        <v>155</v>
      </c>
      <c r="X21" s="34">
        <v>0</v>
      </c>
      <c r="Y21" s="35">
        <v>6116</v>
      </c>
      <c r="Z21" s="33">
        <v>16721</v>
      </c>
      <c r="AA21" s="34">
        <v>2005</v>
      </c>
      <c r="AB21" s="35">
        <v>18726</v>
      </c>
      <c r="AC21" s="33">
        <v>1406</v>
      </c>
      <c r="AD21" s="34">
        <v>96</v>
      </c>
      <c r="AE21" s="393">
        <v>128</v>
      </c>
      <c r="AF21" s="393">
        <v>0</v>
      </c>
      <c r="AG21" s="35">
        <v>1630</v>
      </c>
      <c r="AH21" s="393">
        <v>3</v>
      </c>
      <c r="AI21" s="35">
        <v>3</v>
      </c>
      <c r="AJ21" s="36">
        <v>1</v>
      </c>
      <c r="AK21" s="36">
        <v>3</v>
      </c>
      <c r="AL21" s="36">
        <v>2</v>
      </c>
      <c r="AM21" s="36">
        <v>1</v>
      </c>
      <c r="AN21" s="36">
        <v>0</v>
      </c>
      <c r="AO21" s="36">
        <v>4</v>
      </c>
      <c r="AP21" s="36">
        <v>4</v>
      </c>
      <c r="AQ21" s="36">
        <v>4</v>
      </c>
      <c r="AR21" s="36">
        <v>1</v>
      </c>
      <c r="AS21" s="36">
        <v>0</v>
      </c>
      <c r="AT21" s="37">
        <v>28</v>
      </c>
      <c r="AU21" s="37">
        <v>7</v>
      </c>
      <c r="AV21" s="37">
        <v>21</v>
      </c>
      <c r="AW21" s="37">
        <v>28</v>
      </c>
      <c r="AX21" s="65">
        <v>14</v>
      </c>
      <c r="AY21" s="38">
        <v>98</v>
      </c>
      <c r="AZ21" s="37">
        <v>7</v>
      </c>
      <c r="BA21" s="37">
        <v>0</v>
      </c>
      <c r="BB21" s="37">
        <v>7</v>
      </c>
      <c r="BC21" s="39">
        <v>0</v>
      </c>
      <c r="BD21" s="37">
        <v>35</v>
      </c>
      <c r="BE21" s="40">
        <v>35</v>
      </c>
      <c r="BF21" s="37">
        <v>4</v>
      </c>
      <c r="BG21" s="37">
        <v>2</v>
      </c>
      <c r="BH21" s="40">
        <v>6</v>
      </c>
      <c r="BI21" s="37">
        <v>0</v>
      </c>
      <c r="BJ21" s="37">
        <v>1</v>
      </c>
      <c r="BK21" s="38">
        <v>1</v>
      </c>
      <c r="BL21" s="41">
        <v>12883</v>
      </c>
      <c r="BM21" s="42">
        <v>68380</v>
      </c>
      <c r="BN21" s="42">
        <v>0</v>
      </c>
      <c r="BO21" s="43">
        <v>0</v>
      </c>
      <c r="BP21" s="44">
        <v>81263</v>
      </c>
      <c r="BQ21" s="42">
        <v>2160</v>
      </c>
      <c r="BR21" s="42">
        <v>7151</v>
      </c>
      <c r="BS21" s="42">
        <v>10043</v>
      </c>
      <c r="BT21" s="42">
        <v>0</v>
      </c>
      <c r="BU21" s="46">
        <v>0</v>
      </c>
      <c r="BV21" s="44">
        <v>19354</v>
      </c>
      <c r="BW21" s="41">
        <v>0</v>
      </c>
      <c r="BX21" s="42">
        <v>0</v>
      </c>
      <c r="BY21" s="42">
        <v>0</v>
      </c>
      <c r="BZ21" s="46">
        <v>0</v>
      </c>
      <c r="CA21" s="44">
        <v>0</v>
      </c>
      <c r="CB21" s="45">
        <v>1500</v>
      </c>
      <c r="CC21" s="42">
        <v>0</v>
      </c>
      <c r="CD21" s="42">
        <v>0</v>
      </c>
      <c r="CE21" s="46">
        <v>0</v>
      </c>
      <c r="CF21" s="44">
        <v>1500</v>
      </c>
      <c r="CG21" s="55">
        <v>3200</v>
      </c>
      <c r="CH21" s="42">
        <v>4200</v>
      </c>
      <c r="CI21" s="55">
        <v>0</v>
      </c>
      <c r="CJ21" s="41">
        <v>0</v>
      </c>
      <c r="CK21" s="42">
        <v>0</v>
      </c>
      <c r="CL21" s="42">
        <v>0</v>
      </c>
      <c r="CM21" s="46">
        <v>0</v>
      </c>
      <c r="CN21" s="44">
        <v>0</v>
      </c>
      <c r="CO21" s="42">
        <v>3065</v>
      </c>
      <c r="CP21" s="42">
        <v>768.33</v>
      </c>
      <c r="CQ21" s="42">
        <v>5408</v>
      </c>
      <c r="CR21" s="42">
        <v>0</v>
      </c>
      <c r="CS21" s="46">
        <v>0</v>
      </c>
      <c r="CT21" s="44">
        <v>9241.33</v>
      </c>
      <c r="CU21" s="41">
        <v>0</v>
      </c>
      <c r="CV21" s="42">
        <v>20545.059999999998</v>
      </c>
      <c r="CW21" s="42">
        <v>0</v>
      </c>
      <c r="CX21" s="42">
        <v>0</v>
      </c>
      <c r="CY21" s="46">
        <v>0</v>
      </c>
      <c r="CZ21" s="44">
        <v>20545.059999999998</v>
      </c>
      <c r="DA21" s="45">
        <v>0</v>
      </c>
      <c r="DB21" s="42">
        <v>0</v>
      </c>
      <c r="DC21" s="42">
        <v>393</v>
      </c>
      <c r="DD21" s="42">
        <v>0</v>
      </c>
      <c r="DE21" s="46">
        <v>0</v>
      </c>
      <c r="DF21" s="44">
        <v>393</v>
      </c>
      <c r="DG21" s="44">
        <v>30179.39</v>
      </c>
      <c r="DH21" s="42">
        <v>0</v>
      </c>
      <c r="DI21" s="42">
        <v>0</v>
      </c>
      <c r="DJ21" s="42">
        <v>0</v>
      </c>
      <c r="DK21" s="46">
        <v>0</v>
      </c>
      <c r="DL21" s="44">
        <v>0</v>
      </c>
      <c r="DM21" s="41">
        <v>27008</v>
      </c>
      <c r="DN21" s="42">
        <v>28464.39</v>
      </c>
      <c r="DO21" s="42">
        <v>84224</v>
      </c>
      <c r="DP21" s="42">
        <v>0</v>
      </c>
      <c r="DQ21" s="42">
        <v>0</v>
      </c>
      <c r="DR21" s="44">
        <v>139696.39</v>
      </c>
      <c r="DS21" s="48">
        <v>2</v>
      </c>
      <c r="DT21" s="49">
        <v>7</v>
      </c>
      <c r="DU21" s="49">
        <v>12</v>
      </c>
      <c r="DV21" s="810">
        <v>21</v>
      </c>
      <c r="DW21" s="48">
        <v>0</v>
      </c>
      <c r="DX21" s="49">
        <v>1</v>
      </c>
      <c r="DY21" s="49">
        <v>10</v>
      </c>
      <c r="DZ21" s="810">
        <v>11</v>
      </c>
      <c r="EA21" s="824">
        <v>0</v>
      </c>
      <c r="EB21" s="824">
        <v>0</v>
      </c>
      <c r="EC21" s="50">
        <v>32</v>
      </c>
      <c r="ED21" s="453">
        <v>0</v>
      </c>
      <c r="EE21" s="464">
        <v>4227</v>
      </c>
      <c r="EF21" s="321">
        <v>804</v>
      </c>
      <c r="EG21" s="321">
        <v>185</v>
      </c>
      <c r="EH21" s="321">
        <v>293</v>
      </c>
      <c r="EI21" s="1621">
        <f t="shared" si="0"/>
        <v>5509</v>
      </c>
      <c r="EJ21" s="52">
        <v>0</v>
      </c>
      <c r="EK21" s="52">
        <v>1</v>
      </c>
      <c r="EL21" s="52">
        <v>0</v>
      </c>
      <c r="EM21" s="52">
        <v>33</v>
      </c>
      <c r="EN21" s="52">
        <v>854</v>
      </c>
      <c r="EO21" s="52">
        <v>312163</v>
      </c>
      <c r="EP21" s="52">
        <v>87877</v>
      </c>
      <c r="EQ21" s="294">
        <v>897</v>
      </c>
      <c r="ER21" s="52">
        <v>401825</v>
      </c>
      <c r="ES21" s="52">
        <v>0</v>
      </c>
      <c r="ET21" s="52">
        <v>65</v>
      </c>
      <c r="EU21" s="52">
        <v>65</v>
      </c>
      <c r="EV21" s="52">
        <v>401890</v>
      </c>
      <c r="EW21" s="52">
        <v>491890</v>
      </c>
      <c r="EX21" s="463">
        <v>0</v>
      </c>
      <c r="EY21" s="53">
        <v>1373</v>
      </c>
      <c r="EZ21" s="51">
        <v>0</v>
      </c>
      <c r="FA21" s="53">
        <v>698</v>
      </c>
      <c r="FB21" s="51">
        <v>320</v>
      </c>
      <c r="FC21" s="53">
        <v>8108</v>
      </c>
      <c r="FD21" s="51">
        <v>6</v>
      </c>
      <c r="FE21" s="53">
        <v>1133</v>
      </c>
      <c r="FF21" s="51">
        <v>4</v>
      </c>
      <c r="FG21" s="53">
        <v>520</v>
      </c>
      <c r="FH21" s="51">
        <v>0</v>
      </c>
      <c r="FI21" s="53">
        <v>88</v>
      </c>
      <c r="FJ21" s="51">
        <v>18</v>
      </c>
      <c r="FK21" s="53">
        <v>489</v>
      </c>
      <c r="FL21" s="375">
        <v>12409</v>
      </c>
    </row>
    <row r="22" spans="1:168" s="307" customFormat="1" ht="15" customHeight="1">
      <c r="A22" s="307">
        <v>14</v>
      </c>
      <c r="B22" s="307" t="s">
        <v>494</v>
      </c>
      <c r="C22" s="307" t="s">
        <v>56</v>
      </c>
      <c r="D22" s="306">
        <v>15</v>
      </c>
      <c r="E22" s="448" t="s">
        <v>192</v>
      </c>
      <c r="F22" s="25">
        <v>70</v>
      </c>
      <c r="G22" s="26">
        <v>22</v>
      </c>
      <c r="H22" s="218">
        <v>92</v>
      </c>
      <c r="I22" s="27">
        <v>774</v>
      </c>
      <c r="J22" s="26">
        <v>262</v>
      </c>
      <c r="K22" s="26">
        <v>87</v>
      </c>
      <c r="L22" s="218">
        <v>1123</v>
      </c>
      <c r="M22" s="27">
        <v>0</v>
      </c>
      <c r="N22" s="28">
        <v>36</v>
      </c>
      <c r="O22" s="29">
        <v>0</v>
      </c>
      <c r="P22" s="788">
        <v>1215</v>
      </c>
      <c r="Q22" s="30">
        <v>0</v>
      </c>
      <c r="R22" s="31">
        <v>250</v>
      </c>
      <c r="S22" s="32">
        <v>60</v>
      </c>
      <c r="T22" s="33">
        <v>148</v>
      </c>
      <c r="U22" s="34">
        <v>71</v>
      </c>
      <c r="V22" s="34">
        <v>214</v>
      </c>
      <c r="W22" s="34">
        <v>72</v>
      </c>
      <c r="X22" s="34">
        <v>76</v>
      </c>
      <c r="Y22" s="35">
        <v>581</v>
      </c>
      <c r="Z22" s="33">
        <v>3238</v>
      </c>
      <c r="AA22" s="34">
        <v>426</v>
      </c>
      <c r="AB22" s="35">
        <v>3664</v>
      </c>
      <c r="AC22" s="33">
        <v>108</v>
      </c>
      <c r="AD22" s="34">
        <v>46</v>
      </c>
      <c r="AE22" s="393">
        <v>0</v>
      </c>
      <c r="AF22" s="393">
        <v>0</v>
      </c>
      <c r="AG22" s="35">
        <v>154</v>
      </c>
      <c r="AH22" s="393">
        <v>2</v>
      </c>
      <c r="AI22" s="35">
        <v>2</v>
      </c>
      <c r="AJ22" s="36">
        <v>1</v>
      </c>
      <c r="AK22" s="36">
        <v>1</v>
      </c>
      <c r="AL22" s="36">
        <v>1</v>
      </c>
      <c r="AM22" s="36">
        <v>2</v>
      </c>
      <c r="AN22" s="36">
        <v>0</v>
      </c>
      <c r="AO22" s="36">
        <v>2</v>
      </c>
      <c r="AP22" s="36">
        <v>0</v>
      </c>
      <c r="AQ22" s="36">
        <v>1</v>
      </c>
      <c r="AR22" s="36">
        <v>0</v>
      </c>
      <c r="AS22" s="36">
        <v>0</v>
      </c>
      <c r="AT22" s="37">
        <v>10</v>
      </c>
      <c r="AU22" s="37">
        <v>3</v>
      </c>
      <c r="AV22" s="37">
        <v>0</v>
      </c>
      <c r="AW22" s="37">
        <v>14</v>
      </c>
      <c r="AX22" s="65">
        <v>7</v>
      </c>
      <c r="AY22" s="38">
        <v>34</v>
      </c>
      <c r="AZ22" s="37">
        <v>4</v>
      </c>
      <c r="BA22" s="37">
        <v>1</v>
      </c>
      <c r="BB22" s="37">
        <v>5</v>
      </c>
      <c r="BC22" s="39">
        <v>2</v>
      </c>
      <c r="BD22" s="37">
        <v>3</v>
      </c>
      <c r="BE22" s="40">
        <v>5</v>
      </c>
      <c r="BF22" s="37">
        <v>2</v>
      </c>
      <c r="BG22" s="37">
        <v>1</v>
      </c>
      <c r="BH22" s="40">
        <v>3</v>
      </c>
      <c r="BI22" s="37">
        <v>0</v>
      </c>
      <c r="BJ22" s="37">
        <v>3</v>
      </c>
      <c r="BK22" s="38">
        <v>3</v>
      </c>
      <c r="BL22" s="41">
        <v>38829</v>
      </c>
      <c r="BM22" s="42">
        <v>0</v>
      </c>
      <c r="BN22" s="42">
        <v>0</v>
      </c>
      <c r="BO22" s="43">
        <v>0</v>
      </c>
      <c r="BP22" s="44">
        <v>38829</v>
      </c>
      <c r="BQ22" s="42">
        <v>7101</v>
      </c>
      <c r="BR22" s="42">
        <v>5525</v>
      </c>
      <c r="BS22" s="42">
        <v>0</v>
      </c>
      <c r="BT22" s="42">
        <v>0</v>
      </c>
      <c r="BU22" s="46">
        <v>0</v>
      </c>
      <c r="BV22" s="44">
        <v>12626</v>
      </c>
      <c r="BW22" s="41">
        <v>171</v>
      </c>
      <c r="BX22" s="42">
        <v>0</v>
      </c>
      <c r="BY22" s="42">
        <v>0</v>
      </c>
      <c r="BZ22" s="46">
        <v>0</v>
      </c>
      <c r="CA22" s="44">
        <v>171</v>
      </c>
      <c r="CB22" s="45">
        <v>1055</v>
      </c>
      <c r="CC22" s="42">
        <v>0</v>
      </c>
      <c r="CD22" s="42">
        <v>0</v>
      </c>
      <c r="CE22" s="46">
        <v>0</v>
      </c>
      <c r="CF22" s="44">
        <v>1055</v>
      </c>
      <c r="CG22" s="55">
        <v>4990</v>
      </c>
      <c r="CH22" s="42">
        <v>930</v>
      </c>
      <c r="CI22" s="55">
        <v>0</v>
      </c>
      <c r="CJ22" s="41">
        <v>0</v>
      </c>
      <c r="CK22" s="42">
        <v>0</v>
      </c>
      <c r="CL22" s="42">
        <v>0</v>
      </c>
      <c r="CM22" s="46">
        <v>0</v>
      </c>
      <c r="CN22" s="44">
        <v>0</v>
      </c>
      <c r="CO22" s="42">
        <v>0</v>
      </c>
      <c r="CP22" s="42">
        <v>0</v>
      </c>
      <c r="CQ22" s="42">
        <v>0</v>
      </c>
      <c r="CR22" s="42">
        <v>0</v>
      </c>
      <c r="CS22" s="46">
        <v>0</v>
      </c>
      <c r="CT22" s="44">
        <v>0</v>
      </c>
      <c r="CU22" s="41">
        <v>0</v>
      </c>
      <c r="CV22" s="42">
        <v>5695.48</v>
      </c>
      <c r="CW22" s="42">
        <v>0</v>
      </c>
      <c r="CX22" s="42">
        <v>0</v>
      </c>
      <c r="CY22" s="46">
        <v>0</v>
      </c>
      <c r="CZ22" s="44">
        <v>5695.48</v>
      </c>
      <c r="DA22" s="45">
        <v>0</v>
      </c>
      <c r="DB22" s="42">
        <v>0</v>
      </c>
      <c r="DC22" s="42">
        <v>0</v>
      </c>
      <c r="DD22" s="42">
        <v>0</v>
      </c>
      <c r="DE22" s="46">
        <v>0</v>
      </c>
      <c r="DF22" s="44">
        <v>0</v>
      </c>
      <c r="DG22" s="44">
        <v>5695.48</v>
      </c>
      <c r="DH22" s="42">
        <v>275</v>
      </c>
      <c r="DI22" s="42">
        <v>0</v>
      </c>
      <c r="DJ22" s="42">
        <v>0</v>
      </c>
      <c r="DK22" s="46">
        <v>0</v>
      </c>
      <c r="DL22" s="44">
        <v>275</v>
      </c>
      <c r="DM22" s="41">
        <v>53351</v>
      </c>
      <c r="DN22" s="42">
        <v>11220.48</v>
      </c>
      <c r="DO22" s="42">
        <v>0</v>
      </c>
      <c r="DP22" s="42">
        <v>0</v>
      </c>
      <c r="DQ22" s="42">
        <v>0</v>
      </c>
      <c r="DR22" s="44">
        <v>64571.479999999996</v>
      </c>
      <c r="DS22" s="48">
        <v>2</v>
      </c>
      <c r="DT22" s="49">
        <v>2</v>
      </c>
      <c r="DU22" s="49">
        <v>4</v>
      </c>
      <c r="DV22" s="810">
        <v>8</v>
      </c>
      <c r="DW22" s="48">
        <v>0</v>
      </c>
      <c r="DX22" s="49">
        <v>1</v>
      </c>
      <c r="DY22" s="49">
        <v>3</v>
      </c>
      <c r="DZ22" s="810">
        <v>4</v>
      </c>
      <c r="EA22" s="824">
        <v>0</v>
      </c>
      <c r="EB22" s="824">
        <v>0</v>
      </c>
      <c r="EC22" s="50">
        <v>12</v>
      </c>
      <c r="ED22" s="453">
        <v>0</v>
      </c>
      <c r="EE22" s="464">
        <v>1383</v>
      </c>
      <c r="EF22" s="321">
        <v>2530</v>
      </c>
      <c r="EG22" s="321">
        <v>7</v>
      </c>
      <c r="EH22" s="321">
        <v>696</v>
      </c>
      <c r="EI22" s="1621">
        <f t="shared" si="0"/>
        <v>4616</v>
      </c>
      <c r="EJ22" s="52">
        <v>0</v>
      </c>
      <c r="EK22" s="52">
        <v>1</v>
      </c>
      <c r="EL22" s="52">
        <v>0</v>
      </c>
      <c r="EM22" s="52">
        <v>7</v>
      </c>
      <c r="EN22" s="52">
        <v>666</v>
      </c>
      <c r="EO22" s="52">
        <v>90760</v>
      </c>
      <c r="EP22" s="52">
        <v>29781</v>
      </c>
      <c r="EQ22" s="294">
        <v>270</v>
      </c>
      <c r="ER22" s="52">
        <v>121485</v>
      </c>
      <c r="ES22" s="52">
        <v>0</v>
      </c>
      <c r="ET22" s="52">
        <v>65</v>
      </c>
      <c r="EU22" s="52">
        <v>65</v>
      </c>
      <c r="EV22" s="52">
        <v>121550</v>
      </c>
      <c r="EW22" s="52">
        <v>121550</v>
      </c>
      <c r="EX22" s="463">
        <v>0</v>
      </c>
      <c r="EY22" s="53">
        <v>155</v>
      </c>
      <c r="EZ22" s="51">
        <v>0</v>
      </c>
      <c r="FA22" s="53">
        <v>28</v>
      </c>
      <c r="FB22" s="51">
        <v>19</v>
      </c>
      <c r="FC22" s="53">
        <v>477</v>
      </c>
      <c r="FD22" s="51">
        <v>1</v>
      </c>
      <c r="FE22" s="53">
        <v>200</v>
      </c>
      <c r="FF22" s="51">
        <v>0</v>
      </c>
      <c r="FG22" s="53">
        <v>10</v>
      </c>
      <c r="FH22" s="51">
        <v>0</v>
      </c>
      <c r="FI22" s="53">
        <v>14</v>
      </c>
      <c r="FJ22" s="51">
        <v>1</v>
      </c>
      <c r="FK22" s="53">
        <v>97</v>
      </c>
      <c r="FL22" s="375">
        <v>981</v>
      </c>
    </row>
    <row r="23" spans="1:168" s="307" customFormat="1" ht="15" customHeight="1">
      <c r="A23" s="307">
        <v>15</v>
      </c>
      <c r="B23" s="307" t="s">
        <v>494</v>
      </c>
      <c r="C23" s="307" t="s">
        <v>57</v>
      </c>
      <c r="D23" s="306">
        <v>16</v>
      </c>
      <c r="E23" s="448" t="s">
        <v>193</v>
      </c>
      <c r="F23" s="25">
        <v>266</v>
      </c>
      <c r="G23" s="26">
        <v>54</v>
      </c>
      <c r="H23" s="218">
        <v>320</v>
      </c>
      <c r="I23" s="27">
        <v>2955</v>
      </c>
      <c r="J23" s="26">
        <v>518</v>
      </c>
      <c r="K23" s="26">
        <v>367</v>
      </c>
      <c r="L23" s="218">
        <v>3840</v>
      </c>
      <c r="M23" s="27">
        <v>0</v>
      </c>
      <c r="N23" s="28">
        <v>97</v>
      </c>
      <c r="O23" s="29">
        <v>1072</v>
      </c>
      <c r="P23" s="788">
        <v>4160</v>
      </c>
      <c r="Q23" s="30">
        <v>0</v>
      </c>
      <c r="R23" s="31">
        <v>226</v>
      </c>
      <c r="S23" s="32">
        <v>60</v>
      </c>
      <c r="T23" s="33">
        <v>1769</v>
      </c>
      <c r="U23" s="34">
        <v>340</v>
      </c>
      <c r="V23" s="34">
        <v>1835</v>
      </c>
      <c r="W23" s="34">
        <v>395</v>
      </c>
      <c r="X23" s="34">
        <v>961</v>
      </c>
      <c r="Y23" s="35">
        <v>5300</v>
      </c>
      <c r="Z23" s="33">
        <v>11286</v>
      </c>
      <c r="AA23" s="34">
        <v>1892</v>
      </c>
      <c r="AB23" s="35">
        <v>13178</v>
      </c>
      <c r="AC23" s="33">
        <v>719</v>
      </c>
      <c r="AD23" s="34">
        <v>167</v>
      </c>
      <c r="AE23" s="393">
        <v>70</v>
      </c>
      <c r="AF23" s="393">
        <v>51</v>
      </c>
      <c r="AG23" s="35">
        <v>1007</v>
      </c>
      <c r="AH23" s="393">
        <v>8</v>
      </c>
      <c r="AI23" s="35">
        <v>7</v>
      </c>
      <c r="AJ23" s="36">
        <v>1</v>
      </c>
      <c r="AK23" s="36">
        <v>2</v>
      </c>
      <c r="AL23" s="36">
        <v>1</v>
      </c>
      <c r="AM23" s="36">
        <v>5</v>
      </c>
      <c r="AN23" s="36">
        <v>0</v>
      </c>
      <c r="AO23" s="36">
        <v>4</v>
      </c>
      <c r="AP23" s="36">
        <v>2</v>
      </c>
      <c r="AQ23" s="36">
        <v>3</v>
      </c>
      <c r="AR23" s="36">
        <v>1</v>
      </c>
      <c r="AS23" s="36">
        <v>49</v>
      </c>
      <c r="AT23" s="37">
        <v>22</v>
      </c>
      <c r="AU23" s="37">
        <v>9</v>
      </c>
      <c r="AV23" s="37">
        <v>0</v>
      </c>
      <c r="AW23" s="37">
        <v>29</v>
      </c>
      <c r="AX23" s="65">
        <v>3</v>
      </c>
      <c r="AY23" s="38">
        <v>63</v>
      </c>
      <c r="AZ23" s="37">
        <v>12</v>
      </c>
      <c r="BA23" s="37">
        <v>0</v>
      </c>
      <c r="BB23" s="37">
        <v>12</v>
      </c>
      <c r="BC23" s="39">
        <v>3</v>
      </c>
      <c r="BD23" s="37">
        <v>15</v>
      </c>
      <c r="BE23" s="40">
        <v>18</v>
      </c>
      <c r="BF23" s="37">
        <v>1</v>
      </c>
      <c r="BG23" s="37">
        <v>4</v>
      </c>
      <c r="BH23" s="40">
        <v>5</v>
      </c>
      <c r="BI23" s="37">
        <v>0</v>
      </c>
      <c r="BJ23" s="37">
        <v>0</v>
      </c>
      <c r="BK23" s="38">
        <v>0</v>
      </c>
      <c r="BL23" s="41">
        <v>34281</v>
      </c>
      <c r="BM23" s="42">
        <v>16339</v>
      </c>
      <c r="BN23" s="42">
        <v>680</v>
      </c>
      <c r="BO23" s="43">
        <v>13409</v>
      </c>
      <c r="BP23" s="44">
        <v>64709</v>
      </c>
      <c r="BQ23" s="42">
        <v>6529</v>
      </c>
      <c r="BR23" s="42">
        <v>725</v>
      </c>
      <c r="BS23" s="42">
        <v>0</v>
      </c>
      <c r="BT23" s="42">
        <v>0</v>
      </c>
      <c r="BU23" s="46">
        <v>0</v>
      </c>
      <c r="BV23" s="44">
        <v>7254</v>
      </c>
      <c r="BW23" s="41">
        <v>0</v>
      </c>
      <c r="BX23" s="42">
        <v>0</v>
      </c>
      <c r="BY23" s="42">
        <v>0</v>
      </c>
      <c r="BZ23" s="46">
        <v>0</v>
      </c>
      <c r="CA23" s="44">
        <v>0</v>
      </c>
      <c r="CB23" s="45">
        <v>811</v>
      </c>
      <c r="CC23" s="42">
        <v>0</v>
      </c>
      <c r="CD23" s="42">
        <v>0</v>
      </c>
      <c r="CE23" s="46">
        <v>0</v>
      </c>
      <c r="CF23" s="44">
        <v>811</v>
      </c>
      <c r="CG23" s="55"/>
      <c r="CH23" s="42">
        <v>1161</v>
      </c>
      <c r="CI23" s="55">
        <v>0</v>
      </c>
      <c r="CJ23" s="41">
        <v>0</v>
      </c>
      <c r="CK23" s="42">
        <v>0</v>
      </c>
      <c r="CL23" s="42">
        <v>0</v>
      </c>
      <c r="CM23" s="46">
        <v>0</v>
      </c>
      <c r="CN23" s="44">
        <v>0</v>
      </c>
      <c r="CO23" s="42">
        <v>0</v>
      </c>
      <c r="CP23" s="42">
        <v>0</v>
      </c>
      <c r="CQ23" s="42">
        <v>0</v>
      </c>
      <c r="CR23" s="42">
        <v>0</v>
      </c>
      <c r="CS23" s="46">
        <v>0</v>
      </c>
      <c r="CT23" s="44">
        <v>0</v>
      </c>
      <c r="CU23" s="41">
        <v>0</v>
      </c>
      <c r="CV23" s="42">
        <v>27993.709999999995</v>
      </c>
      <c r="CW23" s="42">
        <v>0</v>
      </c>
      <c r="CX23" s="42">
        <v>0</v>
      </c>
      <c r="CY23" s="46">
        <v>0</v>
      </c>
      <c r="CZ23" s="44">
        <v>27993.709999999995</v>
      </c>
      <c r="DA23" s="45">
        <v>0</v>
      </c>
      <c r="DB23" s="42">
        <v>0</v>
      </c>
      <c r="DC23" s="42">
        <v>0</v>
      </c>
      <c r="DD23" s="42">
        <v>0</v>
      </c>
      <c r="DE23" s="46">
        <v>0</v>
      </c>
      <c r="DF23" s="44">
        <v>0</v>
      </c>
      <c r="DG23" s="44">
        <v>27993.709999999995</v>
      </c>
      <c r="DH23" s="42">
        <v>18731</v>
      </c>
      <c r="DI23" s="42">
        <v>0</v>
      </c>
      <c r="DJ23" s="42">
        <v>0</v>
      </c>
      <c r="DK23" s="46">
        <v>0</v>
      </c>
      <c r="DL23" s="44">
        <v>18731</v>
      </c>
      <c r="DM23" s="41">
        <v>61513</v>
      </c>
      <c r="DN23" s="42">
        <v>28718.709999999995</v>
      </c>
      <c r="DO23" s="42">
        <v>16339</v>
      </c>
      <c r="DP23" s="42">
        <v>680</v>
      </c>
      <c r="DQ23" s="42">
        <v>13409</v>
      </c>
      <c r="DR23" s="44">
        <v>120659.70999999999</v>
      </c>
      <c r="DS23" s="48">
        <v>3</v>
      </c>
      <c r="DT23" s="49">
        <v>5</v>
      </c>
      <c r="DU23" s="49">
        <v>17</v>
      </c>
      <c r="DV23" s="810">
        <v>25</v>
      </c>
      <c r="DW23" s="48">
        <v>0</v>
      </c>
      <c r="DX23" s="49">
        <v>3</v>
      </c>
      <c r="DY23" s="49">
        <v>8</v>
      </c>
      <c r="DZ23" s="810">
        <v>11</v>
      </c>
      <c r="EA23" s="824">
        <v>0</v>
      </c>
      <c r="EB23" s="824">
        <v>0</v>
      </c>
      <c r="EC23" s="50">
        <v>36</v>
      </c>
      <c r="ED23" s="453">
        <v>636</v>
      </c>
      <c r="EE23" s="464">
        <v>2090</v>
      </c>
      <c r="EF23" s="321">
        <v>3373</v>
      </c>
      <c r="EG23" s="321">
        <v>1364</v>
      </c>
      <c r="EH23" s="321">
        <v>119</v>
      </c>
      <c r="EI23" s="1621">
        <f t="shared" si="0"/>
        <v>6946</v>
      </c>
      <c r="EJ23" s="52">
        <v>0</v>
      </c>
      <c r="EK23" s="52">
        <v>0</v>
      </c>
      <c r="EL23" s="52">
        <v>0</v>
      </c>
      <c r="EM23" s="52">
        <v>2</v>
      </c>
      <c r="EN23" s="52">
        <v>5268</v>
      </c>
      <c r="EO23" s="52">
        <v>266442</v>
      </c>
      <c r="EP23" s="52">
        <v>59752</v>
      </c>
      <c r="EQ23" s="294">
        <v>1121</v>
      </c>
      <c r="ER23" s="52">
        <v>332585</v>
      </c>
      <c r="ES23" s="52">
        <v>0</v>
      </c>
      <c r="ET23" s="52">
        <v>704</v>
      </c>
      <c r="EU23" s="52">
        <v>704</v>
      </c>
      <c r="EV23" s="52">
        <v>333289</v>
      </c>
      <c r="EW23" s="52">
        <v>399289</v>
      </c>
      <c r="EX23" s="463">
        <v>0</v>
      </c>
      <c r="EY23" s="53">
        <v>1961</v>
      </c>
      <c r="EZ23" s="51">
        <v>0</v>
      </c>
      <c r="FA23" s="53">
        <v>1312</v>
      </c>
      <c r="FB23" s="51">
        <v>305</v>
      </c>
      <c r="FC23" s="53">
        <v>3732</v>
      </c>
      <c r="FD23" s="51">
        <v>6</v>
      </c>
      <c r="FE23" s="53">
        <v>1469</v>
      </c>
      <c r="FF23" s="51">
        <v>1090</v>
      </c>
      <c r="FG23" s="53">
        <v>9324</v>
      </c>
      <c r="FH23" s="51">
        <v>10</v>
      </c>
      <c r="FI23" s="53">
        <v>15183</v>
      </c>
      <c r="FJ23" s="51">
        <v>226</v>
      </c>
      <c r="FK23" s="53">
        <v>7425</v>
      </c>
      <c r="FL23" s="375">
        <v>40406</v>
      </c>
    </row>
    <row r="24" spans="1:168" s="307" customFormat="1" ht="15" customHeight="1">
      <c r="A24" s="307">
        <v>20</v>
      </c>
      <c r="B24" s="307" t="s">
        <v>494</v>
      </c>
      <c r="C24" s="307" t="s">
        <v>410</v>
      </c>
      <c r="D24" s="307">
        <v>17</v>
      </c>
      <c r="E24" s="448" t="s">
        <v>198</v>
      </c>
      <c r="F24" s="25">
        <v>140</v>
      </c>
      <c r="G24" s="26">
        <v>16</v>
      </c>
      <c r="H24" s="218">
        <v>156</v>
      </c>
      <c r="I24" s="27">
        <v>1725</v>
      </c>
      <c r="J24" s="26">
        <v>90</v>
      </c>
      <c r="K24" s="26">
        <v>55</v>
      </c>
      <c r="L24" s="218">
        <v>1870</v>
      </c>
      <c r="M24" s="27">
        <v>39</v>
      </c>
      <c r="N24" s="28">
        <v>80</v>
      </c>
      <c r="O24" s="29">
        <v>0</v>
      </c>
      <c r="P24" s="788">
        <v>2065</v>
      </c>
      <c r="Q24" s="30">
        <v>49081</v>
      </c>
      <c r="R24" s="31">
        <v>225</v>
      </c>
      <c r="S24" s="32">
        <v>60</v>
      </c>
      <c r="T24" s="33">
        <v>672</v>
      </c>
      <c r="U24" s="34">
        <v>0</v>
      </c>
      <c r="V24" s="34">
        <v>16</v>
      </c>
      <c r="W24" s="34">
        <v>75</v>
      </c>
      <c r="X24" s="34">
        <v>372</v>
      </c>
      <c r="Y24" s="35">
        <v>1135</v>
      </c>
      <c r="Z24" s="33">
        <v>448</v>
      </c>
      <c r="AA24" s="34">
        <v>713</v>
      </c>
      <c r="AB24" s="35">
        <v>1161</v>
      </c>
      <c r="AC24" s="33">
        <v>232</v>
      </c>
      <c r="AD24" s="34">
        <v>0</v>
      </c>
      <c r="AE24" s="393">
        <v>26</v>
      </c>
      <c r="AF24" s="393">
        <v>0</v>
      </c>
      <c r="AG24" s="35">
        <v>258</v>
      </c>
      <c r="AH24" s="393">
        <v>2</v>
      </c>
      <c r="AI24" s="35">
        <v>2</v>
      </c>
      <c r="AJ24" s="36">
        <v>0</v>
      </c>
      <c r="AK24" s="36">
        <v>2</v>
      </c>
      <c r="AL24" s="36">
        <v>1</v>
      </c>
      <c r="AM24" s="36">
        <v>1</v>
      </c>
      <c r="AN24" s="36">
        <v>3</v>
      </c>
      <c r="AO24" s="36">
        <v>0</v>
      </c>
      <c r="AP24" s="36">
        <v>0</v>
      </c>
      <c r="AQ24" s="36">
        <v>0</v>
      </c>
      <c r="AR24" s="36">
        <v>1</v>
      </c>
      <c r="AS24" s="36">
        <v>9</v>
      </c>
      <c r="AT24" s="37">
        <v>10</v>
      </c>
      <c r="AU24" s="37">
        <v>2</v>
      </c>
      <c r="AV24" s="37">
        <v>6</v>
      </c>
      <c r="AW24" s="37">
        <v>45</v>
      </c>
      <c r="AX24" s="65">
        <v>23</v>
      </c>
      <c r="AY24" s="38">
        <v>86</v>
      </c>
      <c r="AZ24" s="37">
        <v>4</v>
      </c>
      <c r="BA24" s="37">
        <v>0</v>
      </c>
      <c r="BB24" s="37">
        <v>4</v>
      </c>
      <c r="BC24" s="39">
        <v>0</v>
      </c>
      <c r="BD24" s="37">
        <v>8</v>
      </c>
      <c r="BE24" s="40">
        <v>8</v>
      </c>
      <c r="BF24" s="37">
        <v>2</v>
      </c>
      <c r="BG24" s="37">
        <v>0</v>
      </c>
      <c r="BH24" s="40">
        <v>2</v>
      </c>
      <c r="BI24" s="37">
        <v>2</v>
      </c>
      <c r="BJ24" s="37">
        <v>12</v>
      </c>
      <c r="BK24" s="38">
        <v>14</v>
      </c>
      <c r="BL24" s="41">
        <v>27824.24</v>
      </c>
      <c r="BM24" s="42">
        <v>887.48</v>
      </c>
      <c r="BN24" s="42">
        <v>0</v>
      </c>
      <c r="BO24" s="43">
        <v>0</v>
      </c>
      <c r="BP24" s="44">
        <v>28711.72</v>
      </c>
      <c r="BQ24" s="42">
        <v>0</v>
      </c>
      <c r="BR24" s="42">
        <v>0</v>
      </c>
      <c r="BS24" s="42">
        <v>0</v>
      </c>
      <c r="BT24" s="42">
        <v>0</v>
      </c>
      <c r="BU24" s="46">
        <v>0</v>
      </c>
      <c r="BV24" s="44">
        <v>0</v>
      </c>
      <c r="BW24" s="41">
        <v>1435.57</v>
      </c>
      <c r="BX24" s="42">
        <v>0</v>
      </c>
      <c r="BY24" s="42">
        <v>0</v>
      </c>
      <c r="BZ24" s="46">
        <v>0</v>
      </c>
      <c r="CA24" s="44">
        <v>1435.57</v>
      </c>
      <c r="CB24" s="45">
        <v>0</v>
      </c>
      <c r="CC24" s="42">
        <v>0</v>
      </c>
      <c r="CD24" s="42">
        <v>0</v>
      </c>
      <c r="CE24" s="46">
        <v>0</v>
      </c>
      <c r="CF24" s="44">
        <v>0</v>
      </c>
      <c r="CG24" s="55">
        <v>10601.04</v>
      </c>
      <c r="CH24" s="42">
        <v>2368.52</v>
      </c>
      <c r="CI24" s="55">
        <v>279.99</v>
      </c>
      <c r="CJ24" s="41">
        <v>0</v>
      </c>
      <c r="CK24" s="42">
        <v>0</v>
      </c>
      <c r="CL24" s="42">
        <v>0</v>
      </c>
      <c r="CM24" s="46">
        <v>0</v>
      </c>
      <c r="CN24" s="44">
        <v>0</v>
      </c>
      <c r="CO24" s="42">
        <v>718.74</v>
      </c>
      <c r="CP24" s="42">
        <v>4150.889999999999</v>
      </c>
      <c r="CQ24" s="42">
        <v>0</v>
      </c>
      <c r="CR24" s="42">
        <v>0</v>
      </c>
      <c r="CS24" s="46">
        <v>0</v>
      </c>
      <c r="CT24" s="44">
        <v>4869.629999999999</v>
      </c>
      <c r="CU24" s="41">
        <v>0</v>
      </c>
      <c r="CV24" s="42">
        <v>17808.12</v>
      </c>
      <c r="CW24" s="42">
        <v>0</v>
      </c>
      <c r="CX24" s="42">
        <v>0</v>
      </c>
      <c r="CY24" s="46">
        <v>0</v>
      </c>
      <c r="CZ24" s="44">
        <v>17808.12</v>
      </c>
      <c r="DA24" s="45">
        <v>12310.24</v>
      </c>
      <c r="DB24" s="42">
        <v>0</v>
      </c>
      <c r="DC24" s="42">
        <v>0</v>
      </c>
      <c r="DD24" s="42">
        <v>0</v>
      </c>
      <c r="DE24" s="46">
        <v>0</v>
      </c>
      <c r="DF24" s="44">
        <v>12310.24</v>
      </c>
      <c r="DG24" s="44">
        <v>34987.99</v>
      </c>
      <c r="DH24" s="42">
        <v>5768</v>
      </c>
      <c r="DI24" s="42">
        <v>0</v>
      </c>
      <c r="DJ24" s="42">
        <v>0</v>
      </c>
      <c r="DK24" s="46">
        <v>0</v>
      </c>
      <c r="DL24" s="44">
        <v>5768</v>
      </c>
      <c r="DM24" s="41">
        <v>61306.34</v>
      </c>
      <c r="DN24" s="42">
        <v>21959.01</v>
      </c>
      <c r="DO24" s="42">
        <v>887.48</v>
      </c>
      <c r="DP24" s="42">
        <v>0</v>
      </c>
      <c r="DQ24" s="42">
        <v>0</v>
      </c>
      <c r="DR24" s="44">
        <v>84152.82999999999</v>
      </c>
      <c r="DS24" s="48">
        <v>2</v>
      </c>
      <c r="DT24" s="49">
        <v>1</v>
      </c>
      <c r="DU24" s="49">
        <v>3</v>
      </c>
      <c r="DV24" s="810">
        <v>6</v>
      </c>
      <c r="DW24" s="48">
        <v>0</v>
      </c>
      <c r="DX24" s="49">
        <v>1</v>
      </c>
      <c r="DY24" s="49">
        <v>3</v>
      </c>
      <c r="DZ24" s="810">
        <v>4</v>
      </c>
      <c r="EA24" s="824">
        <v>0</v>
      </c>
      <c r="EB24" s="824">
        <v>0</v>
      </c>
      <c r="EC24" s="50">
        <v>10</v>
      </c>
      <c r="ED24" s="453">
        <v>91</v>
      </c>
      <c r="EE24" s="464">
        <v>579</v>
      </c>
      <c r="EF24" s="321">
        <v>216</v>
      </c>
      <c r="EG24" s="321">
        <v>4</v>
      </c>
      <c r="EH24" s="321">
        <v>888</v>
      </c>
      <c r="EI24" s="1621">
        <f t="shared" si="0"/>
        <v>1687</v>
      </c>
      <c r="EJ24" s="52">
        <v>0</v>
      </c>
      <c r="EK24" s="52">
        <v>0</v>
      </c>
      <c r="EL24" s="52">
        <v>0</v>
      </c>
      <c r="EM24" s="52">
        <v>0</v>
      </c>
      <c r="EN24" s="52">
        <v>1</v>
      </c>
      <c r="EO24" s="52">
        <v>11156</v>
      </c>
      <c r="EP24" s="52">
        <v>18096</v>
      </c>
      <c r="EQ24" s="294">
        <v>125</v>
      </c>
      <c r="ER24" s="52">
        <v>29378</v>
      </c>
      <c r="ES24" s="52">
        <v>0</v>
      </c>
      <c r="ET24" s="52">
        <v>1132</v>
      </c>
      <c r="EU24" s="52">
        <v>1132</v>
      </c>
      <c r="EV24" s="52">
        <v>30510</v>
      </c>
      <c r="EW24" s="52">
        <v>30860</v>
      </c>
      <c r="EX24" s="463">
        <v>0</v>
      </c>
      <c r="EY24" s="53">
        <v>29</v>
      </c>
      <c r="EZ24" s="51">
        <v>0</v>
      </c>
      <c r="FA24" s="53">
        <v>19</v>
      </c>
      <c r="FB24" s="51">
        <v>69</v>
      </c>
      <c r="FC24" s="53">
        <v>1290</v>
      </c>
      <c r="FD24" s="51">
        <v>221</v>
      </c>
      <c r="FE24" s="53">
        <v>3710</v>
      </c>
      <c r="FF24" s="51">
        <v>0</v>
      </c>
      <c r="FG24" s="53">
        <v>2</v>
      </c>
      <c r="FH24" s="51">
        <v>0</v>
      </c>
      <c r="FI24" s="53">
        <v>1</v>
      </c>
      <c r="FJ24" s="51">
        <v>36</v>
      </c>
      <c r="FK24" s="53">
        <v>486</v>
      </c>
      <c r="FL24" s="375">
        <v>5537</v>
      </c>
    </row>
    <row r="25" spans="1:168" s="307" customFormat="1" ht="15" customHeight="1">
      <c r="A25" s="307">
        <v>16</v>
      </c>
      <c r="B25" s="307" t="s">
        <v>494</v>
      </c>
      <c r="C25" s="307" t="s">
        <v>58</v>
      </c>
      <c r="D25" s="306">
        <v>18</v>
      </c>
      <c r="E25" s="448" t="s">
        <v>194</v>
      </c>
      <c r="F25" s="25">
        <v>279</v>
      </c>
      <c r="G25" s="26">
        <v>663</v>
      </c>
      <c r="H25" s="218">
        <v>942</v>
      </c>
      <c r="I25" s="27">
        <v>3245</v>
      </c>
      <c r="J25" s="26">
        <v>861</v>
      </c>
      <c r="K25" s="26">
        <v>98</v>
      </c>
      <c r="L25" s="218">
        <v>4204</v>
      </c>
      <c r="M25" s="27">
        <v>0</v>
      </c>
      <c r="N25" s="28">
        <v>167</v>
      </c>
      <c r="O25" s="29">
        <v>0</v>
      </c>
      <c r="P25" s="788">
        <v>5146</v>
      </c>
      <c r="Q25" s="30">
        <v>0</v>
      </c>
      <c r="R25" s="31">
        <v>224</v>
      </c>
      <c r="S25" s="32">
        <v>60</v>
      </c>
      <c r="T25" s="33">
        <v>1108</v>
      </c>
      <c r="U25" s="34">
        <v>0</v>
      </c>
      <c r="V25" s="34">
        <v>1271</v>
      </c>
      <c r="W25" s="34">
        <v>170</v>
      </c>
      <c r="X25" s="34">
        <v>95</v>
      </c>
      <c r="Y25" s="35">
        <v>2644</v>
      </c>
      <c r="Z25" s="33">
        <v>7004</v>
      </c>
      <c r="AA25" s="34">
        <v>1417</v>
      </c>
      <c r="AB25" s="35">
        <v>8421</v>
      </c>
      <c r="AC25" s="33">
        <v>281</v>
      </c>
      <c r="AD25" s="34">
        <v>218</v>
      </c>
      <c r="AE25" s="393">
        <v>17</v>
      </c>
      <c r="AF25" s="393">
        <v>20</v>
      </c>
      <c r="AG25" s="35">
        <v>536</v>
      </c>
      <c r="AH25" s="393">
        <v>2</v>
      </c>
      <c r="AI25" s="35">
        <v>2</v>
      </c>
      <c r="AJ25" s="36">
        <v>0</v>
      </c>
      <c r="AK25" s="36">
        <v>2</v>
      </c>
      <c r="AL25" s="36">
        <v>1</v>
      </c>
      <c r="AM25" s="36">
        <v>1</v>
      </c>
      <c r="AN25" s="36">
        <v>0</v>
      </c>
      <c r="AO25" s="36">
        <v>0</v>
      </c>
      <c r="AP25" s="36">
        <v>0</v>
      </c>
      <c r="AQ25" s="36">
        <v>3</v>
      </c>
      <c r="AR25" s="36">
        <v>1</v>
      </c>
      <c r="AS25" s="36">
        <v>0</v>
      </c>
      <c r="AT25" s="37">
        <v>11</v>
      </c>
      <c r="AU25" s="37">
        <v>4</v>
      </c>
      <c r="AV25" s="37">
        <v>4</v>
      </c>
      <c r="AW25" s="37">
        <v>20</v>
      </c>
      <c r="AX25" s="65">
        <v>39</v>
      </c>
      <c r="AY25" s="38">
        <v>78</v>
      </c>
      <c r="AZ25" s="37">
        <v>4</v>
      </c>
      <c r="BA25" s="37">
        <v>0</v>
      </c>
      <c r="BB25" s="37">
        <v>4</v>
      </c>
      <c r="BC25" s="39">
        <v>2</v>
      </c>
      <c r="BD25" s="37">
        <v>9</v>
      </c>
      <c r="BE25" s="40">
        <v>11</v>
      </c>
      <c r="BF25" s="37">
        <v>3</v>
      </c>
      <c r="BG25" s="37">
        <v>0</v>
      </c>
      <c r="BH25" s="40">
        <v>3</v>
      </c>
      <c r="BI25" s="37">
        <v>3</v>
      </c>
      <c r="BJ25" s="37">
        <v>0</v>
      </c>
      <c r="BK25" s="38">
        <v>3</v>
      </c>
      <c r="BL25" s="41">
        <v>69293.97</v>
      </c>
      <c r="BM25" s="42">
        <v>0</v>
      </c>
      <c r="BN25" s="42">
        <v>34084.619999999995</v>
      </c>
      <c r="BO25" s="43">
        <v>0</v>
      </c>
      <c r="BP25" s="44">
        <v>103378.59</v>
      </c>
      <c r="BQ25" s="42">
        <v>2896.44</v>
      </c>
      <c r="BR25" s="42">
        <v>0</v>
      </c>
      <c r="BS25" s="42">
        <v>4883.73</v>
      </c>
      <c r="BT25" s="42">
        <v>0</v>
      </c>
      <c r="BU25" s="46">
        <v>0</v>
      </c>
      <c r="BV25" s="44">
        <v>7780.17</v>
      </c>
      <c r="BW25" s="41">
        <v>0</v>
      </c>
      <c r="BX25" s="42">
        <v>0</v>
      </c>
      <c r="BY25" s="42">
        <v>0</v>
      </c>
      <c r="BZ25" s="46">
        <v>0</v>
      </c>
      <c r="CA25" s="44">
        <v>0</v>
      </c>
      <c r="CB25" s="45">
        <v>0</v>
      </c>
      <c r="CC25" s="42">
        <v>0</v>
      </c>
      <c r="CD25" s="42">
        <v>0</v>
      </c>
      <c r="CE25" s="46">
        <v>0</v>
      </c>
      <c r="CF25" s="44">
        <v>0</v>
      </c>
      <c r="CG25" s="55">
        <v>48466.61</v>
      </c>
      <c r="CH25" s="42">
        <v>1677.83</v>
      </c>
      <c r="CI25" s="55">
        <v>0</v>
      </c>
      <c r="CJ25" s="41">
        <v>0</v>
      </c>
      <c r="CK25" s="42">
        <v>0</v>
      </c>
      <c r="CL25" s="42">
        <v>0</v>
      </c>
      <c r="CM25" s="46">
        <v>0</v>
      </c>
      <c r="CN25" s="44">
        <v>0</v>
      </c>
      <c r="CO25" s="42">
        <v>0</v>
      </c>
      <c r="CP25" s="42">
        <v>0</v>
      </c>
      <c r="CQ25" s="42">
        <v>0</v>
      </c>
      <c r="CR25" s="42">
        <v>0</v>
      </c>
      <c r="CS25" s="46">
        <v>0</v>
      </c>
      <c r="CT25" s="44">
        <v>0</v>
      </c>
      <c r="CU25" s="41">
        <v>0</v>
      </c>
      <c r="CV25" s="42">
        <v>87821.13</v>
      </c>
      <c r="CW25" s="42">
        <v>0</v>
      </c>
      <c r="CX25" s="42">
        <v>0</v>
      </c>
      <c r="CY25" s="46">
        <v>0</v>
      </c>
      <c r="CZ25" s="44">
        <v>87821.13</v>
      </c>
      <c r="DA25" s="45">
        <v>58496.44</v>
      </c>
      <c r="DB25" s="42">
        <v>0</v>
      </c>
      <c r="DC25" s="42">
        <v>0</v>
      </c>
      <c r="DD25" s="42">
        <v>0</v>
      </c>
      <c r="DE25" s="46">
        <v>0</v>
      </c>
      <c r="DF25" s="44">
        <v>58496.44</v>
      </c>
      <c r="DG25" s="44">
        <v>146317.57</v>
      </c>
      <c r="DH25" s="42">
        <v>4135.5</v>
      </c>
      <c r="DI25" s="42">
        <v>0</v>
      </c>
      <c r="DJ25" s="42">
        <v>0</v>
      </c>
      <c r="DK25" s="46">
        <v>0</v>
      </c>
      <c r="DL25" s="44">
        <v>4135.5</v>
      </c>
      <c r="DM25" s="41">
        <v>184966.79</v>
      </c>
      <c r="DN25" s="42">
        <v>87821.13</v>
      </c>
      <c r="DO25" s="42">
        <v>4883.73</v>
      </c>
      <c r="DP25" s="42">
        <v>34084.619999999995</v>
      </c>
      <c r="DQ25" s="42">
        <v>0</v>
      </c>
      <c r="DR25" s="44">
        <v>311756.27</v>
      </c>
      <c r="DS25" s="48">
        <v>1</v>
      </c>
      <c r="DT25" s="49">
        <v>3</v>
      </c>
      <c r="DU25" s="49">
        <v>3</v>
      </c>
      <c r="DV25" s="810">
        <v>7</v>
      </c>
      <c r="DW25" s="48">
        <v>0</v>
      </c>
      <c r="DX25" s="49">
        <v>1</v>
      </c>
      <c r="DY25" s="49">
        <v>4</v>
      </c>
      <c r="DZ25" s="810">
        <v>5</v>
      </c>
      <c r="EA25" s="824">
        <v>1</v>
      </c>
      <c r="EB25" s="824">
        <v>0</v>
      </c>
      <c r="EC25" s="50">
        <v>12</v>
      </c>
      <c r="ED25" s="453">
        <v>255</v>
      </c>
      <c r="EE25" s="464">
        <v>828</v>
      </c>
      <c r="EF25" s="321">
        <v>1980</v>
      </c>
      <c r="EG25" s="321">
        <v>4</v>
      </c>
      <c r="EH25" s="321">
        <v>1633</v>
      </c>
      <c r="EI25" s="1621">
        <f t="shared" si="0"/>
        <v>4445</v>
      </c>
      <c r="EJ25" s="52">
        <v>0</v>
      </c>
      <c r="EK25" s="52">
        <v>4</v>
      </c>
      <c r="EL25" s="52">
        <v>8</v>
      </c>
      <c r="EM25" s="52">
        <v>41</v>
      </c>
      <c r="EN25" s="52">
        <v>24097</v>
      </c>
      <c r="EO25" s="52">
        <v>109760</v>
      </c>
      <c r="EP25" s="52">
        <v>16855</v>
      </c>
      <c r="EQ25" s="294">
        <v>156</v>
      </c>
      <c r="ER25" s="52">
        <v>150921</v>
      </c>
      <c r="ES25" s="52">
        <v>16</v>
      </c>
      <c r="ET25" s="52">
        <v>10400</v>
      </c>
      <c r="EU25" s="52">
        <v>10416</v>
      </c>
      <c r="EV25" s="52">
        <v>161337</v>
      </c>
      <c r="EW25" s="52">
        <v>161337</v>
      </c>
      <c r="EX25" s="463">
        <v>0</v>
      </c>
      <c r="EY25" s="53">
        <v>174</v>
      </c>
      <c r="EZ25" s="51">
        <v>0</v>
      </c>
      <c r="FA25" s="53">
        <v>2649</v>
      </c>
      <c r="FB25" s="51">
        <v>66</v>
      </c>
      <c r="FC25" s="53">
        <v>378</v>
      </c>
      <c r="FD25" s="51">
        <v>0</v>
      </c>
      <c r="FE25" s="53">
        <v>630</v>
      </c>
      <c r="FF25" s="51">
        <v>0</v>
      </c>
      <c r="FG25" s="53">
        <v>18</v>
      </c>
      <c r="FH25" s="51">
        <v>0</v>
      </c>
      <c r="FI25" s="53">
        <v>18</v>
      </c>
      <c r="FJ25" s="51">
        <v>0</v>
      </c>
      <c r="FK25" s="53">
        <v>760</v>
      </c>
      <c r="FL25" s="375">
        <v>4627</v>
      </c>
    </row>
    <row r="26" spans="1:168" s="307" customFormat="1" ht="15" customHeight="1">
      <c r="A26" s="307">
        <v>17</v>
      </c>
      <c r="B26" s="307" t="s">
        <v>494</v>
      </c>
      <c r="C26" s="307" t="s">
        <v>59</v>
      </c>
      <c r="D26" s="306">
        <v>19</v>
      </c>
      <c r="E26" s="448" t="s">
        <v>195</v>
      </c>
      <c r="F26" s="25">
        <v>68</v>
      </c>
      <c r="G26" s="26">
        <v>87</v>
      </c>
      <c r="H26" s="218">
        <v>155</v>
      </c>
      <c r="I26" s="27">
        <v>636</v>
      </c>
      <c r="J26" s="26">
        <v>170</v>
      </c>
      <c r="K26" s="26">
        <v>57</v>
      </c>
      <c r="L26" s="218">
        <v>756</v>
      </c>
      <c r="M26" s="27">
        <v>204</v>
      </c>
      <c r="N26" s="28">
        <v>107</v>
      </c>
      <c r="O26" s="29">
        <v>7</v>
      </c>
      <c r="P26" s="788">
        <v>1115</v>
      </c>
      <c r="Q26" s="30">
        <v>86316</v>
      </c>
      <c r="R26" s="31">
        <v>224</v>
      </c>
      <c r="S26" s="32">
        <v>60</v>
      </c>
      <c r="T26" s="33">
        <v>364</v>
      </c>
      <c r="U26" s="34">
        <v>80</v>
      </c>
      <c r="V26" s="34">
        <v>125</v>
      </c>
      <c r="W26" s="34">
        <v>45</v>
      </c>
      <c r="X26" s="34">
        <v>78</v>
      </c>
      <c r="Y26" s="35">
        <v>692</v>
      </c>
      <c r="Z26" s="33">
        <v>697</v>
      </c>
      <c r="AA26" s="34">
        <v>458</v>
      </c>
      <c r="AB26" s="35">
        <v>1155</v>
      </c>
      <c r="AC26" s="33">
        <v>127</v>
      </c>
      <c r="AD26" s="34">
        <v>41</v>
      </c>
      <c r="AE26" s="393">
        <v>6</v>
      </c>
      <c r="AF26" s="393">
        <v>23</v>
      </c>
      <c r="AG26" s="35">
        <v>197</v>
      </c>
      <c r="AH26" s="393">
        <v>4</v>
      </c>
      <c r="AI26" s="35">
        <v>4</v>
      </c>
      <c r="AJ26" s="36">
        <v>1</v>
      </c>
      <c r="AK26" s="36">
        <v>1</v>
      </c>
      <c r="AL26" s="36">
        <v>1</v>
      </c>
      <c r="AM26" s="36">
        <v>1</v>
      </c>
      <c r="AN26" s="36">
        <v>1</v>
      </c>
      <c r="AO26" s="36">
        <v>41</v>
      </c>
      <c r="AP26" s="36">
        <v>0</v>
      </c>
      <c r="AQ26" s="36">
        <v>2</v>
      </c>
      <c r="AR26" s="36">
        <v>0</v>
      </c>
      <c r="AS26" s="36">
        <v>3</v>
      </c>
      <c r="AT26" s="37">
        <v>8</v>
      </c>
      <c r="AU26" s="37">
        <v>3</v>
      </c>
      <c r="AV26" s="37">
        <v>8</v>
      </c>
      <c r="AW26" s="37">
        <v>23</v>
      </c>
      <c r="AX26" s="65">
        <v>1</v>
      </c>
      <c r="AY26" s="38">
        <v>43</v>
      </c>
      <c r="AZ26" s="37">
        <v>5</v>
      </c>
      <c r="BA26" s="37">
        <v>1</v>
      </c>
      <c r="BB26" s="37">
        <v>6</v>
      </c>
      <c r="BC26" s="39">
        <v>0</v>
      </c>
      <c r="BD26" s="37">
        <v>4</v>
      </c>
      <c r="BE26" s="40">
        <v>4</v>
      </c>
      <c r="BF26" s="37">
        <v>2</v>
      </c>
      <c r="BG26" s="37">
        <v>4</v>
      </c>
      <c r="BH26" s="40">
        <v>6</v>
      </c>
      <c r="BI26" s="37">
        <v>0</v>
      </c>
      <c r="BJ26" s="37">
        <v>0</v>
      </c>
      <c r="BK26" s="38">
        <v>0</v>
      </c>
      <c r="BL26" s="41">
        <v>5043.7</v>
      </c>
      <c r="BM26" s="42">
        <v>0</v>
      </c>
      <c r="BN26" s="42">
        <v>0</v>
      </c>
      <c r="BO26" s="43">
        <v>0</v>
      </c>
      <c r="BP26" s="44">
        <v>5043.7</v>
      </c>
      <c r="BQ26" s="42">
        <v>8459</v>
      </c>
      <c r="BR26" s="42">
        <v>0</v>
      </c>
      <c r="BS26" s="42">
        <v>0</v>
      </c>
      <c r="BT26" s="42">
        <v>0</v>
      </c>
      <c r="BU26" s="46">
        <v>0</v>
      </c>
      <c r="BV26" s="44">
        <v>8459</v>
      </c>
      <c r="BW26" s="41"/>
      <c r="BX26" s="42">
        <v>0</v>
      </c>
      <c r="BY26" s="42">
        <v>0</v>
      </c>
      <c r="BZ26" s="46">
        <v>0</v>
      </c>
      <c r="CA26" s="44">
        <v>0</v>
      </c>
      <c r="CB26" s="45">
        <v>0</v>
      </c>
      <c r="CC26" s="42">
        <v>550.83</v>
      </c>
      <c r="CD26" s="42">
        <v>0</v>
      </c>
      <c r="CE26" s="46">
        <v>0</v>
      </c>
      <c r="CF26" s="44">
        <v>550.83</v>
      </c>
      <c r="CG26" s="55">
        <v>2952</v>
      </c>
      <c r="CH26" s="42">
        <v>349.79</v>
      </c>
      <c r="CI26" s="55">
        <v>595.44</v>
      </c>
      <c r="CJ26" s="41">
        <v>0</v>
      </c>
      <c r="CK26" s="42">
        <v>0</v>
      </c>
      <c r="CL26" s="42">
        <v>0</v>
      </c>
      <c r="CM26" s="46">
        <v>0</v>
      </c>
      <c r="CN26" s="44">
        <v>0</v>
      </c>
      <c r="CO26" s="42">
        <v>0</v>
      </c>
      <c r="CP26" s="42">
        <v>1700</v>
      </c>
      <c r="CQ26" s="42">
        <v>0</v>
      </c>
      <c r="CR26" s="42">
        <v>0</v>
      </c>
      <c r="CS26" s="46">
        <v>0</v>
      </c>
      <c r="CT26" s="44">
        <v>1700</v>
      </c>
      <c r="CU26" s="41">
        <v>0</v>
      </c>
      <c r="CV26" s="42">
        <v>27214.43</v>
      </c>
      <c r="CW26" s="42">
        <v>0</v>
      </c>
      <c r="CX26" s="42">
        <v>0</v>
      </c>
      <c r="CY26" s="46">
        <v>0</v>
      </c>
      <c r="CZ26" s="44">
        <v>27214.43</v>
      </c>
      <c r="DA26" s="45">
        <v>438</v>
      </c>
      <c r="DB26" s="42">
        <v>0</v>
      </c>
      <c r="DC26" s="42">
        <v>0</v>
      </c>
      <c r="DD26" s="42">
        <v>0</v>
      </c>
      <c r="DE26" s="46">
        <v>0</v>
      </c>
      <c r="DF26" s="44">
        <v>438</v>
      </c>
      <c r="DG26" s="44">
        <v>29352.43</v>
      </c>
      <c r="DH26" s="42">
        <v>0</v>
      </c>
      <c r="DI26" s="42">
        <v>0</v>
      </c>
      <c r="DJ26" s="42">
        <v>0</v>
      </c>
      <c r="DK26" s="46">
        <v>0</v>
      </c>
      <c r="DL26" s="44">
        <v>0</v>
      </c>
      <c r="DM26" s="41">
        <v>17837.93</v>
      </c>
      <c r="DN26" s="42">
        <v>28914.43</v>
      </c>
      <c r="DO26" s="42">
        <v>550.83</v>
      </c>
      <c r="DP26" s="42">
        <v>0</v>
      </c>
      <c r="DQ26" s="42">
        <v>0</v>
      </c>
      <c r="DR26" s="44">
        <v>47303.19</v>
      </c>
      <c r="DS26" s="48">
        <v>2</v>
      </c>
      <c r="DT26" s="49">
        <v>1</v>
      </c>
      <c r="DU26" s="49">
        <v>2</v>
      </c>
      <c r="DV26" s="810">
        <v>5</v>
      </c>
      <c r="DW26" s="48">
        <v>0</v>
      </c>
      <c r="DX26" s="49">
        <v>0</v>
      </c>
      <c r="DY26" s="49">
        <v>3</v>
      </c>
      <c r="DZ26" s="810">
        <v>3</v>
      </c>
      <c r="EA26" s="824">
        <v>0</v>
      </c>
      <c r="EB26" s="824">
        <v>0</v>
      </c>
      <c r="EC26" s="50">
        <v>8</v>
      </c>
      <c r="ED26" s="453">
        <v>112</v>
      </c>
      <c r="EE26" s="464">
        <v>49</v>
      </c>
      <c r="EF26" s="321">
        <v>59</v>
      </c>
      <c r="EG26" s="321">
        <v>0</v>
      </c>
      <c r="EH26" s="321">
        <v>0</v>
      </c>
      <c r="EI26" s="1621">
        <f t="shared" si="0"/>
        <v>108</v>
      </c>
      <c r="EJ26" s="52">
        <v>0</v>
      </c>
      <c r="EK26" s="52">
        <v>0</v>
      </c>
      <c r="EL26" s="52">
        <v>0</v>
      </c>
      <c r="EM26" s="52">
        <v>0</v>
      </c>
      <c r="EN26" s="52">
        <v>448</v>
      </c>
      <c r="EO26" s="52">
        <v>11728</v>
      </c>
      <c r="EP26" s="52">
        <v>2473</v>
      </c>
      <c r="EQ26" s="294">
        <v>10</v>
      </c>
      <c r="ER26" s="52">
        <v>14659</v>
      </c>
      <c r="ES26" s="52">
        <v>0</v>
      </c>
      <c r="ET26" s="52">
        <v>407</v>
      </c>
      <c r="EU26" s="52">
        <v>407</v>
      </c>
      <c r="EV26" s="52">
        <v>15066</v>
      </c>
      <c r="EW26" s="52">
        <v>15866</v>
      </c>
      <c r="EX26" s="463">
        <v>0</v>
      </c>
      <c r="EY26" s="53">
        <v>122</v>
      </c>
      <c r="EZ26" s="51">
        <v>0</v>
      </c>
      <c r="FA26" s="53">
        <v>9</v>
      </c>
      <c r="FB26" s="51">
        <v>1</v>
      </c>
      <c r="FC26" s="53">
        <v>213</v>
      </c>
      <c r="FD26" s="51">
        <v>16</v>
      </c>
      <c r="FE26" s="53">
        <v>283</v>
      </c>
      <c r="FF26" s="51">
        <v>0</v>
      </c>
      <c r="FG26" s="53">
        <v>1</v>
      </c>
      <c r="FH26" s="51">
        <v>0</v>
      </c>
      <c r="FI26" s="53">
        <v>0</v>
      </c>
      <c r="FJ26" s="51">
        <v>1</v>
      </c>
      <c r="FK26" s="53">
        <v>83</v>
      </c>
      <c r="FL26" s="375">
        <v>711</v>
      </c>
    </row>
    <row r="27" spans="1:168" s="307" customFormat="1" ht="15" customHeight="1">
      <c r="A27" s="307">
        <v>18</v>
      </c>
      <c r="B27" s="307" t="s">
        <v>494</v>
      </c>
      <c r="C27" s="307" t="s">
        <v>60</v>
      </c>
      <c r="D27" s="307">
        <v>20</v>
      </c>
      <c r="E27" s="448" t="s">
        <v>152</v>
      </c>
      <c r="F27" s="25">
        <v>153</v>
      </c>
      <c r="G27" s="26">
        <v>98</v>
      </c>
      <c r="H27" s="218">
        <v>251</v>
      </c>
      <c r="I27" s="27">
        <v>2837</v>
      </c>
      <c r="J27" s="26">
        <v>346</v>
      </c>
      <c r="K27" s="26">
        <v>323</v>
      </c>
      <c r="L27" s="218">
        <v>3506</v>
      </c>
      <c r="M27" s="27">
        <v>1116</v>
      </c>
      <c r="N27" s="28">
        <v>89</v>
      </c>
      <c r="O27" s="29">
        <v>16621</v>
      </c>
      <c r="P27" s="788">
        <v>4873</v>
      </c>
      <c r="Q27" s="30">
        <v>294684</v>
      </c>
      <c r="R27" s="31">
        <v>226</v>
      </c>
      <c r="S27" s="32">
        <v>60</v>
      </c>
      <c r="T27" s="33">
        <v>1831</v>
      </c>
      <c r="U27" s="34">
        <v>226</v>
      </c>
      <c r="V27" s="34">
        <v>163</v>
      </c>
      <c r="W27" s="34">
        <v>159</v>
      </c>
      <c r="X27" s="34">
        <v>96</v>
      </c>
      <c r="Y27" s="35">
        <v>2475</v>
      </c>
      <c r="Z27" s="33">
        <v>2322</v>
      </c>
      <c r="AA27" s="34">
        <v>1127</v>
      </c>
      <c r="AB27" s="35">
        <v>3449</v>
      </c>
      <c r="AC27" s="33">
        <v>697</v>
      </c>
      <c r="AD27" s="34">
        <v>14</v>
      </c>
      <c r="AE27" s="393">
        <v>85</v>
      </c>
      <c r="AF27" s="393">
        <v>0</v>
      </c>
      <c r="AG27" s="35">
        <v>796</v>
      </c>
      <c r="AH27" s="393">
        <v>3</v>
      </c>
      <c r="AI27" s="35">
        <v>3</v>
      </c>
      <c r="AJ27" s="36">
        <v>1</v>
      </c>
      <c r="AK27" s="36">
        <v>1</v>
      </c>
      <c r="AL27" s="36">
        <v>1</v>
      </c>
      <c r="AM27" s="36">
        <v>3</v>
      </c>
      <c r="AN27" s="36">
        <v>0</v>
      </c>
      <c r="AO27" s="36">
        <v>2</v>
      </c>
      <c r="AP27" s="36">
        <v>1</v>
      </c>
      <c r="AQ27" s="36">
        <v>2</v>
      </c>
      <c r="AR27" s="36">
        <v>1</v>
      </c>
      <c r="AS27" s="36">
        <v>3</v>
      </c>
      <c r="AT27" s="37">
        <v>12</v>
      </c>
      <c r="AU27" s="37">
        <v>4</v>
      </c>
      <c r="AV27" s="37">
        <v>8</v>
      </c>
      <c r="AW27" s="37">
        <v>50</v>
      </c>
      <c r="AX27" s="65">
        <v>1</v>
      </c>
      <c r="AY27" s="38">
        <v>75</v>
      </c>
      <c r="AZ27" s="37">
        <v>5</v>
      </c>
      <c r="BA27" s="37">
        <v>1</v>
      </c>
      <c r="BB27" s="37">
        <v>6</v>
      </c>
      <c r="BC27" s="39">
        <v>2</v>
      </c>
      <c r="BD27" s="37">
        <v>10</v>
      </c>
      <c r="BE27" s="40">
        <v>12</v>
      </c>
      <c r="BF27" s="37">
        <v>1</v>
      </c>
      <c r="BG27" s="37">
        <v>1</v>
      </c>
      <c r="BH27" s="40">
        <v>2</v>
      </c>
      <c r="BI27" s="37">
        <v>0</v>
      </c>
      <c r="BJ27" s="37">
        <v>0</v>
      </c>
      <c r="BK27" s="38">
        <v>0</v>
      </c>
      <c r="BL27" s="41">
        <v>35210.57</v>
      </c>
      <c r="BM27" s="42">
        <v>2231.71</v>
      </c>
      <c r="BN27" s="42">
        <v>0</v>
      </c>
      <c r="BO27" s="43">
        <v>0</v>
      </c>
      <c r="BP27" s="44">
        <v>37442.28</v>
      </c>
      <c r="BQ27" s="42">
        <v>0</v>
      </c>
      <c r="BR27" s="42">
        <v>0</v>
      </c>
      <c r="BS27" s="42">
        <v>0</v>
      </c>
      <c r="BT27" s="42">
        <v>0</v>
      </c>
      <c r="BU27" s="46">
        <v>0</v>
      </c>
      <c r="BV27" s="44">
        <v>0</v>
      </c>
      <c r="BW27" s="41"/>
      <c r="BX27" s="42">
        <v>0</v>
      </c>
      <c r="BY27" s="42">
        <v>0</v>
      </c>
      <c r="BZ27" s="46">
        <v>0</v>
      </c>
      <c r="CA27" s="44">
        <v>0</v>
      </c>
      <c r="CB27" s="45">
        <v>233.53</v>
      </c>
      <c r="CC27" s="42">
        <v>0</v>
      </c>
      <c r="CD27" s="42">
        <v>0</v>
      </c>
      <c r="CE27" s="46">
        <v>0</v>
      </c>
      <c r="CF27" s="44">
        <v>233.53</v>
      </c>
      <c r="CG27" s="55">
        <v>9005.06</v>
      </c>
      <c r="CH27" s="42">
        <v>2841.05</v>
      </c>
      <c r="CI27" s="55">
        <v>24258.16</v>
      </c>
      <c r="CJ27" s="41">
        <v>0</v>
      </c>
      <c r="CK27" s="42">
        <v>0</v>
      </c>
      <c r="CL27" s="42">
        <v>0</v>
      </c>
      <c r="CM27" s="46">
        <v>0</v>
      </c>
      <c r="CN27" s="44">
        <v>0</v>
      </c>
      <c r="CO27" s="42">
        <v>1700</v>
      </c>
      <c r="CP27" s="42">
        <v>0</v>
      </c>
      <c r="CQ27" s="42">
        <v>0</v>
      </c>
      <c r="CR27" s="42">
        <v>0</v>
      </c>
      <c r="CS27" s="46">
        <v>0</v>
      </c>
      <c r="CT27" s="44">
        <v>1700</v>
      </c>
      <c r="CU27" s="41">
        <v>3284.9</v>
      </c>
      <c r="CV27" s="42">
        <v>55375.49</v>
      </c>
      <c r="CW27" s="42">
        <v>0</v>
      </c>
      <c r="CX27" s="42">
        <v>0</v>
      </c>
      <c r="CY27" s="46">
        <v>0</v>
      </c>
      <c r="CZ27" s="44">
        <v>58660.39</v>
      </c>
      <c r="DA27" s="45">
        <v>0</v>
      </c>
      <c r="DB27" s="42">
        <v>0</v>
      </c>
      <c r="DC27" s="42">
        <v>0</v>
      </c>
      <c r="DD27" s="42">
        <v>0</v>
      </c>
      <c r="DE27" s="46">
        <v>0</v>
      </c>
      <c r="DF27" s="44">
        <v>0</v>
      </c>
      <c r="DG27" s="44">
        <v>60360.39</v>
      </c>
      <c r="DH27" s="42">
        <v>2055.06</v>
      </c>
      <c r="DI27" s="42">
        <v>0</v>
      </c>
      <c r="DJ27" s="42">
        <v>0</v>
      </c>
      <c r="DK27" s="46">
        <v>0</v>
      </c>
      <c r="DL27" s="44">
        <v>2055.06</v>
      </c>
      <c r="DM27" s="41">
        <v>78588.33</v>
      </c>
      <c r="DN27" s="42">
        <v>55375.49</v>
      </c>
      <c r="DO27" s="42">
        <v>2231.71</v>
      </c>
      <c r="DP27" s="42">
        <v>0</v>
      </c>
      <c r="DQ27" s="42">
        <v>0</v>
      </c>
      <c r="DR27" s="44">
        <v>136195.53</v>
      </c>
      <c r="DS27" s="48">
        <v>2</v>
      </c>
      <c r="DT27" s="49">
        <v>2</v>
      </c>
      <c r="DU27" s="49">
        <v>6</v>
      </c>
      <c r="DV27" s="810">
        <v>10</v>
      </c>
      <c r="DW27" s="48">
        <v>0</v>
      </c>
      <c r="DX27" s="49">
        <v>1</v>
      </c>
      <c r="DY27" s="49">
        <v>4</v>
      </c>
      <c r="DZ27" s="810">
        <v>5</v>
      </c>
      <c r="EA27" s="824">
        <v>0</v>
      </c>
      <c r="EB27" s="824">
        <v>0</v>
      </c>
      <c r="EC27" s="50">
        <v>15</v>
      </c>
      <c r="ED27" s="453">
        <v>261</v>
      </c>
      <c r="EE27" s="464">
        <v>893</v>
      </c>
      <c r="EF27" s="321">
        <v>2039</v>
      </c>
      <c r="EG27" s="321">
        <v>3</v>
      </c>
      <c r="EH27" s="321">
        <v>39</v>
      </c>
      <c r="EI27" s="1621">
        <f t="shared" si="0"/>
        <v>2974</v>
      </c>
      <c r="EJ27" s="52">
        <v>0</v>
      </c>
      <c r="EK27" s="52">
        <v>0</v>
      </c>
      <c r="EL27" s="52">
        <v>0</v>
      </c>
      <c r="EM27" s="52">
        <v>0</v>
      </c>
      <c r="EN27" s="52">
        <v>1682</v>
      </c>
      <c r="EO27" s="52">
        <v>54601</v>
      </c>
      <c r="EP27" s="52">
        <v>16238</v>
      </c>
      <c r="EQ27" s="294">
        <v>134</v>
      </c>
      <c r="ER27" s="52">
        <v>72655</v>
      </c>
      <c r="ES27" s="52">
        <v>0</v>
      </c>
      <c r="ET27" s="52">
        <v>1220</v>
      </c>
      <c r="EU27" s="52">
        <v>1220</v>
      </c>
      <c r="EV27" s="52">
        <v>73875</v>
      </c>
      <c r="EW27" s="52">
        <v>80075</v>
      </c>
      <c r="EX27" s="463">
        <v>2</v>
      </c>
      <c r="EY27" s="53">
        <v>724</v>
      </c>
      <c r="EZ27" s="51">
        <v>0</v>
      </c>
      <c r="FA27" s="53">
        <v>149</v>
      </c>
      <c r="FB27" s="51">
        <v>46</v>
      </c>
      <c r="FC27" s="53">
        <v>1538</v>
      </c>
      <c r="FD27" s="51">
        <v>2</v>
      </c>
      <c r="FE27" s="53">
        <v>444</v>
      </c>
      <c r="FF27" s="51">
        <v>2</v>
      </c>
      <c r="FG27" s="53">
        <v>35</v>
      </c>
      <c r="FH27" s="51">
        <v>0</v>
      </c>
      <c r="FI27" s="53">
        <v>7</v>
      </c>
      <c r="FJ27" s="51">
        <v>54</v>
      </c>
      <c r="FK27" s="53">
        <v>3647</v>
      </c>
      <c r="FL27" s="375">
        <v>6544</v>
      </c>
    </row>
    <row r="28" spans="1:168" s="307" customFormat="1" ht="15" customHeight="1">
      <c r="A28" s="307">
        <v>19</v>
      </c>
      <c r="B28" s="307" t="s">
        <v>494</v>
      </c>
      <c r="C28" s="307" t="s">
        <v>61</v>
      </c>
      <c r="D28" s="306">
        <v>21</v>
      </c>
      <c r="E28" s="448" t="s">
        <v>146</v>
      </c>
      <c r="F28" s="25">
        <v>244</v>
      </c>
      <c r="G28" s="26">
        <v>43</v>
      </c>
      <c r="H28" s="218">
        <v>287</v>
      </c>
      <c r="I28" s="27">
        <v>1496</v>
      </c>
      <c r="J28" s="26">
        <v>232</v>
      </c>
      <c r="K28" s="26">
        <v>52</v>
      </c>
      <c r="L28" s="218">
        <v>1780</v>
      </c>
      <c r="M28" s="27">
        <v>56</v>
      </c>
      <c r="N28" s="28">
        <v>140</v>
      </c>
      <c r="O28" s="29">
        <v>31</v>
      </c>
      <c r="P28" s="788">
        <v>2123</v>
      </c>
      <c r="Q28" s="30">
        <v>100656</v>
      </c>
      <c r="R28" s="31">
        <v>226</v>
      </c>
      <c r="S28" s="32">
        <v>60</v>
      </c>
      <c r="T28" s="33">
        <v>295</v>
      </c>
      <c r="U28" s="34">
        <v>136</v>
      </c>
      <c r="V28" s="34">
        <v>366</v>
      </c>
      <c r="W28" s="34">
        <v>70</v>
      </c>
      <c r="X28" s="34">
        <v>60</v>
      </c>
      <c r="Y28" s="35">
        <v>927</v>
      </c>
      <c r="Z28" s="33">
        <v>2393</v>
      </c>
      <c r="AA28" s="34">
        <v>447</v>
      </c>
      <c r="AB28" s="35">
        <v>2840</v>
      </c>
      <c r="AC28" s="33">
        <v>124</v>
      </c>
      <c r="AD28" s="34">
        <v>38</v>
      </c>
      <c r="AE28" s="393">
        <v>16</v>
      </c>
      <c r="AF28" s="393">
        <v>0</v>
      </c>
      <c r="AG28" s="35">
        <v>178</v>
      </c>
      <c r="AH28" s="393">
        <v>2</v>
      </c>
      <c r="AI28" s="35">
        <v>2</v>
      </c>
      <c r="AJ28" s="36">
        <v>0</v>
      </c>
      <c r="AK28" s="36">
        <v>2</v>
      </c>
      <c r="AL28" s="36">
        <v>1</v>
      </c>
      <c r="AM28" s="36">
        <v>2</v>
      </c>
      <c r="AN28" s="36">
        <v>1</v>
      </c>
      <c r="AO28" s="36">
        <v>5</v>
      </c>
      <c r="AP28" s="36">
        <v>0</v>
      </c>
      <c r="AQ28" s="36">
        <v>2</v>
      </c>
      <c r="AR28" s="36">
        <v>0</v>
      </c>
      <c r="AS28" s="36">
        <v>2</v>
      </c>
      <c r="AT28" s="37">
        <v>7</v>
      </c>
      <c r="AU28" s="37">
        <v>2</v>
      </c>
      <c r="AV28" s="37">
        <v>2</v>
      </c>
      <c r="AW28" s="37">
        <v>15</v>
      </c>
      <c r="AX28" s="65">
        <v>13</v>
      </c>
      <c r="AY28" s="38">
        <v>39</v>
      </c>
      <c r="AZ28" s="37">
        <v>3</v>
      </c>
      <c r="BA28" s="37">
        <v>0</v>
      </c>
      <c r="BB28" s="37">
        <v>3</v>
      </c>
      <c r="BC28" s="39">
        <v>1</v>
      </c>
      <c r="BD28" s="37">
        <v>1</v>
      </c>
      <c r="BE28" s="40">
        <v>2</v>
      </c>
      <c r="BF28" s="37">
        <v>2</v>
      </c>
      <c r="BG28" s="37">
        <v>1</v>
      </c>
      <c r="BH28" s="40">
        <v>3</v>
      </c>
      <c r="BI28" s="37">
        <v>1</v>
      </c>
      <c r="BJ28" s="37">
        <v>20</v>
      </c>
      <c r="BK28" s="38">
        <v>21</v>
      </c>
      <c r="BL28" s="41">
        <v>13691</v>
      </c>
      <c r="BM28" s="42">
        <v>0</v>
      </c>
      <c r="BN28" s="42">
        <v>3243</v>
      </c>
      <c r="BO28" s="43">
        <v>0</v>
      </c>
      <c r="BP28" s="44">
        <v>16934</v>
      </c>
      <c r="BQ28" s="42">
        <v>705</v>
      </c>
      <c r="BR28" s="42">
        <v>0</v>
      </c>
      <c r="BS28" s="42">
        <v>0</v>
      </c>
      <c r="BT28" s="42">
        <v>0</v>
      </c>
      <c r="BU28" s="46">
        <v>0</v>
      </c>
      <c r="BV28" s="44">
        <v>705</v>
      </c>
      <c r="BW28" s="41">
        <v>0</v>
      </c>
      <c r="BX28" s="42">
        <v>0</v>
      </c>
      <c r="BY28" s="42">
        <v>0</v>
      </c>
      <c r="BZ28" s="46">
        <v>0</v>
      </c>
      <c r="CA28" s="44">
        <v>0</v>
      </c>
      <c r="CB28" s="45">
        <v>0</v>
      </c>
      <c r="CC28" s="42">
        <v>0</v>
      </c>
      <c r="CD28" s="42">
        <v>0</v>
      </c>
      <c r="CE28" s="46">
        <v>0</v>
      </c>
      <c r="CF28" s="44">
        <v>0</v>
      </c>
      <c r="CG28" s="55">
        <v>813</v>
      </c>
      <c r="CH28" s="42">
        <v>1367</v>
      </c>
      <c r="CI28" s="55">
        <v>190</v>
      </c>
      <c r="CJ28" s="41">
        <v>0</v>
      </c>
      <c r="CK28" s="42">
        <v>0</v>
      </c>
      <c r="CL28" s="42">
        <v>0</v>
      </c>
      <c r="CM28" s="46">
        <v>0</v>
      </c>
      <c r="CN28" s="44">
        <v>0</v>
      </c>
      <c r="CO28" s="42">
        <v>0</v>
      </c>
      <c r="CP28" s="42">
        <v>838</v>
      </c>
      <c r="CQ28" s="42">
        <v>0</v>
      </c>
      <c r="CR28" s="42">
        <v>0</v>
      </c>
      <c r="CS28" s="46">
        <v>0</v>
      </c>
      <c r="CT28" s="44">
        <v>838</v>
      </c>
      <c r="CU28" s="41">
        <v>1300</v>
      </c>
      <c r="CV28" s="42">
        <v>59190.89</v>
      </c>
      <c r="CW28" s="42">
        <v>0</v>
      </c>
      <c r="CX28" s="42">
        <v>0</v>
      </c>
      <c r="CY28" s="46">
        <v>0</v>
      </c>
      <c r="CZ28" s="44">
        <v>60490.89</v>
      </c>
      <c r="DA28" s="45">
        <v>3686</v>
      </c>
      <c r="DB28" s="42">
        <v>0</v>
      </c>
      <c r="DC28" s="42">
        <v>0</v>
      </c>
      <c r="DD28" s="42">
        <v>0</v>
      </c>
      <c r="DE28" s="46">
        <v>0</v>
      </c>
      <c r="DF28" s="44">
        <v>3686</v>
      </c>
      <c r="DG28" s="44">
        <v>65014.89</v>
      </c>
      <c r="DH28" s="42">
        <v>1102</v>
      </c>
      <c r="DI28" s="42">
        <v>0</v>
      </c>
      <c r="DJ28" s="42">
        <v>0</v>
      </c>
      <c r="DK28" s="46">
        <v>0</v>
      </c>
      <c r="DL28" s="44">
        <v>1102</v>
      </c>
      <c r="DM28" s="41">
        <v>22854</v>
      </c>
      <c r="DN28" s="42">
        <v>60028.89</v>
      </c>
      <c r="DO28" s="42">
        <v>0</v>
      </c>
      <c r="DP28" s="42">
        <v>3243</v>
      </c>
      <c r="DQ28" s="42">
        <v>0</v>
      </c>
      <c r="DR28" s="44">
        <v>86125.89</v>
      </c>
      <c r="DS28" s="48">
        <v>2</v>
      </c>
      <c r="DT28" s="49">
        <v>0</v>
      </c>
      <c r="DU28" s="49">
        <v>4</v>
      </c>
      <c r="DV28" s="810">
        <v>6</v>
      </c>
      <c r="DW28" s="48">
        <v>0</v>
      </c>
      <c r="DX28" s="49">
        <v>0</v>
      </c>
      <c r="DY28" s="49">
        <v>3</v>
      </c>
      <c r="DZ28" s="810">
        <v>3</v>
      </c>
      <c r="EA28" s="824">
        <v>0</v>
      </c>
      <c r="EB28" s="824">
        <v>0</v>
      </c>
      <c r="EC28" s="50">
        <v>9</v>
      </c>
      <c r="ED28" s="453">
        <v>43</v>
      </c>
      <c r="EE28" s="464">
        <v>148</v>
      </c>
      <c r="EF28" s="321">
        <v>254</v>
      </c>
      <c r="EG28" s="321">
        <v>0</v>
      </c>
      <c r="EH28" s="321">
        <v>1</v>
      </c>
      <c r="EI28" s="1621">
        <f t="shared" si="0"/>
        <v>403</v>
      </c>
      <c r="EJ28" s="52">
        <v>0</v>
      </c>
      <c r="EK28" s="52">
        <v>0</v>
      </c>
      <c r="EL28" s="52">
        <v>0</v>
      </c>
      <c r="EM28" s="52">
        <v>31</v>
      </c>
      <c r="EN28" s="52">
        <v>4314</v>
      </c>
      <c r="EO28" s="52">
        <v>21795</v>
      </c>
      <c r="EP28" s="52">
        <v>7204</v>
      </c>
      <c r="EQ28" s="294">
        <v>47</v>
      </c>
      <c r="ER28" s="52">
        <v>33391</v>
      </c>
      <c r="ES28" s="52">
        <v>2</v>
      </c>
      <c r="ET28" s="52">
        <v>180</v>
      </c>
      <c r="EU28" s="52">
        <v>182</v>
      </c>
      <c r="EV28" s="52">
        <v>33573</v>
      </c>
      <c r="EW28" s="52">
        <v>38803</v>
      </c>
      <c r="EX28" s="463">
        <v>0</v>
      </c>
      <c r="EY28" s="53">
        <v>137</v>
      </c>
      <c r="EZ28" s="51">
        <v>0</v>
      </c>
      <c r="FA28" s="53">
        <v>244</v>
      </c>
      <c r="FB28" s="51">
        <v>25</v>
      </c>
      <c r="FC28" s="53">
        <v>287</v>
      </c>
      <c r="FD28" s="51">
        <v>7</v>
      </c>
      <c r="FE28" s="53">
        <v>355</v>
      </c>
      <c r="FF28" s="51">
        <v>0</v>
      </c>
      <c r="FG28" s="53">
        <v>27</v>
      </c>
      <c r="FH28" s="51">
        <v>0</v>
      </c>
      <c r="FI28" s="53">
        <v>822</v>
      </c>
      <c r="FJ28" s="51">
        <v>1</v>
      </c>
      <c r="FK28" s="53">
        <v>116</v>
      </c>
      <c r="FL28" s="375">
        <v>1988</v>
      </c>
    </row>
    <row r="29" spans="1:168" s="307" customFormat="1" ht="15" customHeight="1">
      <c r="A29" s="307">
        <v>22</v>
      </c>
      <c r="B29" s="307" t="s">
        <v>490</v>
      </c>
      <c r="C29" s="307" t="s">
        <v>63</v>
      </c>
      <c r="D29" s="306">
        <v>22</v>
      </c>
      <c r="E29" s="448" t="s">
        <v>648</v>
      </c>
      <c r="F29" s="25">
        <v>53</v>
      </c>
      <c r="G29" s="26">
        <v>123</v>
      </c>
      <c r="H29" s="218">
        <v>176</v>
      </c>
      <c r="I29" s="27">
        <v>1858</v>
      </c>
      <c r="J29" s="26">
        <v>153</v>
      </c>
      <c r="K29" s="26">
        <v>34</v>
      </c>
      <c r="L29" s="218">
        <v>2045</v>
      </c>
      <c r="M29" s="27">
        <v>0</v>
      </c>
      <c r="N29" s="28">
        <v>37</v>
      </c>
      <c r="O29" s="29">
        <v>0</v>
      </c>
      <c r="P29" s="788">
        <v>2221</v>
      </c>
      <c r="Q29" s="30">
        <v>0</v>
      </c>
      <c r="R29" s="31">
        <v>233</v>
      </c>
      <c r="S29" s="32">
        <v>60</v>
      </c>
      <c r="T29" s="33">
        <v>302</v>
      </c>
      <c r="U29" s="34">
        <v>0</v>
      </c>
      <c r="V29" s="34">
        <v>30</v>
      </c>
      <c r="W29" s="34">
        <v>14</v>
      </c>
      <c r="X29" s="34">
        <v>90</v>
      </c>
      <c r="Y29" s="35">
        <v>436</v>
      </c>
      <c r="Z29" s="33">
        <v>21</v>
      </c>
      <c r="AA29" s="34">
        <v>0</v>
      </c>
      <c r="AB29" s="35">
        <v>21</v>
      </c>
      <c r="AC29" s="33">
        <v>132</v>
      </c>
      <c r="AD29" s="34">
        <v>0</v>
      </c>
      <c r="AE29" s="393">
        <v>0</v>
      </c>
      <c r="AF29" s="393">
        <v>0</v>
      </c>
      <c r="AG29" s="35">
        <v>132</v>
      </c>
      <c r="AH29" s="393">
        <v>1</v>
      </c>
      <c r="AI29" s="35">
        <v>1</v>
      </c>
      <c r="AJ29" s="36">
        <v>0</v>
      </c>
      <c r="AK29" s="36">
        <v>1</v>
      </c>
      <c r="AL29" s="36">
        <v>1</v>
      </c>
      <c r="AM29" s="36">
        <v>2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7">
        <v>4</v>
      </c>
      <c r="AU29" s="37">
        <v>1</v>
      </c>
      <c r="AV29" s="37">
        <v>10</v>
      </c>
      <c r="AW29" s="37">
        <v>7</v>
      </c>
      <c r="AX29" s="65">
        <v>0</v>
      </c>
      <c r="AY29" s="38">
        <v>22</v>
      </c>
      <c r="AZ29" s="37">
        <v>2</v>
      </c>
      <c r="BA29" s="37">
        <v>1</v>
      </c>
      <c r="BB29" s="37">
        <v>3</v>
      </c>
      <c r="BC29" s="39">
        <v>0</v>
      </c>
      <c r="BD29" s="37">
        <v>1</v>
      </c>
      <c r="BE29" s="40">
        <v>1</v>
      </c>
      <c r="BF29" s="37">
        <v>1</v>
      </c>
      <c r="BG29" s="37">
        <v>0</v>
      </c>
      <c r="BH29" s="40">
        <v>1</v>
      </c>
      <c r="BI29" s="37">
        <v>0</v>
      </c>
      <c r="BJ29" s="37">
        <v>0</v>
      </c>
      <c r="BK29" s="38">
        <v>0</v>
      </c>
      <c r="BL29" s="41">
        <v>10471</v>
      </c>
      <c r="BM29" s="42">
        <v>0</v>
      </c>
      <c r="BN29" s="42">
        <v>0</v>
      </c>
      <c r="BO29" s="43">
        <v>0</v>
      </c>
      <c r="BP29" s="44">
        <v>10471</v>
      </c>
      <c r="BQ29" s="42">
        <v>831.27</v>
      </c>
      <c r="BR29" s="42"/>
      <c r="BS29" s="42">
        <v>0</v>
      </c>
      <c r="BT29" s="42">
        <v>0</v>
      </c>
      <c r="BU29" s="46">
        <v>0</v>
      </c>
      <c r="BV29" s="44">
        <v>831.27</v>
      </c>
      <c r="BW29" s="41">
        <v>1500</v>
      </c>
      <c r="BX29" s="42">
        <v>0</v>
      </c>
      <c r="BY29" s="42">
        <v>0</v>
      </c>
      <c r="BZ29" s="46">
        <v>0</v>
      </c>
      <c r="CA29" s="44">
        <v>1500</v>
      </c>
      <c r="CB29" s="45">
        <v>600</v>
      </c>
      <c r="CC29" s="42">
        <v>0</v>
      </c>
      <c r="CD29" s="42">
        <v>0</v>
      </c>
      <c r="CE29" s="46">
        <v>0</v>
      </c>
      <c r="CF29" s="44">
        <v>600</v>
      </c>
      <c r="CG29" s="55">
        <v>1300</v>
      </c>
      <c r="CH29" s="42">
        <v>0</v>
      </c>
      <c r="CI29" s="55">
        <v>188.55</v>
      </c>
      <c r="CJ29" s="41">
        <v>0</v>
      </c>
      <c r="CK29" s="42">
        <v>0</v>
      </c>
      <c r="CL29" s="42">
        <v>0</v>
      </c>
      <c r="CM29" s="46">
        <v>0</v>
      </c>
      <c r="CN29" s="44">
        <v>0</v>
      </c>
      <c r="CO29" s="42">
        <v>4746</v>
      </c>
      <c r="CP29" s="42">
        <v>0</v>
      </c>
      <c r="CQ29" s="42">
        <v>0</v>
      </c>
      <c r="CR29" s="42">
        <v>0</v>
      </c>
      <c r="CS29" s="46">
        <v>0</v>
      </c>
      <c r="CT29" s="44">
        <v>4746</v>
      </c>
      <c r="CU29" s="41">
        <v>0</v>
      </c>
      <c r="CV29" s="42">
        <v>9745.349999999999</v>
      </c>
      <c r="CW29" s="42">
        <v>0</v>
      </c>
      <c r="CX29" s="42">
        <v>0</v>
      </c>
      <c r="CY29" s="46">
        <v>0</v>
      </c>
      <c r="CZ29" s="44">
        <v>9745.349999999999</v>
      </c>
      <c r="DA29" s="45">
        <v>0</v>
      </c>
      <c r="DB29" s="42">
        <v>0</v>
      </c>
      <c r="DC29" s="42">
        <v>0</v>
      </c>
      <c r="DD29" s="42">
        <v>0</v>
      </c>
      <c r="DE29" s="46">
        <v>0</v>
      </c>
      <c r="DF29" s="44">
        <v>0</v>
      </c>
      <c r="DG29" s="44">
        <v>14491.349999999999</v>
      </c>
      <c r="DH29" s="42">
        <v>0</v>
      </c>
      <c r="DI29" s="42">
        <v>0</v>
      </c>
      <c r="DJ29" s="42">
        <v>0</v>
      </c>
      <c r="DK29" s="46">
        <v>0</v>
      </c>
      <c r="DL29" s="44">
        <v>0</v>
      </c>
      <c r="DM29" s="41">
        <v>19636.82</v>
      </c>
      <c r="DN29" s="42">
        <v>9745.349999999999</v>
      </c>
      <c r="DO29" s="42">
        <v>0</v>
      </c>
      <c r="DP29" s="42">
        <v>0</v>
      </c>
      <c r="DQ29" s="42">
        <v>0</v>
      </c>
      <c r="DR29" s="44">
        <v>29382.17</v>
      </c>
      <c r="DS29" s="48">
        <v>1</v>
      </c>
      <c r="DT29" s="49">
        <v>0</v>
      </c>
      <c r="DU29" s="49">
        <v>2</v>
      </c>
      <c r="DV29" s="810">
        <v>3</v>
      </c>
      <c r="DW29" s="48">
        <v>0</v>
      </c>
      <c r="DX29" s="49">
        <v>0</v>
      </c>
      <c r="DY29" s="49">
        <v>2</v>
      </c>
      <c r="DZ29" s="810">
        <v>2</v>
      </c>
      <c r="EA29" s="824">
        <v>0</v>
      </c>
      <c r="EB29" s="824">
        <v>0</v>
      </c>
      <c r="EC29" s="50">
        <v>5</v>
      </c>
      <c r="ED29" s="453">
        <v>0</v>
      </c>
      <c r="EE29" s="464">
        <v>307</v>
      </c>
      <c r="EF29" s="321">
        <v>64</v>
      </c>
      <c r="EG29" s="321">
        <v>0</v>
      </c>
      <c r="EH29" s="321">
        <v>5</v>
      </c>
      <c r="EI29" s="1621">
        <f t="shared" si="0"/>
        <v>376</v>
      </c>
      <c r="EJ29" s="52">
        <v>0</v>
      </c>
      <c r="EK29" s="52">
        <v>0</v>
      </c>
      <c r="EL29" s="52">
        <v>0</v>
      </c>
      <c r="EM29" s="52">
        <v>0</v>
      </c>
      <c r="EN29" s="52">
        <v>1</v>
      </c>
      <c r="EO29" s="52">
        <v>10227</v>
      </c>
      <c r="EP29" s="52">
        <v>7443</v>
      </c>
      <c r="EQ29" s="294">
        <v>46</v>
      </c>
      <c r="ER29" s="52">
        <v>17717</v>
      </c>
      <c r="ES29" s="52">
        <v>0</v>
      </c>
      <c r="ET29" s="52">
        <v>13</v>
      </c>
      <c r="EU29" s="52">
        <v>13</v>
      </c>
      <c r="EV29" s="52">
        <v>17730</v>
      </c>
      <c r="EW29" s="52">
        <v>17730</v>
      </c>
      <c r="EX29" s="463">
        <v>2</v>
      </c>
      <c r="EY29" s="53">
        <v>98</v>
      </c>
      <c r="EZ29" s="51">
        <v>0</v>
      </c>
      <c r="FA29" s="53">
        <v>1</v>
      </c>
      <c r="FB29" s="51">
        <v>1</v>
      </c>
      <c r="FC29" s="53">
        <v>405</v>
      </c>
      <c r="FD29" s="51">
        <v>0</v>
      </c>
      <c r="FE29" s="53">
        <v>186</v>
      </c>
      <c r="FF29" s="51">
        <v>0</v>
      </c>
      <c r="FG29" s="53">
        <v>0</v>
      </c>
      <c r="FH29" s="51">
        <v>0</v>
      </c>
      <c r="FI29" s="53">
        <v>0</v>
      </c>
      <c r="FJ29" s="51">
        <v>0</v>
      </c>
      <c r="FK29" s="53">
        <v>152</v>
      </c>
      <c r="FL29" s="375">
        <v>842</v>
      </c>
    </row>
    <row r="30" spans="1:168" s="307" customFormat="1" ht="15" customHeight="1">
      <c r="A30" s="307">
        <v>23</v>
      </c>
      <c r="B30" s="307" t="s">
        <v>490</v>
      </c>
      <c r="C30" s="307" t="s">
        <v>64</v>
      </c>
      <c r="D30" s="307">
        <v>23</v>
      </c>
      <c r="E30" s="448" t="s">
        <v>649</v>
      </c>
      <c r="F30" s="25">
        <v>46</v>
      </c>
      <c r="G30" s="26">
        <v>5</v>
      </c>
      <c r="H30" s="218">
        <v>51</v>
      </c>
      <c r="I30" s="27">
        <v>338</v>
      </c>
      <c r="J30" s="26">
        <v>0</v>
      </c>
      <c r="K30" s="26">
        <v>72</v>
      </c>
      <c r="L30" s="218">
        <v>410</v>
      </c>
      <c r="M30" s="27">
        <v>0</v>
      </c>
      <c r="N30" s="28">
        <v>29</v>
      </c>
      <c r="O30" s="29">
        <v>113</v>
      </c>
      <c r="P30" s="788">
        <v>461</v>
      </c>
      <c r="Q30" s="30">
        <v>15025</v>
      </c>
      <c r="R30" s="31">
        <v>225</v>
      </c>
      <c r="S30" s="32">
        <v>60</v>
      </c>
      <c r="T30" s="33">
        <v>192</v>
      </c>
      <c r="U30" s="34">
        <v>0</v>
      </c>
      <c r="V30" s="34">
        <v>314</v>
      </c>
      <c r="W30" s="34">
        <v>36</v>
      </c>
      <c r="X30" s="34">
        <v>84</v>
      </c>
      <c r="Y30" s="35">
        <v>626</v>
      </c>
      <c r="Z30" s="33">
        <v>223</v>
      </c>
      <c r="AA30" s="34">
        <v>215</v>
      </c>
      <c r="AB30" s="35">
        <v>438</v>
      </c>
      <c r="AC30" s="33">
        <v>108</v>
      </c>
      <c r="AD30" s="34">
        <v>0</v>
      </c>
      <c r="AE30" s="393">
        <v>30</v>
      </c>
      <c r="AF30" s="393">
        <v>0</v>
      </c>
      <c r="AG30" s="35">
        <v>138</v>
      </c>
      <c r="AH30" s="393">
        <v>1</v>
      </c>
      <c r="AI30" s="35">
        <v>1</v>
      </c>
      <c r="AJ30" s="36">
        <v>0</v>
      </c>
      <c r="AK30" s="36">
        <v>1</v>
      </c>
      <c r="AL30" s="36">
        <v>1</v>
      </c>
      <c r="AM30" s="36">
        <v>1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2</v>
      </c>
      <c r="AT30" s="37">
        <v>3</v>
      </c>
      <c r="AU30" s="37">
        <v>2</v>
      </c>
      <c r="AV30" s="37">
        <v>0</v>
      </c>
      <c r="AW30" s="37">
        <v>10</v>
      </c>
      <c r="AX30" s="65">
        <v>4</v>
      </c>
      <c r="AY30" s="38">
        <v>19</v>
      </c>
      <c r="AZ30" s="37">
        <v>2</v>
      </c>
      <c r="BA30" s="37">
        <v>0</v>
      </c>
      <c r="BB30" s="37">
        <v>2</v>
      </c>
      <c r="BC30" s="39">
        <v>0</v>
      </c>
      <c r="BD30" s="37">
        <v>2</v>
      </c>
      <c r="BE30" s="40">
        <v>2</v>
      </c>
      <c r="BF30" s="37">
        <v>1</v>
      </c>
      <c r="BG30" s="37">
        <v>0</v>
      </c>
      <c r="BH30" s="40">
        <v>1</v>
      </c>
      <c r="BI30" s="37">
        <v>0</v>
      </c>
      <c r="BJ30" s="37">
        <v>0</v>
      </c>
      <c r="BK30" s="38">
        <v>0</v>
      </c>
      <c r="BL30" s="41">
        <v>6030.41</v>
      </c>
      <c r="BM30" s="42">
        <v>0</v>
      </c>
      <c r="BN30" s="42">
        <v>0</v>
      </c>
      <c r="BO30" s="43">
        <v>0</v>
      </c>
      <c r="BP30" s="44">
        <v>6030.41</v>
      </c>
      <c r="BQ30" s="42">
        <v>970.54</v>
      </c>
      <c r="BR30" s="42">
        <v>0</v>
      </c>
      <c r="BS30" s="42">
        <v>0</v>
      </c>
      <c r="BT30" s="42">
        <v>0</v>
      </c>
      <c r="BU30" s="46">
        <v>0</v>
      </c>
      <c r="BV30" s="44">
        <v>970.54</v>
      </c>
      <c r="BW30" s="41">
        <v>378</v>
      </c>
      <c r="BX30" s="42">
        <v>0</v>
      </c>
      <c r="BY30" s="42">
        <v>0</v>
      </c>
      <c r="BZ30" s="46">
        <v>0</v>
      </c>
      <c r="CA30" s="44">
        <v>378</v>
      </c>
      <c r="CB30" s="45">
        <v>199</v>
      </c>
      <c r="CC30" s="42">
        <v>0</v>
      </c>
      <c r="CD30" s="42">
        <v>0</v>
      </c>
      <c r="CE30" s="46">
        <v>0</v>
      </c>
      <c r="CF30" s="44">
        <v>199</v>
      </c>
      <c r="CG30" s="55">
        <v>90</v>
      </c>
      <c r="CH30" s="42">
        <v>359</v>
      </c>
      <c r="CI30" s="55">
        <v>0</v>
      </c>
      <c r="CJ30" s="41">
        <v>0</v>
      </c>
      <c r="CK30" s="42">
        <v>0</v>
      </c>
      <c r="CL30" s="42">
        <v>0</v>
      </c>
      <c r="CM30" s="46">
        <v>0</v>
      </c>
      <c r="CN30" s="44">
        <v>0</v>
      </c>
      <c r="CO30" s="42">
        <v>0</v>
      </c>
      <c r="CP30" s="42">
        <v>1700</v>
      </c>
      <c r="CQ30" s="42">
        <v>0</v>
      </c>
      <c r="CR30" s="42">
        <v>0</v>
      </c>
      <c r="CS30" s="46">
        <v>0</v>
      </c>
      <c r="CT30" s="44">
        <v>1700</v>
      </c>
      <c r="CU30" s="41">
        <v>30</v>
      </c>
      <c r="CV30" s="42">
        <v>6885</v>
      </c>
      <c r="CW30" s="42">
        <v>0</v>
      </c>
      <c r="CX30" s="42">
        <v>0</v>
      </c>
      <c r="CY30" s="46">
        <v>0</v>
      </c>
      <c r="CZ30" s="44">
        <v>6915</v>
      </c>
      <c r="DA30" s="45">
        <v>0</v>
      </c>
      <c r="DB30" s="42">
        <v>0</v>
      </c>
      <c r="DC30" s="42">
        <v>0</v>
      </c>
      <c r="DD30" s="42">
        <v>0</v>
      </c>
      <c r="DE30" s="46">
        <v>0</v>
      </c>
      <c r="DF30" s="44">
        <v>0</v>
      </c>
      <c r="DG30" s="44">
        <v>8615</v>
      </c>
      <c r="DH30" s="42">
        <v>0</v>
      </c>
      <c r="DI30" s="42">
        <v>0</v>
      </c>
      <c r="DJ30" s="42">
        <v>0</v>
      </c>
      <c r="DK30" s="46">
        <v>0</v>
      </c>
      <c r="DL30" s="44">
        <v>0</v>
      </c>
      <c r="DM30" s="41">
        <v>8056.95</v>
      </c>
      <c r="DN30" s="42">
        <v>8585</v>
      </c>
      <c r="DO30" s="42">
        <v>0</v>
      </c>
      <c r="DP30" s="42">
        <v>0</v>
      </c>
      <c r="DQ30" s="42">
        <v>0</v>
      </c>
      <c r="DR30" s="44">
        <v>16641.95</v>
      </c>
      <c r="DS30" s="48">
        <v>1</v>
      </c>
      <c r="DT30" s="49">
        <v>0</v>
      </c>
      <c r="DU30" s="49">
        <v>1</v>
      </c>
      <c r="DV30" s="810">
        <v>2</v>
      </c>
      <c r="DW30" s="48">
        <v>1</v>
      </c>
      <c r="DX30" s="49">
        <v>0</v>
      </c>
      <c r="DY30" s="49">
        <v>1</v>
      </c>
      <c r="DZ30" s="810">
        <v>2</v>
      </c>
      <c r="EA30" s="824">
        <v>0</v>
      </c>
      <c r="EB30" s="824">
        <v>0</v>
      </c>
      <c r="EC30" s="50">
        <v>4</v>
      </c>
      <c r="ED30" s="453">
        <v>0</v>
      </c>
      <c r="EE30" s="464">
        <v>192</v>
      </c>
      <c r="EF30" s="321">
        <v>118</v>
      </c>
      <c r="EG30" s="321">
        <v>0</v>
      </c>
      <c r="EH30" s="321">
        <v>6</v>
      </c>
      <c r="EI30" s="1621">
        <f t="shared" si="0"/>
        <v>316</v>
      </c>
      <c r="EJ30" s="52">
        <v>0</v>
      </c>
      <c r="EK30" s="52">
        <v>0</v>
      </c>
      <c r="EL30" s="52">
        <v>0</v>
      </c>
      <c r="EM30" s="52">
        <v>0</v>
      </c>
      <c r="EN30" s="52">
        <v>3</v>
      </c>
      <c r="EO30" s="52">
        <v>7811</v>
      </c>
      <c r="EP30" s="52">
        <v>5593</v>
      </c>
      <c r="EQ30" s="294">
        <v>181</v>
      </c>
      <c r="ER30" s="52">
        <v>13588</v>
      </c>
      <c r="ES30" s="52">
        <v>0</v>
      </c>
      <c r="ET30" s="52">
        <v>215</v>
      </c>
      <c r="EU30" s="52">
        <v>215</v>
      </c>
      <c r="EV30" s="52">
        <v>13803</v>
      </c>
      <c r="EW30" s="52">
        <v>13803</v>
      </c>
      <c r="EX30" s="463">
        <v>0</v>
      </c>
      <c r="EY30" s="53">
        <v>166</v>
      </c>
      <c r="EZ30" s="51">
        <v>0</v>
      </c>
      <c r="FA30" s="53">
        <v>1</v>
      </c>
      <c r="FB30" s="51">
        <v>54</v>
      </c>
      <c r="FC30" s="53">
        <v>573</v>
      </c>
      <c r="FD30" s="51">
        <v>0</v>
      </c>
      <c r="FE30" s="53">
        <v>381</v>
      </c>
      <c r="FF30" s="51">
        <v>0</v>
      </c>
      <c r="FG30" s="53">
        <v>17</v>
      </c>
      <c r="FH30" s="51">
        <v>0</v>
      </c>
      <c r="FI30" s="53">
        <v>3</v>
      </c>
      <c r="FJ30" s="51">
        <v>0</v>
      </c>
      <c r="FK30" s="53">
        <v>411</v>
      </c>
      <c r="FL30" s="375">
        <v>1552</v>
      </c>
    </row>
    <row r="31" spans="1:168" s="307" customFormat="1" ht="15" customHeight="1">
      <c r="A31" s="307">
        <v>24</v>
      </c>
      <c r="B31" s="307" t="s">
        <v>490</v>
      </c>
      <c r="C31" s="307" t="s">
        <v>65</v>
      </c>
      <c r="D31" s="306">
        <v>24</v>
      </c>
      <c r="E31" s="448" t="s">
        <v>650</v>
      </c>
      <c r="F31" s="25">
        <v>40</v>
      </c>
      <c r="G31" s="26">
        <v>37</v>
      </c>
      <c r="H31" s="218">
        <v>77</v>
      </c>
      <c r="I31" s="27">
        <v>2635</v>
      </c>
      <c r="J31" s="26">
        <v>0</v>
      </c>
      <c r="K31" s="26">
        <v>78</v>
      </c>
      <c r="L31" s="218">
        <v>2713</v>
      </c>
      <c r="M31" s="27">
        <v>0</v>
      </c>
      <c r="N31" s="28">
        <v>31</v>
      </c>
      <c r="O31" s="29">
        <v>0</v>
      </c>
      <c r="P31" s="788">
        <v>2790</v>
      </c>
      <c r="Q31" s="30">
        <v>94110</v>
      </c>
      <c r="R31" s="31">
        <v>235</v>
      </c>
      <c r="S31" s="32">
        <v>57.3</v>
      </c>
      <c r="T31" s="33">
        <v>200</v>
      </c>
      <c r="U31" s="34">
        <v>25</v>
      </c>
      <c r="V31" s="34">
        <v>52</v>
      </c>
      <c r="W31" s="34">
        <v>55</v>
      </c>
      <c r="X31" s="34">
        <v>10</v>
      </c>
      <c r="Y31" s="35">
        <v>342</v>
      </c>
      <c r="Z31" s="33">
        <v>650</v>
      </c>
      <c r="AA31" s="34">
        <v>315</v>
      </c>
      <c r="AB31" s="35">
        <v>965</v>
      </c>
      <c r="AC31" s="33">
        <v>125</v>
      </c>
      <c r="AD31" s="34">
        <v>10</v>
      </c>
      <c r="AE31" s="393">
        <v>6</v>
      </c>
      <c r="AF31" s="393">
        <v>6</v>
      </c>
      <c r="AG31" s="35">
        <v>147</v>
      </c>
      <c r="AH31" s="393">
        <v>3</v>
      </c>
      <c r="AI31" s="35">
        <v>2</v>
      </c>
      <c r="AJ31" s="36">
        <v>1</v>
      </c>
      <c r="AK31" s="36">
        <v>1</v>
      </c>
      <c r="AL31" s="36">
        <v>1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1</v>
      </c>
      <c r="AT31" s="37">
        <v>6</v>
      </c>
      <c r="AU31" s="37">
        <v>1</v>
      </c>
      <c r="AV31" s="37">
        <v>3</v>
      </c>
      <c r="AW31" s="37">
        <v>8</v>
      </c>
      <c r="AX31" s="65">
        <v>0</v>
      </c>
      <c r="AY31" s="38">
        <v>18</v>
      </c>
      <c r="AZ31" s="37">
        <v>4</v>
      </c>
      <c r="BA31" s="37">
        <v>0</v>
      </c>
      <c r="BB31" s="37">
        <v>4</v>
      </c>
      <c r="BC31" s="39">
        <v>1</v>
      </c>
      <c r="BD31" s="37">
        <v>3</v>
      </c>
      <c r="BE31" s="40">
        <v>4</v>
      </c>
      <c r="BF31" s="37">
        <v>2</v>
      </c>
      <c r="BG31" s="37">
        <v>0</v>
      </c>
      <c r="BH31" s="40">
        <v>2</v>
      </c>
      <c r="BI31" s="37">
        <v>5</v>
      </c>
      <c r="BJ31" s="37">
        <v>5</v>
      </c>
      <c r="BK31" s="38">
        <v>10</v>
      </c>
      <c r="BL31" s="41">
        <v>28438</v>
      </c>
      <c r="BM31" s="42">
        <v>0</v>
      </c>
      <c r="BN31" s="42">
        <v>375</v>
      </c>
      <c r="BO31" s="43">
        <v>0</v>
      </c>
      <c r="BP31" s="44">
        <v>28813</v>
      </c>
      <c r="BQ31" s="42">
        <v>6694</v>
      </c>
      <c r="BR31" s="42">
        <v>0</v>
      </c>
      <c r="BS31" s="42">
        <v>0</v>
      </c>
      <c r="BT31" s="42">
        <v>0</v>
      </c>
      <c r="BU31" s="46">
        <v>0</v>
      </c>
      <c r="BV31" s="44">
        <v>6694</v>
      </c>
      <c r="BW31" s="41">
        <v>1905</v>
      </c>
      <c r="BX31" s="42">
        <v>0</v>
      </c>
      <c r="BY31" s="42">
        <v>0</v>
      </c>
      <c r="BZ31" s="46">
        <v>0</v>
      </c>
      <c r="CA31" s="44">
        <v>1905</v>
      </c>
      <c r="CB31" s="45">
        <v>470</v>
      </c>
      <c r="CC31" s="42">
        <v>0</v>
      </c>
      <c r="CD31" s="42">
        <v>0</v>
      </c>
      <c r="CE31" s="46">
        <v>0</v>
      </c>
      <c r="CF31" s="44">
        <v>470</v>
      </c>
      <c r="CG31" s="55">
        <v>2727</v>
      </c>
      <c r="CH31" s="42"/>
      <c r="CI31" s="55">
        <v>3485</v>
      </c>
      <c r="CJ31" s="41">
        <v>0</v>
      </c>
      <c r="CK31" s="42">
        <v>0</v>
      </c>
      <c r="CL31" s="42">
        <v>0</v>
      </c>
      <c r="CM31" s="46">
        <v>0</v>
      </c>
      <c r="CN31" s="44">
        <v>0</v>
      </c>
      <c r="CO31" s="42">
        <v>0</v>
      </c>
      <c r="CP31" s="42">
        <v>1700</v>
      </c>
      <c r="CQ31" s="42">
        <v>1905</v>
      </c>
      <c r="CR31" s="42">
        <v>0</v>
      </c>
      <c r="CS31" s="46">
        <v>0</v>
      </c>
      <c r="CT31" s="44">
        <v>3605</v>
      </c>
      <c r="CU31" s="41">
        <v>0</v>
      </c>
      <c r="CV31" s="42">
        <v>2411.27</v>
      </c>
      <c r="CW31" s="42">
        <v>0</v>
      </c>
      <c r="CX31" s="42">
        <v>0</v>
      </c>
      <c r="CY31" s="46">
        <v>0</v>
      </c>
      <c r="CZ31" s="44">
        <v>2411.27</v>
      </c>
      <c r="DA31" s="45">
        <v>0</v>
      </c>
      <c r="DB31" s="42">
        <v>0</v>
      </c>
      <c r="DC31" s="42">
        <v>573</v>
      </c>
      <c r="DD31" s="42">
        <v>0</v>
      </c>
      <c r="DE31" s="46">
        <v>0</v>
      </c>
      <c r="DF31" s="44">
        <v>573</v>
      </c>
      <c r="DG31" s="44">
        <v>6589.27</v>
      </c>
      <c r="DH31" s="42">
        <v>0</v>
      </c>
      <c r="DI31" s="42">
        <v>0</v>
      </c>
      <c r="DJ31" s="42">
        <v>0</v>
      </c>
      <c r="DK31" s="46">
        <v>0</v>
      </c>
      <c r="DL31" s="44">
        <v>0</v>
      </c>
      <c r="DM31" s="41">
        <v>43719</v>
      </c>
      <c r="DN31" s="42">
        <v>4111.27</v>
      </c>
      <c r="DO31" s="42">
        <v>2478</v>
      </c>
      <c r="DP31" s="42">
        <v>375</v>
      </c>
      <c r="DQ31" s="42">
        <v>0</v>
      </c>
      <c r="DR31" s="44">
        <v>50683.270000000004</v>
      </c>
      <c r="DS31" s="48">
        <v>1</v>
      </c>
      <c r="DT31" s="49">
        <v>0</v>
      </c>
      <c r="DU31" s="49">
        <v>2</v>
      </c>
      <c r="DV31" s="810">
        <v>3</v>
      </c>
      <c r="DW31" s="48">
        <v>1</v>
      </c>
      <c r="DX31" s="49">
        <v>0</v>
      </c>
      <c r="DY31" s="49">
        <v>2</v>
      </c>
      <c r="DZ31" s="810">
        <v>3</v>
      </c>
      <c r="EA31" s="824">
        <v>0</v>
      </c>
      <c r="EB31" s="824">
        <v>0</v>
      </c>
      <c r="EC31" s="50">
        <v>6</v>
      </c>
      <c r="ED31" s="453">
        <v>136</v>
      </c>
      <c r="EE31" s="464">
        <v>796</v>
      </c>
      <c r="EF31" s="321">
        <v>25</v>
      </c>
      <c r="EG31" s="321">
        <v>0</v>
      </c>
      <c r="EH31" s="321">
        <v>5</v>
      </c>
      <c r="EI31" s="1621">
        <f t="shared" si="0"/>
        <v>826</v>
      </c>
      <c r="EJ31" s="52">
        <v>0</v>
      </c>
      <c r="EK31" s="52">
        <v>0</v>
      </c>
      <c r="EL31" s="52">
        <v>0</v>
      </c>
      <c r="EM31" s="52">
        <v>1</v>
      </c>
      <c r="EN31" s="52">
        <v>166</v>
      </c>
      <c r="EO31" s="52">
        <v>15123</v>
      </c>
      <c r="EP31" s="52">
        <v>11393</v>
      </c>
      <c r="EQ31" s="294">
        <v>57</v>
      </c>
      <c r="ER31" s="52">
        <v>26740</v>
      </c>
      <c r="ES31" s="52">
        <v>0</v>
      </c>
      <c r="ET31" s="52">
        <v>3</v>
      </c>
      <c r="EU31" s="52">
        <v>3</v>
      </c>
      <c r="EV31" s="52">
        <v>26743</v>
      </c>
      <c r="EW31" s="52">
        <v>26743</v>
      </c>
      <c r="EX31" s="463">
        <v>0</v>
      </c>
      <c r="EY31" s="53">
        <v>39</v>
      </c>
      <c r="EZ31" s="51">
        <v>0</v>
      </c>
      <c r="FA31" s="53">
        <v>2</v>
      </c>
      <c r="FB31" s="51">
        <v>1</v>
      </c>
      <c r="FC31" s="53">
        <v>167</v>
      </c>
      <c r="FD31" s="51">
        <v>1</v>
      </c>
      <c r="FE31" s="53">
        <v>87</v>
      </c>
      <c r="FF31" s="51">
        <v>0</v>
      </c>
      <c r="FG31" s="53">
        <v>37</v>
      </c>
      <c r="FH31" s="51">
        <v>0</v>
      </c>
      <c r="FI31" s="53">
        <v>17</v>
      </c>
      <c r="FJ31" s="51">
        <v>0</v>
      </c>
      <c r="FK31" s="53">
        <v>148</v>
      </c>
      <c r="FL31" s="375">
        <v>497</v>
      </c>
    </row>
    <row r="32" spans="1:168" s="307" customFormat="1" ht="15" customHeight="1">
      <c r="A32" s="307">
        <v>25</v>
      </c>
      <c r="B32" s="307" t="s">
        <v>490</v>
      </c>
      <c r="C32" s="307" t="s">
        <v>66</v>
      </c>
      <c r="D32" s="306">
        <v>25</v>
      </c>
      <c r="E32" s="448" t="s">
        <v>651</v>
      </c>
      <c r="F32" s="25">
        <v>82</v>
      </c>
      <c r="G32" s="26">
        <v>33</v>
      </c>
      <c r="H32" s="218">
        <v>115</v>
      </c>
      <c r="I32" s="27">
        <v>791</v>
      </c>
      <c r="J32" s="26">
        <v>53</v>
      </c>
      <c r="K32" s="26">
        <v>26</v>
      </c>
      <c r="L32" s="218">
        <v>870</v>
      </c>
      <c r="M32" s="27">
        <v>0</v>
      </c>
      <c r="N32" s="28">
        <v>36</v>
      </c>
      <c r="O32" s="29">
        <v>0</v>
      </c>
      <c r="P32" s="788">
        <v>985</v>
      </c>
      <c r="Q32" s="30">
        <v>74342</v>
      </c>
      <c r="R32" s="31">
        <v>224</v>
      </c>
      <c r="S32" s="32">
        <v>60</v>
      </c>
      <c r="T32" s="33">
        <v>426</v>
      </c>
      <c r="U32" s="34">
        <v>28</v>
      </c>
      <c r="V32" s="34">
        <v>13</v>
      </c>
      <c r="W32" s="34">
        <v>49</v>
      </c>
      <c r="X32" s="34">
        <v>19</v>
      </c>
      <c r="Y32" s="35">
        <v>535</v>
      </c>
      <c r="Z32" s="33">
        <v>176</v>
      </c>
      <c r="AA32" s="34">
        <v>253</v>
      </c>
      <c r="AB32" s="35">
        <v>429</v>
      </c>
      <c r="AC32" s="33">
        <v>138</v>
      </c>
      <c r="AD32" s="34">
        <v>30</v>
      </c>
      <c r="AE32" s="393">
        <v>30</v>
      </c>
      <c r="AF32" s="393">
        <v>24</v>
      </c>
      <c r="AG32" s="35">
        <v>222</v>
      </c>
      <c r="AH32" s="393">
        <v>1</v>
      </c>
      <c r="AI32" s="35">
        <v>1</v>
      </c>
      <c r="AJ32" s="36">
        <v>0</v>
      </c>
      <c r="AK32" s="36">
        <v>1</v>
      </c>
      <c r="AL32" s="36">
        <v>0</v>
      </c>
      <c r="AM32" s="36">
        <v>1</v>
      </c>
      <c r="AN32" s="36">
        <v>2</v>
      </c>
      <c r="AO32" s="36">
        <v>0</v>
      </c>
      <c r="AP32" s="36">
        <v>0</v>
      </c>
      <c r="AQ32" s="36">
        <v>1</v>
      </c>
      <c r="AR32" s="36">
        <v>1</v>
      </c>
      <c r="AS32" s="36">
        <v>0</v>
      </c>
      <c r="AT32" s="37">
        <v>2</v>
      </c>
      <c r="AU32" s="37">
        <v>2</v>
      </c>
      <c r="AV32" s="37">
        <v>4</v>
      </c>
      <c r="AW32" s="37">
        <v>21</v>
      </c>
      <c r="AX32" s="65">
        <v>12</v>
      </c>
      <c r="AY32" s="38">
        <v>41</v>
      </c>
      <c r="AZ32" s="37">
        <v>2</v>
      </c>
      <c r="BA32" s="37">
        <v>2</v>
      </c>
      <c r="BB32" s="37">
        <v>4</v>
      </c>
      <c r="BC32" s="39">
        <v>0</v>
      </c>
      <c r="BD32" s="37">
        <v>2</v>
      </c>
      <c r="BE32" s="40">
        <v>2</v>
      </c>
      <c r="BF32" s="37">
        <v>1</v>
      </c>
      <c r="BG32" s="37">
        <v>1</v>
      </c>
      <c r="BH32" s="40">
        <v>2</v>
      </c>
      <c r="BI32" s="37">
        <v>0</v>
      </c>
      <c r="BJ32" s="37">
        <v>0</v>
      </c>
      <c r="BK32" s="38">
        <v>0</v>
      </c>
      <c r="BL32" s="41">
        <v>11000</v>
      </c>
      <c r="BM32" s="42">
        <v>1820</v>
      </c>
      <c r="BN32" s="42">
        <v>0</v>
      </c>
      <c r="BO32" s="43">
        <v>0</v>
      </c>
      <c r="BP32" s="44">
        <v>12820</v>
      </c>
      <c r="BQ32" s="42">
        <v>287</v>
      </c>
      <c r="BR32" s="42">
        <v>0</v>
      </c>
      <c r="BS32" s="42">
        <v>0</v>
      </c>
      <c r="BT32" s="42">
        <v>0</v>
      </c>
      <c r="BU32" s="46">
        <v>0</v>
      </c>
      <c r="BV32" s="44">
        <v>287</v>
      </c>
      <c r="BW32" s="41">
        <v>10</v>
      </c>
      <c r="BX32" s="42">
        <v>0</v>
      </c>
      <c r="BY32" s="42">
        <v>0</v>
      </c>
      <c r="BZ32" s="46">
        <v>0</v>
      </c>
      <c r="CA32" s="44">
        <v>10</v>
      </c>
      <c r="CB32" s="45">
        <v>653</v>
      </c>
      <c r="CC32" s="42">
        <v>0</v>
      </c>
      <c r="CD32" s="42">
        <v>0</v>
      </c>
      <c r="CE32" s="46">
        <v>0</v>
      </c>
      <c r="CF32" s="44">
        <v>653</v>
      </c>
      <c r="CG32" s="55">
        <v>6897</v>
      </c>
      <c r="CH32" s="42">
        <v>763</v>
      </c>
      <c r="CI32" s="55">
        <v>0</v>
      </c>
      <c r="CJ32" s="41">
        <v>0</v>
      </c>
      <c r="CK32" s="42">
        <v>0</v>
      </c>
      <c r="CL32" s="42">
        <v>0</v>
      </c>
      <c r="CM32" s="46">
        <v>0</v>
      </c>
      <c r="CN32" s="44">
        <v>0</v>
      </c>
      <c r="CO32" s="42">
        <v>0</v>
      </c>
      <c r="CP32" s="42">
        <v>0</v>
      </c>
      <c r="CQ32" s="42">
        <v>0</v>
      </c>
      <c r="CR32" s="42">
        <v>0</v>
      </c>
      <c r="CS32" s="46">
        <v>0</v>
      </c>
      <c r="CT32" s="44">
        <v>0</v>
      </c>
      <c r="CU32" s="41">
        <v>0</v>
      </c>
      <c r="CV32" s="42">
        <v>7697.56</v>
      </c>
      <c r="CW32" s="42">
        <v>0</v>
      </c>
      <c r="CX32" s="42">
        <v>0</v>
      </c>
      <c r="CY32" s="46">
        <v>0</v>
      </c>
      <c r="CZ32" s="44">
        <v>7697.56</v>
      </c>
      <c r="DA32" s="45">
        <v>9557</v>
      </c>
      <c r="DB32" s="42">
        <v>0</v>
      </c>
      <c r="DC32" s="42">
        <v>0</v>
      </c>
      <c r="DD32" s="42">
        <v>0</v>
      </c>
      <c r="DE32" s="46">
        <v>0</v>
      </c>
      <c r="DF32" s="44">
        <v>9557</v>
      </c>
      <c r="DG32" s="44">
        <v>17254.56</v>
      </c>
      <c r="DH32" s="42">
        <v>0</v>
      </c>
      <c r="DI32" s="42">
        <v>0</v>
      </c>
      <c r="DJ32" s="42">
        <v>0</v>
      </c>
      <c r="DK32" s="46">
        <v>0</v>
      </c>
      <c r="DL32" s="44">
        <v>0</v>
      </c>
      <c r="DM32" s="41">
        <v>29167</v>
      </c>
      <c r="DN32" s="42">
        <v>7697.56</v>
      </c>
      <c r="DO32" s="42">
        <v>1820</v>
      </c>
      <c r="DP32" s="42">
        <v>0</v>
      </c>
      <c r="DQ32" s="42">
        <v>0</v>
      </c>
      <c r="DR32" s="44">
        <v>38684.56</v>
      </c>
      <c r="DS32" s="48">
        <v>1</v>
      </c>
      <c r="DT32" s="49">
        <v>0</v>
      </c>
      <c r="DU32" s="49">
        <v>2</v>
      </c>
      <c r="DV32" s="810">
        <v>3</v>
      </c>
      <c r="DW32" s="48">
        <v>1</v>
      </c>
      <c r="DX32" s="49">
        <v>0</v>
      </c>
      <c r="DY32" s="49">
        <v>2</v>
      </c>
      <c r="DZ32" s="810">
        <v>3</v>
      </c>
      <c r="EA32" s="824">
        <v>0</v>
      </c>
      <c r="EB32" s="824">
        <v>0</v>
      </c>
      <c r="EC32" s="50">
        <v>6</v>
      </c>
      <c r="ED32" s="453">
        <v>0</v>
      </c>
      <c r="EE32" s="464">
        <v>185</v>
      </c>
      <c r="EF32" s="321">
        <v>66</v>
      </c>
      <c r="EG32" s="321">
        <v>0</v>
      </c>
      <c r="EH32" s="321">
        <v>21</v>
      </c>
      <c r="EI32" s="1621">
        <f t="shared" si="0"/>
        <v>272</v>
      </c>
      <c r="EJ32" s="52">
        <v>0</v>
      </c>
      <c r="EK32" s="52">
        <v>0</v>
      </c>
      <c r="EL32" s="52">
        <v>0</v>
      </c>
      <c r="EM32" s="52">
        <v>0</v>
      </c>
      <c r="EN32" s="52">
        <v>1</v>
      </c>
      <c r="EO32" s="52">
        <v>6011</v>
      </c>
      <c r="EP32" s="52">
        <v>4599</v>
      </c>
      <c r="EQ32" s="294">
        <v>66</v>
      </c>
      <c r="ER32" s="52">
        <v>10677</v>
      </c>
      <c r="ES32" s="52">
        <v>0</v>
      </c>
      <c r="ET32" s="52">
        <v>136</v>
      </c>
      <c r="EU32" s="52">
        <v>136</v>
      </c>
      <c r="EV32" s="52">
        <v>10813</v>
      </c>
      <c r="EW32" s="52">
        <v>10813</v>
      </c>
      <c r="EX32" s="463">
        <v>0</v>
      </c>
      <c r="EY32" s="53">
        <v>258</v>
      </c>
      <c r="EZ32" s="51">
        <v>0</v>
      </c>
      <c r="FA32" s="53">
        <v>0</v>
      </c>
      <c r="FB32" s="51">
        <v>30</v>
      </c>
      <c r="FC32" s="53">
        <v>529</v>
      </c>
      <c r="FD32" s="51">
        <v>2</v>
      </c>
      <c r="FE32" s="53">
        <v>263</v>
      </c>
      <c r="FF32" s="51">
        <v>0</v>
      </c>
      <c r="FG32" s="53">
        <v>0</v>
      </c>
      <c r="FH32" s="51">
        <v>0</v>
      </c>
      <c r="FI32" s="53">
        <v>0</v>
      </c>
      <c r="FJ32" s="51">
        <v>3</v>
      </c>
      <c r="FK32" s="53">
        <v>289</v>
      </c>
      <c r="FL32" s="375">
        <v>1339</v>
      </c>
    </row>
    <row r="33" spans="1:168" s="307" customFormat="1" ht="15" customHeight="1">
      <c r="A33" s="65">
        <v>26</v>
      </c>
      <c r="B33" s="307" t="s">
        <v>490</v>
      </c>
      <c r="C33" s="190" t="s">
        <v>67</v>
      </c>
      <c r="D33" s="307">
        <v>26</v>
      </c>
      <c r="E33" s="448" t="s">
        <v>652</v>
      </c>
      <c r="F33" s="25">
        <v>65</v>
      </c>
      <c r="G33" s="26">
        <v>36</v>
      </c>
      <c r="H33" s="218">
        <v>101</v>
      </c>
      <c r="I33" s="27">
        <v>1592</v>
      </c>
      <c r="J33" s="26">
        <v>33</v>
      </c>
      <c r="K33" s="26">
        <v>41</v>
      </c>
      <c r="L33" s="218">
        <v>1666</v>
      </c>
      <c r="M33" s="27">
        <v>70</v>
      </c>
      <c r="N33" s="28">
        <v>37</v>
      </c>
      <c r="O33" s="29">
        <v>7</v>
      </c>
      <c r="P33" s="788">
        <v>1837</v>
      </c>
      <c r="Q33" s="30">
        <v>29094</v>
      </c>
      <c r="R33" s="31">
        <v>226</v>
      </c>
      <c r="S33" s="32">
        <v>58</v>
      </c>
      <c r="T33" s="33">
        <v>180</v>
      </c>
      <c r="U33" s="34">
        <v>18</v>
      </c>
      <c r="V33" s="34">
        <v>54</v>
      </c>
      <c r="W33" s="34">
        <v>36</v>
      </c>
      <c r="X33" s="34">
        <v>69</v>
      </c>
      <c r="Y33" s="35">
        <v>357</v>
      </c>
      <c r="Z33" s="33">
        <v>428</v>
      </c>
      <c r="AA33" s="34">
        <v>604</v>
      </c>
      <c r="AB33" s="35">
        <v>1032</v>
      </c>
      <c r="AC33" s="33">
        <v>68</v>
      </c>
      <c r="AD33" s="34">
        <v>0</v>
      </c>
      <c r="AE33" s="393">
        <v>8</v>
      </c>
      <c r="AF33" s="393">
        <v>0</v>
      </c>
      <c r="AG33" s="35">
        <v>76</v>
      </c>
      <c r="AH33" s="393">
        <v>2</v>
      </c>
      <c r="AI33" s="35">
        <v>2</v>
      </c>
      <c r="AJ33" s="36">
        <v>0</v>
      </c>
      <c r="AK33" s="36">
        <v>1</v>
      </c>
      <c r="AL33" s="36">
        <v>0</v>
      </c>
      <c r="AM33" s="36">
        <v>2</v>
      </c>
      <c r="AN33" s="36">
        <v>0</v>
      </c>
      <c r="AO33" s="36">
        <v>3</v>
      </c>
      <c r="AP33" s="36">
        <v>0</v>
      </c>
      <c r="AQ33" s="36">
        <v>2</v>
      </c>
      <c r="AR33" s="36">
        <v>1</v>
      </c>
      <c r="AS33" s="36">
        <v>7</v>
      </c>
      <c r="AT33" s="37">
        <v>2</v>
      </c>
      <c r="AU33" s="37">
        <v>4</v>
      </c>
      <c r="AV33" s="37">
        <v>5</v>
      </c>
      <c r="AW33" s="37">
        <v>9</v>
      </c>
      <c r="AX33" s="65">
        <v>19</v>
      </c>
      <c r="AY33" s="38">
        <v>39</v>
      </c>
      <c r="AZ33" s="37">
        <v>2</v>
      </c>
      <c r="BA33" s="37">
        <v>0</v>
      </c>
      <c r="BB33" s="37">
        <v>2</v>
      </c>
      <c r="BC33" s="39">
        <v>1</v>
      </c>
      <c r="BD33" s="37">
        <v>3</v>
      </c>
      <c r="BE33" s="40">
        <v>4</v>
      </c>
      <c r="BF33" s="37">
        <v>2</v>
      </c>
      <c r="BG33" s="37">
        <v>0</v>
      </c>
      <c r="BH33" s="40">
        <v>2</v>
      </c>
      <c r="BI33" s="37">
        <v>0</v>
      </c>
      <c r="BJ33" s="37">
        <v>0</v>
      </c>
      <c r="BK33" s="38">
        <v>0</v>
      </c>
      <c r="BL33" s="41">
        <v>22634.14</v>
      </c>
      <c r="BM33" s="42">
        <v>0</v>
      </c>
      <c r="BN33" s="42">
        <v>0</v>
      </c>
      <c r="BO33" s="43">
        <v>0</v>
      </c>
      <c r="BP33" s="44">
        <v>22634.14</v>
      </c>
      <c r="BQ33" s="42">
        <v>33</v>
      </c>
      <c r="BR33" s="42">
        <v>0</v>
      </c>
      <c r="BS33" s="42">
        <v>0</v>
      </c>
      <c r="BT33" s="42">
        <v>0</v>
      </c>
      <c r="BU33" s="46">
        <v>0</v>
      </c>
      <c r="BV33" s="44">
        <v>33</v>
      </c>
      <c r="BW33" s="41">
        <v>2384.86</v>
      </c>
      <c r="BX33" s="42">
        <v>0</v>
      </c>
      <c r="BY33" s="42">
        <v>0</v>
      </c>
      <c r="BZ33" s="46">
        <v>0</v>
      </c>
      <c r="CA33" s="44">
        <v>2384.86</v>
      </c>
      <c r="CB33" s="45">
        <v>237.16</v>
      </c>
      <c r="CC33" s="42">
        <v>0</v>
      </c>
      <c r="CD33" s="42">
        <v>0</v>
      </c>
      <c r="CE33" s="46">
        <v>0</v>
      </c>
      <c r="CF33" s="44">
        <v>237.16</v>
      </c>
      <c r="CG33" s="55">
        <v>20632.16</v>
      </c>
      <c r="CH33" s="42">
        <v>143.75</v>
      </c>
      <c r="CI33" s="55">
        <v>822.24</v>
      </c>
      <c r="CJ33" s="41">
        <v>0</v>
      </c>
      <c r="CK33" s="42">
        <v>0</v>
      </c>
      <c r="CL33" s="42">
        <v>0</v>
      </c>
      <c r="CM33" s="46">
        <v>0</v>
      </c>
      <c r="CN33" s="44">
        <v>0</v>
      </c>
      <c r="CO33" s="42">
        <v>0</v>
      </c>
      <c r="CP33" s="42">
        <v>0</v>
      </c>
      <c r="CQ33" s="42">
        <v>0</v>
      </c>
      <c r="CR33" s="42">
        <v>0</v>
      </c>
      <c r="CS33" s="46">
        <v>0</v>
      </c>
      <c r="CT33" s="44">
        <v>0</v>
      </c>
      <c r="CU33" s="41">
        <v>0</v>
      </c>
      <c r="CV33" s="42">
        <v>6423.71</v>
      </c>
      <c r="CW33" s="42">
        <v>0</v>
      </c>
      <c r="CX33" s="42">
        <v>0</v>
      </c>
      <c r="CY33" s="46">
        <v>0</v>
      </c>
      <c r="CZ33" s="44">
        <v>6423.71</v>
      </c>
      <c r="DA33" s="45">
        <v>0</v>
      </c>
      <c r="DB33" s="42">
        <v>0</v>
      </c>
      <c r="DC33" s="42">
        <v>0</v>
      </c>
      <c r="DD33" s="42">
        <v>0</v>
      </c>
      <c r="DE33" s="46">
        <v>0</v>
      </c>
      <c r="DF33" s="44">
        <v>0</v>
      </c>
      <c r="DG33" s="44">
        <v>6423.71</v>
      </c>
      <c r="DH33" s="42">
        <v>1187</v>
      </c>
      <c r="DI33" s="42">
        <v>0</v>
      </c>
      <c r="DJ33" s="42">
        <v>0</v>
      </c>
      <c r="DK33" s="46">
        <v>0</v>
      </c>
      <c r="DL33" s="44">
        <v>1187</v>
      </c>
      <c r="DM33" s="41">
        <v>48074.31</v>
      </c>
      <c r="DN33" s="42">
        <v>6423.71</v>
      </c>
      <c r="DO33" s="42">
        <v>0</v>
      </c>
      <c r="DP33" s="42">
        <v>0</v>
      </c>
      <c r="DQ33" s="42">
        <v>0</v>
      </c>
      <c r="DR33" s="44">
        <v>54498.020000000004</v>
      </c>
      <c r="DS33" s="48">
        <v>1</v>
      </c>
      <c r="DT33" s="49">
        <v>0</v>
      </c>
      <c r="DU33" s="49">
        <v>2</v>
      </c>
      <c r="DV33" s="810">
        <v>3</v>
      </c>
      <c r="DW33" s="48">
        <v>1</v>
      </c>
      <c r="DX33" s="49">
        <v>0</v>
      </c>
      <c r="DY33" s="49">
        <v>1</v>
      </c>
      <c r="DZ33" s="810">
        <v>2</v>
      </c>
      <c r="EA33" s="824">
        <v>0</v>
      </c>
      <c r="EB33" s="824">
        <v>1</v>
      </c>
      <c r="EC33" s="50">
        <v>5</v>
      </c>
      <c r="ED33" s="453">
        <v>45</v>
      </c>
      <c r="EE33" s="464">
        <v>824</v>
      </c>
      <c r="EF33" s="321">
        <v>366</v>
      </c>
      <c r="EG33" s="321">
        <v>12</v>
      </c>
      <c r="EH33" s="321">
        <v>1</v>
      </c>
      <c r="EI33" s="1621">
        <f t="shared" si="0"/>
        <v>1203</v>
      </c>
      <c r="EJ33" s="52">
        <v>0</v>
      </c>
      <c r="EK33" s="52">
        <v>0</v>
      </c>
      <c r="EL33" s="52">
        <v>0</v>
      </c>
      <c r="EM33" s="52">
        <v>0</v>
      </c>
      <c r="EN33" s="52">
        <v>33</v>
      </c>
      <c r="EO33" s="52">
        <v>15972</v>
      </c>
      <c r="EP33" s="52">
        <v>21292</v>
      </c>
      <c r="EQ33" s="294">
        <v>69</v>
      </c>
      <c r="ER33" s="52">
        <v>37366</v>
      </c>
      <c r="ES33" s="52">
        <v>0</v>
      </c>
      <c r="ET33" s="52">
        <v>46</v>
      </c>
      <c r="EU33" s="52">
        <v>46</v>
      </c>
      <c r="EV33" s="52">
        <v>37412</v>
      </c>
      <c r="EW33" s="52">
        <v>51112</v>
      </c>
      <c r="EX33" s="463">
        <v>0</v>
      </c>
      <c r="EY33" s="53">
        <v>549</v>
      </c>
      <c r="EZ33" s="51">
        <v>0</v>
      </c>
      <c r="FA33" s="53">
        <v>10</v>
      </c>
      <c r="FB33" s="51">
        <v>48</v>
      </c>
      <c r="FC33" s="53">
        <v>1475</v>
      </c>
      <c r="FD33" s="51">
        <v>4</v>
      </c>
      <c r="FE33" s="53">
        <v>462</v>
      </c>
      <c r="FF33" s="51">
        <v>0</v>
      </c>
      <c r="FG33" s="53">
        <v>47</v>
      </c>
      <c r="FH33" s="51">
        <v>0</v>
      </c>
      <c r="FI33" s="53">
        <v>12</v>
      </c>
      <c r="FJ33" s="51">
        <v>0</v>
      </c>
      <c r="FK33" s="53">
        <v>146</v>
      </c>
      <c r="FL33" s="375">
        <v>2701</v>
      </c>
    </row>
    <row r="34" spans="1:168" s="383" customFormat="1" ht="15" customHeight="1">
      <c r="A34" s="309">
        <v>33</v>
      </c>
      <c r="B34" s="383" t="s">
        <v>491</v>
      </c>
      <c r="C34" s="308" t="s">
        <v>486</v>
      </c>
      <c r="D34" s="306">
        <v>27</v>
      </c>
      <c r="E34" s="449" t="s">
        <v>487</v>
      </c>
      <c r="F34" s="25">
        <v>0</v>
      </c>
      <c r="G34" s="26">
        <v>0</v>
      </c>
      <c r="H34" s="218">
        <v>0</v>
      </c>
      <c r="I34" s="27">
        <v>0</v>
      </c>
      <c r="J34" s="26">
        <v>0</v>
      </c>
      <c r="K34" s="26">
        <v>0</v>
      </c>
      <c r="L34" s="218">
        <v>0</v>
      </c>
      <c r="M34" s="27">
        <v>0</v>
      </c>
      <c r="N34" s="28">
        <v>0</v>
      </c>
      <c r="O34" s="29">
        <v>0</v>
      </c>
      <c r="P34" s="788">
        <v>0</v>
      </c>
      <c r="Q34" s="30">
        <v>0</v>
      </c>
      <c r="R34" s="31">
        <v>0</v>
      </c>
      <c r="S34" s="32">
        <v>0</v>
      </c>
      <c r="T34" s="33">
        <v>0</v>
      </c>
      <c r="U34" s="34">
        <v>0</v>
      </c>
      <c r="V34" s="34">
        <v>0</v>
      </c>
      <c r="W34" s="34">
        <v>0</v>
      </c>
      <c r="X34" s="34">
        <v>0</v>
      </c>
      <c r="Y34" s="35">
        <v>0</v>
      </c>
      <c r="Z34" s="33">
        <v>0</v>
      </c>
      <c r="AA34" s="34">
        <v>0</v>
      </c>
      <c r="AB34" s="35">
        <v>0</v>
      </c>
      <c r="AC34" s="33">
        <v>0</v>
      </c>
      <c r="AD34" s="34">
        <v>0</v>
      </c>
      <c r="AE34" s="393">
        <v>0</v>
      </c>
      <c r="AF34" s="393">
        <v>0</v>
      </c>
      <c r="AG34" s="35">
        <v>0</v>
      </c>
      <c r="AH34" s="393">
        <v>0</v>
      </c>
      <c r="AI34" s="35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10">
        <v>0</v>
      </c>
      <c r="AU34" s="310">
        <v>0</v>
      </c>
      <c r="AV34" s="310">
        <v>0</v>
      </c>
      <c r="AW34" s="310">
        <v>0</v>
      </c>
      <c r="AX34" s="309">
        <v>0</v>
      </c>
      <c r="AY34" s="311">
        <v>0</v>
      </c>
      <c r="AZ34" s="310">
        <v>0</v>
      </c>
      <c r="BA34" s="310">
        <v>0</v>
      </c>
      <c r="BB34" s="310">
        <v>0</v>
      </c>
      <c r="BC34" s="312">
        <v>0</v>
      </c>
      <c r="BD34" s="310">
        <v>0</v>
      </c>
      <c r="BE34" s="313">
        <v>0</v>
      </c>
      <c r="BF34" s="310">
        <v>0</v>
      </c>
      <c r="BG34" s="310">
        <v>0</v>
      </c>
      <c r="BH34" s="313">
        <v>0</v>
      </c>
      <c r="BI34" s="310">
        <v>0</v>
      </c>
      <c r="BJ34" s="310">
        <v>0</v>
      </c>
      <c r="BK34" s="38">
        <v>0</v>
      </c>
      <c r="BL34" s="314">
        <v>0</v>
      </c>
      <c r="BM34" s="315">
        <v>0</v>
      </c>
      <c r="BN34" s="315">
        <v>0</v>
      </c>
      <c r="BO34" s="316">
        <v>0</v>
      </c>
      <c r="BP34" s="44">
        <v>0</v>
      </c>
      <c r="BQ34" s="315">
        <v>0</v>
      </c>
      <c r="BR34" s="315">
        <v>0</v>
      </c>
      <c r="BS34" s="315">
        <v>0</v>
      </c>
      <c r="BT34" s="315">
        <v>0</v>
      </c>
      <c r="BU34" s="317">
        <v>0</v>
      </c>
      <c r="BV34" s="44">
        <v>0</v>
      </c>
      <c r="BW34" s="314">
        <v>0</v>
      </c>
      <c r="BX34" s="315">
        <v>0</v>
      </c>
      <c r="BY34" s="315">
        <v>0</v>
      </c>
      <c r="BZ34" s="317">
        <v>0</v>
      </c>
      <c r="CA34" s="44">
        <v>0</v>
      </c>
      <c r="CB34" s="318">
        <v>0</v>
      </c>
      <c r="CC34" s="315">
        <v>0</v>
      </c>
      <c r="CD34" s="315">
        <v>0</v>
      </c>
      <c r="CE34" s="317">
        <v>0</v>
      </c>
      <c r="CF34" s="44">
        <v>0</v>
      </c>
      <c r="CG34" s="332">
        <v>0</v>
      </c>
      <c r="CH34" s="315">
        <v>0</v>
      </c>
      <c r="CI34" s="332">
        <v>0</v>
      </c>
      <c r="CJ34" s="314">
        <v>0</v>
      </c>
      <c r="CK34" s="315">
        <v>0</v>
      </c>
      <c r="CL34" s="315">
        <v>0</v>
      </c>
      <c r="CM34" s="317">
        <v>0</v>
      </c>
      <c r="CN34" s="44">
        <v>0</v>
      </c>
      <c r="CO34" s="315">
        <v>0</v>
      </c>
      <c r="CP34" s="315">
        <v>0</v>
      </c>
      <c r="CQ34" s="315">
        <v>0</v>
      </c>
      <c r="CR34" s="315">
        <v>0</v>
      </c>
      <c r="CS34" s="317">
        <v>0</v>
      </c>
      <c r="CT34" s="44">
        <v>0</v>
      </c>
      <c r="CU34" s="314">
        <v>0</v>
      </c>
      <c r="CV34" s="315">
        <v>0</v>
      </c>
      <c r="CW34" s="315">
        <v>0</v>
      </c>
      <c r="CX34" s="315">
        <v>0</v>
      </c>
      <c r="CY34" s="317">
        <v>0</v>
      </c>
      <c r="CZ34" s="44">
        <v>0</v>
      </c>
      <c r="DA34" s="318">
        <v>0</v>
      </c>
      <c r="DB34" s="315">
        <v>0</v>
      </c>
      <c r="DC34" s="315">
        <v>0</v>
      </c>
      <c r="DD34" s="315">
        <v>0</v>
      </c>
      <c r="DE34" s="317">
        <v>0</v>
      </c>
      <c r="DF34" s="44">
        <v>0</v>
      </c>
      <c r="DG34" s="44">
        <v>0</v>
      </c>
      <c r="DH34" s="315">
        <v>0</v>
      </c>
      <c r="DI34" s="315">
        <v>0</v>
      </c>
      <c r="DJ34" s="315">
        <v>0</v>
      </c>
      <c r="DK34" s="317">
        <v>0</v>
      </c>
      <c r="DL34" s="44">
        <v>0</v>
      </c>
      <c r="DM34" s="41">
        <v>0</v>
      </c>
      <c r="DN34" s="42">
        <v>0</v>
      </c>
      <c r="DO34" s="42">
        <v>0</v>
      </c>
      <c r="DP34" s="42">
        <v>0</v>
      </c>
      <c r="DQ34" s="42">
        <v>0</v>
      </c>
      <c r="DR34" s="44">
        <v>0</v>
      </c>
      <c r="DS34" s="319">
        <v>0</v>
      </c>
      <c r="DT34" s="320">
        <v>0</v>
      </c>
      <c r="DU34" s="320">
        <v>1</v>
      </c>
      <c r="DV34" s="811">
        <v>1</v>
      </c>
      <c r="DW34" s="319">
        <v>0</v>
      </c>
      <c r="DX34" s="320">
        <v>0</v>
      </c>
      <c r="DY34" s="320">
        <v>1</v>
      </c>
      <c r="DZ34" s="811">
        <v>1</v>
      </c>
      <c r="EA34" s="825">
        <v>0</v>
      </c>
      <c r="EB34" s="825">
        <v>0</v>
      </c>
      <c r="EC34" s="50">
        <v>2</v>
      </c>
      <c r="ED34" s="453">
        <v>0</v>
      </c>
      <c r="EE34" s="464">
        <v>3</v>
      </c>
      <c r="EF34" s="321">
        <v>97</v>
      </c>
      <c r="EG34" s="321">
        <v>0</v>
      </c>
      <c r="EH34" s="321">
        <v>0</v>
      </c>
      <c r="EI34" s="1621">
        <f t="shared" si="0"/>
        <v>100</v>
      </c>
      <c r="EJ34" s="52">
        <v>0</v>
      </c>
      <c r="EK34" s="52">
        <v>0</v>
      </c>
      <c r="EL34" s="52">
        <v>0</v>
      </c>
      <c r="EM34" s="52">
        <v>0</v>
      </c>
      <c r="EN34" s="52">
        <v>0</v>
      </c>
      <c r="EO34" s="52">
        <v>3587</v>
      </c>
      <c r="EP34" s="52">
        <v>3790</v>
      </c>
      <c r="EQ34" s="294">
        <v>89</v>
      </c>
      <c r="ER34" s="52">
        <v>7466</v>
      </c>
      <c r="ES34" s="52">
        <v>0</v>
      </c>
      <c r="ET34" s="52">
        <v>0</v>
      </c>
      <c r="EU34" s="52">
        <v>0</v>
      </c>
      <c r="EV34" s="52">
        <v>7466</v>
      </c>
      <c r="EW34" s="52">
        <v>7466</v>
      </c>
      <c r="EX34" s="464">
        <v>0</v>
      </c>
      <c r="EY34" s="323">
        <v>0</v>
      </c>
      <c r="EZ34" s="321">
        <v>0</v>
      </c>
      <c r="FA34" s="323">
        <v>0</v>
      </c>
      <c r="FB34" s="321">
        <v>0</v>
      </c>
      <c r="FC34" s="323">
        <v>5</v>
      </c>
      <c r="FD34" s="321">
        <v>0</v>
      </c>
      <c r="FE34" s="323">
        <v>26</v>
      </c>
      <c r="FF34" s="321">
        <v>0</v>
      </c>
      <c r="FG34" s="323">
        <v>0</v>
      </c>
      <c r="FH34" s="321">
        <v>0</v>
      </c>
      <c r="FI34" s="323">
        <v>1</v>
      </c>
      <c r="FJ34" s="321">
        <v>0</v>
      </c>
      <c r="FK34" s="323">
        <v>8</v>
      </c>
      <c r="FL34" s="375">
        <v>40</v>
      </c>
    </row>
    <row r="35" spans="1:168" s="307" customFormat="1" ht="15" customHeight="1">
      <c r="A35" s="65">
        <v>29</v>
      </c>
      <c r="B35" s="307" t="s">
        <v>491</v>
      </c>
      <c r="C35" s="190" t="s">
        <v>484</v>
      </c>
      <c r="D35" s="306">
        <v>28</v>
      </c>
      <c r="E35" s="448" t="s">
        <v>485</v>
      </c>
      <c r="F35" s="25">
        <v>0</v>
      </c>
      <c r="G35" s="26">
        <v>0</v>
      </c>
      <c r="H35" s="218">
        <v>0</v>
      </c>
      <c r="I35" s="27">
        <v>0</v>
      </c>
      <c r="J35" s="26">
        <v>0</v>
      </c>
      <c r="K35" s="26">
        <v>0</v>
      </c>
      <c r="L35" s="218">
        <v>0</v>
      </c>
      <c r="M35" s="27">
        <v>0</v>
      </c>
      <c r="N35" s="28">
        <v>0</v>
      </c>
      <c r="O35" s="29">
        <v>0</v>
      </c>
      <c r="P35" s="788">
        <v>0</v>
      </c>
      <c r="Q35" s="30">
        <v>0</v>
      </c>
      <c r="R35" s="31">
        <v>0</v>
      </c>
      <c r="S35" s="32">
        <v>0</v>
      </c>
      <c r="T35" s="33">
        <v>0</v>
      </c>
      <c r="U35" s="34">
        <v>0</v>
      </c>
      <c r="V35" s="34">
        <v>0</v>
      </c>
      <c r="W35" s="34">
        <v>0</v>
      </c>
      <c r="X35" s="34">
        <v>0</v>
      </c>
      <c r="Y35" s="35">
        <v>0</v>
      </c>
      <c r="Z35" s="33">
        <v>0</v>
      </c>
      <c r="AA35" s="34">
        <v>0</v>
      </c>
      <c r="AB35" s="35">
        <v>0</v>
      </c>
      <c r="AC35" s="33">
        <v>0</v>
      </c>
      <c r="AD35" s="34">
        <v>0</v>
      </c>
      <c r="AE35" s="393">
        <v>0</v>
      </c>
      <c r="AF35" s="393">
        <v>0</v>
      </c>
      <c r="AG35" s="35">
        <v>0</v>
      </c>
      <c r="AH35" s="393">
        <v>0</v>
      </c>
      <c r="AI35" s="35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7">
        <v>0</v>
      </c>
      <c r="AU35" s="37">
        <v>0</v>
      </c>
      <c r="AV35" s="37">
        <v>0</v>
      </c>
      <c r="AW35" s="37">
        <v>0</v>
      </c>
      <c r="AX35" s="65">
        <v>0</v>
      </c>
      <c r="AY35" s="38">
        <v>0</v>
      </c>
      <c r="AZ35" s="37">
        <v>0</v>
      </c>
      <c r="BA35" s="37">
        <v>0</v>
      </c>
      <c r="BB35" s="37">
        <v>0</v>
      </c>
      <c r="BC35" s="39">
        <v>0</v>
      </c>
      <c r="BD35" s="37">
        <v>0</v>
      </c>
      <c r="BE35" s="40">
        <v>0</v>
      </c>
      <c r="BF35" s="37">
        <v>0</v>
      </c>
      <c r="BG35" s="37">
        <v>0</v>
      </c>
      <c r="BH35" s="40">
        <v>0</v>
      </c>
      <c r="BI35" s="37">
        <v>0</v>
      </c>
      <c r="BJ35" s="37">
        <v>0</v>
      </c>
      <c r="BK35" s="38">
        <v>0</v>
      </c>
      <c r="BL35" s="41">
        <v>0</v>
      </c>
      <c r="BM35" s="42">
        <v>0</v>
      </c>
      <c r="BN35" s="42">
        <v>0</v>
      </c>
      <c r="BO35" s="43">
        <v>0</v>
      </c>
      <c r="BP35" s="44">
        <v>0</v>
      </c>
      <c r="BQ35" s="42">
        <v>0</v>
      </c>
      <c r="BR35" s="42">
        <v>0</v>
      </c>
      <c r="BS35" s="42">
        <v>0</v>
      </c>
      <c r="BT35" s="42">
        <v>0</v>
      </c>
      <c r="BU35" s="46">
        <v>0</v>
      </c>
      <c r="BV35" s="44">
        <v>0</v>
      </c>
      <c r="BW35" s="41">
        <v>0</v>
      </c>
      <c r="BX35" s="42">
        <v>0</v>
      </c>
      <c r="BY35" s="42">
        <v>0</v>
      </c>
      <c r="BZ35" s="46">
        <v>0</v>
      </c>
      <c r="CA35" s="44">
        <v>0</v>
      </c>
      <c r="CB35" s="45">
        <v>0</v>
      </c>
      <c r="CC35" s="42">
        <v>0</v>
      </c>
      <c r="CD35" s="42">
        <v>0</v>
      </c>
      <c r="CE35" s="46">
        <v>0</v>
      </c>
      <c r="CF35" s="44">
        <v>0</v>
      </c>
      <c r="CG35" s="55">
        <v>0</v>
      </c>
      <c r="CH35" s="42">
        <v>0</v>
      </c>
      <c r="CI35" s="55">
        <v>0</v>
      </c>
      <c r="CJ35" s="41">
        <v>0</v>
      </c>
      <c r="CK35" s="42">
        <v>0</v>
      </c>
      <c r="CL35" s="42">
        <v>0</v>
      </c>
      <c r="CM35" s="46">
        <v>0</v>
      </c>
      <c r="CN35" s="44">
        <v>0</v>
      </c>
      <c r="CO35" s="42">
        <v>0</v>
      </c>
      <c r="CP35" s="42">
        <v>0</v>
      </c>
      <c r="CQ35" s="42">
        <v>0</v>
      </c>
      <c r="CR35" s="42">
        <v>0</v>
      </c>
      <c r="CS35" s="46">
        <v>0</v>
      </c>
      <c r="CT35" s="44">
        <v>0</v>
      </c>
      <c r="CU35" s="41">
        <v>0</v>
      </c>
      <c r="CV35" s="42">
        <v>0</v>
      </c>
      <c r="CW35" s="42">
        <v>0</v>
      </c>
      <c r="CX35" s="42">
        <v>0</v>
      </c>
      <c r="CY35" s="46">
        <v>0</v>
      </c>
      <c r="CZ35" s="44">
        <v>0</v>
      </c>
      <c r="DA35" s="45">
        <v>0</v>
      </c>
      <c r="DB35" s="42">
        <v>0</v>
      </c>
      <c r="DC35" s="42">
        <v>0</v>
      </c>
      <c r="DD35" s="42">
        <v>0</v>
      </c>
      <c r="DE35" s="46">
        <v>0</v>
      </c>
      <c r="DF35" s="44">
        <v>0</v>
      </c>
      <c r="DG35" s="44">
        <v>0</v>
      </c>
      <c r="DH35" s="42">
        <v>0</v>
      </c>
      <c r="DI35" s="42">
        <v>0</v>
      </c>
      <c r="DJ35" s="42">
        <v>0</v>
      </c>
      <c r="DK35" s="46">
        <v>0</v>
      </c>
      <c r="DL35" s="44">
        <v>0</v>
      </c>
      <c r="DM35" s="41">
        <v>0</v>
      </c>
      <c r="DN35" s="42">
        <v>0</v>
      </c>
      <c r="DO35" s="42">
        <v>0</v>
      </c>
      <c r="DP35" s="42">
        <v>0</v>
      </c>
      <c r="DQ35" s="42">
        <v>0</v>
      </c>
      <c r="DR35" s="44">
        <v>0</v>
      </c>
      <c r="DS35" s="48">
        <v>1</v>
      </c>
      <c r="DT35" s="49">
        <v>0</v>
      </c>
      <c r="DU35" s="49">
        <v>1</v>
      </c>
      <c r="DV35" s="810">
        <v>2</v>
      </c>
      <c r="DW35" s="48">
        <v>0</v>
      </c>
      <c r="DX35" s="49">
        <v>0</v>
      </c>
      <c r="DY35" s="49">
        <v>0</v>
      </c>
      <c r="DZ35" s="810">
        <v>0</v>
      </c>
      <c r="EA35" s="824">
        <v>0</v>
      </c>
      <c r="EB35" s="824">
        <v>0</v>
      </c>
      <c r="EC35" s="50">
        <v>2</v>
      </c>
      <c r="ED35" s="453">
        <v>0</v>
      </c>
      <c r="EE35" s="464">
        <v>15</v>
      </c>
      <c r="EF35" s="321">
        <v>126</v>
      </c>
      <c r="EG35" s="321">
        <v>1</v>
      </c>
      <c r="EH35" s="321">
        <v>0</v>
      </c>
      <c r="EI35" s="1621">
        <f t="shared" si="0"/>
        <v>142</v>
      </c>
      <c r="EJ35" s="52">
        <v>0</v>
      </c>
      <c r="EK35" s="52">
        <v>0</v>
      </c>
      <c r="EL35" s="52">
        <v>0</v>
      </c>
      <c r="EM35" s="52">
        <v>0</v>
      </c>
      <c r="EN35" s="52">
        <v>0</v>
      </c>
      <c r="EO35" s="52">
        <v>6664</v>
      </c>
      <c r="EP35" s="52">
        <v>4335</v>
      </c>
      <c r="EQ35" s="294">
        <v>231</v>
      </c>
      <c r="ER35" s="52">
        <v>11230</v>
      </c>
      <c r="ES35" s="52">
        <v>0</v>
      </c>
      <c r="ET35" s="52">
        <v>0</v>
      </c>
      <c r="EU35" s="52">
        <v>0</v>
      </c>
      <c r="EV35" s="52">
        <v>11230</v>
      </c>
      <c r="EW35" s="52">
        <v>11230</v>
      </c>
      <c r="EX35" s="463">
        <v>0</v>
      </c>
      <c r="EY35" s="53">
        <v>0</v>
      </c>
      <c r="EZ35" s="51">
        <v>0</v>
      </c>
      <c r="FA35" s="53">
        <v>0</v>
      </c>
      <c r="FB35" s="51">
        <v>0</v>
      </c>
      <c r="FC35" s="53">
        <v>0</v>
      </c>
      <c r="FD35" s="51">
        <v>0</v>
      </c>
      <c r="FE35" s="53">
        <v>7</v>
      </c>
      <c r="FF35" s="51">
        <v>0</v>
      </c>
      <c r="FG35" s="53">
        <v>0</v>
      </c>
      <c r="FH35" s="51">
        <v>0</v>
      </c>
      <c r="FI35" s="53">
        <v>1</v>
      </c>
      <c r="FJ35" s="51">
        <v>0</v>
      </c>
      <c r="FK35" s="53">
        <v>24</v>
      </c>
      <c r="FL35" s="375">
        <v>32</v>
      </c>
    </row>
    <row r="36" spans="1:168" s="307" customFormat="1" ht="15" customHeight="1">
      <c r="A36" s="65">
        <v>27</v>
      </c>
      <c r="B36" s="307" t="s">
        <v>491</v>
      </c>
      <c r="C36" s="190" t="s">
        <v>68</v>
      </c>
      <c r="D36" s="307">
        <v>29</v>
      </c>
      <c r="E36" s="448" t="s">
        <v>461</v>
      </c>
      <c r="F36" s="25">
        <v>1</v>
      </c>
      <c r="G36" s="26">
        <v>0</v>
      </c>
      <c r="H36" s="218">
        <v>1</v>
      </c>
      <c r="I36" s="27">
        <v>0</v>
      </c>
      <c r="J36" s="26">
        <v>0</v>
      </c>
      <c r="K36" s="26">
        <v>0</v>
      </c>
      <c r="L36" s="218">
        <v>0</v>
      </c>
      <c r="M36" s="27">
        <v>0</v>
      </c>
      <c r="N36" s="28">
        <v>0</v>
      </c>
      <c r="O36" s="29">
        <v>0</v>
      </c>
      <c r="P36" s="788">
        <v>1</v>
      </c>
      <c r="Q36" s="30">
        <v>0</v>
      </c>
      <c r="R36" s="31">
        <v>0</v>
      </c>
      <c r="S36" s="32">
        <v>0</v>
      </c>
      <c r="T36" s="33">
        <v>0</v>
      </c>
      <c r="U36" s="34">
        <v>0</v>
      </c>
      <c r="V36" s="34">
        <v>0</v>
      </c>
      <c r="W36" s="34">
        <v>0</v>
      </c>
      <c r="X36" s="34">
        <v>0</v>
      </c>
      <c r="Y36" s="35">
        <v>0</v>
      </c>
      <c r="Z36" s="33">
        <v>0</v>
      </c>
      <c r="AA36" s="34">
        <v>0</v>
      </c>
      <c r="AB36" s="35">
        <v>0</v>
      </c>
      <c r="AC36" s="33">
        <v>0</v>
      </c>
      <c r="AD36" s="34">
        <v>0</v>
      </c>
      <c r="AE36" s="393">
        <v>0</v>
      </c>
      <c r="AF36" s="393">
        <v>0</v>
      </c>
      <c r="AG36" s="35">
        <v>0</v>
      </c>
      <c r="AH36" s="393">
        <v>0</v>
      </c>
      <c r="AI36" s="35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7">
        <v>0</v>
      </c>
      <c r="AU36" s="37">
        <v>0</v>
      </c>
      <c r="AV36" s="37">
        <v>0</v>
      </c>
      <c r="AW36" s="37">
        <v>0</v>
      </c>
      <c r="AX36" s="65">
        <v>0</v>
      </c>
      <c r="AY36" s="38">
        <v>0</v>
      </c>
      <c r="AZ36" s="37">
        <v>0</v>
      </c>
      <c r="BA36" s="37">
        <v>0</v>
      </c>
      <c r="BB36" s="37">
        <v>0</v>
      </c>
      <c r="BC36" s="39">
        <v>0</v>
      </c>
      <c r="BD36" s="37">
        <v>0</v>
      </c>
      <c r="BE36" s="40">
        <v>0</v>
      </c>
      <c r="BF36" s="37">
        <v>0</v>
      </c>
      <c r="BG36" s="37">
        <v>0</v>
      </c>
      <c r="BH36" s="40">
        <v>0</v>
      </c>
      <c r="BI36" s="37">
        <v>0</v>
      </c>
      <c r="BJ36" s="37">
        <v>0</v>
      </c>
      <c r="BK36" s="38">
        <v>0</v>
      </c>
      <c r="BL36" s="41">
        <v>0</v>
      </c>
      <c r="BM36" s="42">
        <v>0</v>
      </c>
      <c r="BN36" s="42">
        <v>0</v>
      </c>
      <c r="BO36" s="43">
        <v>0</v>
      </c>
      <c r="BP36" s="44">
        <v>0</v>
      </c>
      <c r="BQ36" s="42">
        <v>0</v>
      </c>
      <c r="BR36" s="42">
        <v>0</v>
      </c>
      <c r="BS36" s="42">
        <v>0</v>
      </c>
      <c r="BT36" s="42">
        <v>0</v>
      </c>
      <c r="BU36" s="46">
        <v>0</v>
      </c>
      <c r="BV36" s="44">
        <v>0</v>
      </c>
      <c r="BW36" s="41">
        <v>0</v>
      </c>
      <c r="BX36" s="42">
        <v>0</v>
      </c>
      <c r="BY36" s="42">
        <v>0</v>
      </c>
      <c r="BZ36" s="46">
        <v>0</v>
      </c>
      <c r="CA36" s="44">
        <v>0</v>
      </c>
      <c r="CB36" s="45">
        <v>0</v>
      </c>
      <c r="CC36" s="42">
        <v>0</v>
      </c>
      <c r="CD36" s="42">
        <v>0</v>
      </c>
      <c r="CE36" s="46">
        <v>0</v>
      </c>
      <c r="CF36" s="44">
        <v>0</v>
      </c>
      <c r="CG36" s="55">
        <v>0</v>
      </c>
      <c r="CH36" s="42">
        <v>0</v>
      </c>
      <c r="CI36" s="55">
        <v>0</v>
      </c>
      <c r="CJ36" s="41">
        <v>0</v>
      </c>
      <c r="CK36" s="42">
        <v>0</v>
      </c>
      <c r="CL36" s="42">
        <v>0</v>
      </c>
      <c r="CM36" s="46">
        <v>0</v>
      </c>
      <c r="CN36" s="44">
        <v>0</v>
      </c>
      <c r="CO36" s="42">
        <v>0</v>
      </c>
      <c r="CP36" s="42">
        <v>0</v>
      </c>
      <c r="CQ36" s="42">
        <v>0</v>
      </c>
      <c r="CR36" s="42">
        <v>0</v>
      </c>
      <c r="CS36" s="46">
        <v>0</v>
      </c>
      <c r="CT36" s="44">
        <v>0</v>
      </c>
      <c r="CU36" s="41">
        <v>0</v>
      </c>
      <c r="CV36" s="42">
        <v>0</v>
      </c>
      <c r="CW36" s="42">
        <v>0</v>
      </c>
      <c r="CX36" s="42">
        <v>0</v>
      </c>
      <c r="CY36" s="46">
        <v>0</v>
      </c>
      <c r="CZ36" s="44">
        <v>0</v>
      </c>
      <c r="DA36" s="45">
        <v>0</v>
      </c>
      <c r="DB36" s="42">
        <v>0</v>
      </c>
      <c r="DC36" s="42">
        <v>0</v>
      </c>
      <c r="DD36" s="42">
        <v>0</v>
      </c>
      <c r="DE36" s="46">
        <v>0</v>
      </c>
      <c r="DF36" s="44">
        <v>0</v>
      </c>
      <c r="DG36" s="44">
        <v>0</v>
      </c>
      <c r="DH36" s="42">
        <v>0</v>
      </c>
      <c r="DI36" s="42">
        <v>0</v>
      </c>
      <c r="DJ36" s="42">
        <v>0</v>
      </c>
      <c r="DK36" s="46">
        <v>0</v>
      </c>
      <c r="DL36" s="44">
        <v>0</v>
      </c>
      <c r="DM36" s="41">
        <v>0</v>
      </c>
      <c r="DN36" s="42">
        <v>0</v>
      </c>
      <c r="DO36" s="42">
        <v>0</v>
      </c>
      <c r="DP36" s="42">
        <v>0</v>
      </c>
      <c r="DQ36" s="42">
        <v>0</v>
      </c>
      <c r="DR36" s="44">
        <v>0</v>
      </c>
      <c r="DS36" s="48">
        <v>0</v>
      </c>
      <c r="DT36" s="49">
        <v>0</v>
      </c>
      <c r="DU36" s="49">
        <v>1</v>
      </c>
      <c r="DV36" s="810">
        <v>1</v>
      </c>
      <c r="DW36" s="48">
        <v>0</v>
      </c>
      <c r="DX36" s="49">
        <v>0</v>
      </c>
      <c r="DY36" s="49">
        <v>0</v>
      </c>
      <c r="DZ36" s="810">
        <v>0</v>
      </c>
      <c r="EA36" s="824">
        <v>0</v>
      </c>
      <c r="EB36" s="824">
        <v>0</v>
      </c>
      <c r="EC36" s="50">
        <v>1</v>
      </c>
      <c r="ED36" s="453">
        <v>0</v>
      </c>
      <c r="EE36" s="464">
        <v>0</v>
      </c>
      <c r="EF36" s="321">
        <v>59</v>
      </c>
      <c r="EG36" s="321">
        <v>0</v>
      </c>
      <c r="EH36" s="321">
        <v>0</v>
      </c>
      <c r="EI36" s="1621">
        <f t="shared" si="0"/>
        <v>59</v>
      </c>
      <c r="EJ36" s="52">
        <v>0</v>
      </c>
      <c r="EK36" s="52">
        <v>0</v>
      </c>
      <c r="EL36" s="52">
        <v>0</v>
      </c>
      <c r="EM36" s="52">
        <v>0</v>
      </c>
      <c r="EN36" s="52">
        <v>0</v>
      </c>
      <c r="EO36" s="52">
        <v>7940</v>
      </c>
      <c r="EP36" s="52">
        <v>2939</v>
      </c>
      <c r="EQ36" s="294">
        <v>22</v>
      </c>
      <c r="ER36" s="52">
        <v>10901</v>
      </c>
      <c r="ES36" s="52">
        <v>0</v>
      </c>
      <c r="ET36" s="52">
        <v>160</v>
      </c>
      <c r="EU36" s="52">
        <v>160</v>
      </c>
      <c r="EV36" s="52">
        <v>11061</v>
      </c>
      <c r="EW36" s="52">
        <v>11061</v>
      </c>
      <c r="EX36" s="463">
        <v>0</v>
      </c>
      <c r="EY36" s="53">
        <v>10</v>
      </c>
      <c r="EZ36" s="51">
        <v>0</v>
      </c>
      <c r="FA36" s="53">
        <v>1</v>
      </c>
      <c r="FB36" s="51">
        <v>0</v>
      </c>
      <c r="FC36" s="53">
        <v>7</v>
      </c>
      <c r="FD36" s="51">
        <v>3</v>
      </c>
      <c r="FE36" s="53">
        <v>134</v>
      </c>
      <c r="FF36" s="51">
        <v>0</v>
      </c>
      <c r="FG36" s="53">
        <v>88</v>
      </c>
      <c r="FH36" s="51">
        <v>0</v>
      </c>
      <c r="FI36" s="53">
        <v>0</v>
      </c>
      <c r="FJ36" s="51">
        <v>0</v>
      </c>
      <c r="FK36" s="53">
        <v>45</v>
      </c>
      <c r="FL36" s="375">
        <v>285</v>
      </c>
    </row>
    <row r="37" spans="1:168" s="307" customFormat="1" ht="15" customHeight="1">
      <c r="A37" s="65">
        <v>34</v>
      </c>
      <c r="B37" s="307" t="s">
        <v>491</v>
      </c>
      <c r="C37" s="190" t="s">
        <v>465</v>
      </c>
      <c r="D37" s="306">
        <v>30</v>
      </c>
      <c r="E37" s="448" t="s">
        <v>495</v>
      </c>
      <c r="F37" s="25">
        <v>0</v>
      </c>
      <c r="G37" s="26">
        <v>0</v>
      </c>
      <c r="H37" s="218">
        <v>0</v>
      </c>
      <c r="I37" s="27">
        <v>0</v>
      </c>
      <c r="J37" s="26">
        <v>0</v>
      </c>
      <c r="K37" s="26">
        <v>0</v>
      </c>
      <c r="L37" s="218">
        <v>0</v>
      </c>
      <c r="M37" s="27">
        <v>0</v>
      </c>
      <c r="N37" s="28">
        <v>0</v>
      </c>
      <c r="O37" s="29">
        <v>0</v>
      </c>
      <c r="P37" s="788">
        <v>0</v>
      </c>
      <c r="Q37" s="30">
        <v>0</v>
      </c>
      <c r="R37" s="31">
        <v>0</v>
      </c>
      <c r="S37" s="32">
        <v>0</v>
      </c>
      <c r="T37" s="33">
        <v>0</v>
      </c>
      <c r="U37" s="34">
        <v>0</v>
      </c>
      <c r="V37" s="34">
        <v>0</v>
      </c>
      <c r="W37" s="34">
        <v>0</v>
      </c>
      <c r="X37" s="34">
        <v>0</v>
      </c>
      <c r="Y37" s="35">
        <v>0</v>
      </c>
      <c r="Z37" s="33">
        <v>0</v>
      </c>
      <c r="AA37" s="34">
        <v>0</v>
      </c>
      <c r="AB37" s="35">
        <v>0</v>
      </c>
      <c r="AC37" s="33">
        <v>0</v>
      </c>
      <c r="AD37" s="34">
        <v>0</v>
      </c>
      <c r="AE37" s="393">
        <v>0</v>
      </c>
      <c r="AF37" s="393">
        <v>0</v>
      </c>
      <c r="AG37" s="35">
        <v>0</v>
      </c>
      <c r="AH37" s="393">
        <v>0</v>
      </c>
      <c r="AI37" s="35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7">
        <v>0</v>
      </c>
      <c r="AU37" s="37">
        <v>0</v>
      </c>
      <c r="AV37" s="37">
        <v>0</v>
      </c>
      <c r="AW37" s="37">
        <v>0</v>
      </c>
      <c r="AX37" s="65">
        <v>0</v>
      </c>
      <c r="AY37" s="38">
        <v>0</v>
      </c>
      <c r="AZ37" s="37">
        <v>0</v>
      </c>
      <c r="BA37" s="37">
        <v>0</v>
      </c>
      <c r="BB37" s="37">
        <v>0</v>
      </c>
      <c r="BC37" s="39">
        <v>0</v>
      </c>
      <c r="BD37" s="37">
        <v>0</v>
      </c>
      <c r="BE37" s="40">
        <v>0</v>
      </c>
      <c r="BF37" s="37">
        <v>0</v>
      </c>
      <c r="BG37" s="37">
        <v>0</v>
      </c>
      <c r="BH37" s="40">
        <v>0</v>
      </c>
      <c r="BI37" s="37">
        <v>0</v>
      </c>
      <c r="BJ37" s="37">
        <v>0</v>
      </c>
      <c r="BK37" s="38">
        <v>0</v>
      </c>
      <c r="BL37" s="41">
        <v>0</v>
      </c>
      <c r="BM37" s="42">
        <v>0</v>
      </c>
      <c r="BN37" s="42">
        <v>0</v>
      </c>
      <c r="BO37" s="43">
        <v>0</v>
      </c>
      <c r="BP37" s="44">
        <v>0</v>
      </c>
      <c r="BQ37" s="42">
        <v>0</v>
      </c>
      <c r="BR37" s="42">
        <v>0</v>
      </c>
      <c r="BS37" s="42">
        <v>0</v>
      </c>
      <c r="BT37" s="42">
        <v>0</v>
      </c>
      <c r="BU37" s="46">
        <v>0</v>
      </c>
      <c r="BV37" s="44">
        <v>0</v>
      </c>
      <c r="BW37" s="41">
        <v>0</v>
      </c>
      <c r="BX37" s="42">
        <v>0</v>
      </c>
      <c r="BY37" s="42">
        <v>0</v>
      </c>
      <c r="BZ37" s="46">
        <v>0</v>
      </c>
      <c r="CA37" s="44">
        <v>0</v>
      </c>
      <c r="CB37" s="45">
        <v>0</v>
      </c>
      <c r="CC37" s="42">
        <v>0</v>
      </c>
      <c r="CD37" s="42">
        <v>0</v>
      </c>
      <c r="CE37" s="46">
        <v>0</v>
      </c>
      <c r="CF37" s="44">
        <v>0</v>
      </c>
      <c r="CG37" s="55">
        <v>0</v>
      </c>
      <c r="CH37" s="42">
        <v>0</v>
      </c>
      <c r="CI37" s="55">
        <v>0</v>
      </c>
      <c r="CJ37" s="41">
        <v>0</v>
      </c>
      <c r="CK37" s="42">
        <v>0</v>
      </c>
      <c r="CL37" s="42">
        <v>0</v>
      </c>
      <c r="CM37" s="46">
        <v>0</v>
      </c>
      <c r="CN37" s="44">
        <v>0</v>
      </c>
      <c r="CO37" s="42">
        <v>0</v>
      </c>
      <c r="CP37" s="42">
        <v>0</v>
      </c>
      <c r="CQ37" s="42">
        <v>0</v>
      </c>
      <c r="CR37" s="42">
        <v>0</v>
      </c>
      <c r="CS37" s="46">
        <v>0</v>
      </c>
      <c r="CT37" s="44">
        <v>0</v>
      </c>
      <c r="CU37" s="41">
        <v>0</v>
      </c>
      <c r="CV37" s="42">
        <v>0</v>
      </c>
      <c r="CW37" s="42">
        <v>0</v>
      </c>
      <c r="CX37" s="42">
        <v>0</v>
      </c>
      <c r="CY37" s="46">
        <v>0</v>
      </c>
      <c r="CZ37" s="44">
        <v>0</v>
      </c>
      <c r="DA37" s="45">
        <v>0</v>
      </c>
      <c r="DB37" s="42">
        <v>0</v>
      </c>
      <c r="DC37" s="42">
        <v>0</v>
      </c>
      <c r="DD37" s="42">
        <v>0</v>
      </c>
      <c r="DE37" s="46">
        <v>0</v>
      </c>
      <c r="DF37" s="44">
        <v>0</v>
      </c>
      <c r="DG37" s="44">
        <v>0</v>
      </c>
      <c r="DH37" s="42">
        <v>0</v>
      </c>
      <c r="DI37" s="42">
        <v>0</v>
      </c>
      <c r="DJ37" s="42">
        <v>0</v>
      </c>
      <c r="DK37" s="46">
        <v>0</v>
      </c>
      <c r="DL37" s="44">
        <v>0</v>
      </c>
      <c r="DM37" s="41">
        <v>0</v>
      </c>
      <c r="DN37" s="42">
        <v>0</v>
      </c>
      <c r="DO37" s="42">
        <v>0</v>
      </c>
      <c r="DP37" s="42">
        <v>0</v>
      </c>
      <c r="DQ37" s="42">
        <v>0</v>
      </c>
      <c r="DR37" s="44">
        <v>0</v>
      </c>
      <c r="DS37" s="48">
        <v>0</v>
      </c>
      <c r="DT37" s="49">
        <v>0</v>
      </c>
      <c r="DU37" s="49">
        <v>1</v>
      </c>
      <c r="DV37" s="810">
        <v>1</v>
      </c>
      <c r="DW37" s="48">
        <v>0</v>
      </c>
      <c r="DX37" s="49">
        <v>0</v>
      </c>
      <c r="DY37" s="49">
        <v>0</v>
      </c>
      <c r="DZ37" s="810">
        <v>0</v>
      </c>
      <c r="EA37" s="824">
        <v>0</v>
      </c>
      <c r="EB37" s="824">
        <v>0</v>
      </c>
      <c r="EC37" s="50">
        <v>1</v>
      </c>
      <c r="ED37" s="453">
        <v>0</v>
      </c>
      <c r="EE37" s="464">
        <v>0</v>
      </c>
      <c r="EF37" s="321">
        <v>1</v>
      </c>
      <c r="EG37" s="321">
        <v>0</v>
      </c>
      <c r="EH37" s="321">
        <v>29</v>
      </c>
      <c r="EI37" s="1621">
        <f t="shared" si="0"/>
        <v>30</v>
      </c>
      <c r="EJ37" s="52">
        <v>0</v>
      </c>
      <c r="EK37" s="52">
        <v>0</v>
      </c>
      <c r="EL37" s="52">
        <v>0</v>
      </c>
      <c r="EM37" s="52">
        <v>1</v>
      </c>
      <c r="EN37" s="52">
        <v>38</v>
      </c>
      <c r="EO37" s="52">
        <v>2812</v>
      </c>
      <c r="EP37" s="52">
        <v>357</v>
      </c>
      <c r="EQ37" s="294">
        <v>20</v>
      </c>
      <c r="ER37" s="52">
        <v>3228</v>
      </c>
      <c r="ES37" s="52">
        <v>0</v>
      </c>
      <c r="ET37" s="52">
        <v>664</v>
      </c>
      <c r="EU37" s="52">
        <v>664</v>
      </c>
      <c r="EV37" s="52">
        <v>3892</v>
      </c>
      <c r="EW37" s="52">
        <v>3892</v>
      </c>
      <c r="EX37" s="463">
        <v>595</v>
      </c>
      <c r="EY37" s="53">
        <v>632</v>
      </c>
      <c r="EZ37" s="51">
        <v>0</v>
      </c>
      <c r="FA37" s="53">
        <v>1</v>
      </c>
      <c r="FB37" s="51">
        <v>0</v>
      </c>
      <c r="FC37" s="53">
        <v>0</v>
      </c>
      <c r="FD37" s="51">
        <v>0</v>
      </c>
      <c r="FE37" s="53">
        <v>4</v>
      </c>
      <c r="FF37" s="51">
        <v>0</v>
      </c>
      <c r="FG37" s="53">
        <v>0</v>
      </c>
      <c r="FH37" s="51">
        <v>0</v>
      </c>
      <c r="FI37" s="53">
        <v>0</v>
      </c>
      <c r="FJ37" s="51">
        <v>0</v>
      </c>
      <c r="FK37" s="53">
        <v>62</v>
      </c>
      <c r="FL37" s="375">
        <v>699</v>
      </c>
    </row>
    <row r="38" spans="1:168" s="307" customFormat="1" ht="15" customHeight="1">
      <c r="A38" s="65">
        <v>28</v>
      </c>
      <c r="B38" s="307" t="s">
        <v>491</v>
      </c>
      <c r="C38" s="190" t="s">
        <v>69</v>
      </c>
      <c r="D38" s="306">
        <v>31</v>
      </c>
      <c r="E38" s="448" t="s">
        <v>199</v>
      </c>
      <c r="F38" s="25">
        <v>0</v>
      </c>
      <c r="G38" s="26">
        <v>0</v>
      </c>
      <c r="H38" s="218">
        <v>0</v>
      </c>
      <c r="I38" s="27">
        <v>0</v>
      </c>
      <c r="J38" s="26">
        <v>0</v>
      </c>
      <c r="K38" s="26">
        <v>0</v>
      </c>
      <c r="L38" s="218">
        <v>0</v>
      </c>
      <c r="M38" s="27">
        <v>0</v>
      </c>
      <c r="N38" s="28">
        <v>0</v>
      </c>
      <c r="O38" s="29">
        <v>0</v>
      </c>
      <c r="P38" s="788">
        <v>0</v>
      </c>
      <c r="Q38" s="30">
        <v>0</v>
      </c>
      <c r="R38" s="31">
        <v>0</v>
      </c>
      <c r="S38" s="32">
        <v>0</v>
      </c>
      <c r="T38" s="33">
        <v>0</v>
      </c>
      <c r="U38" s="34">
        <v>0</v>
      </c>
      <c r="V38" s="34">
        <v>0</v>
      </c>
      <c r="W38" s="34">
        <v>0</v>
      </c>
      <c r="X38" s="34">
        <v>0</v>
      </c>
      <c r="Y38" s="35">
        <v>0</v>
      </c>
      <c r="Z38" s="33">
        <v>0</v>
      </c>
      <c r="AA38" s="34">
        <v>0</v>
      </c>
      <c r="AB38" s="35">
        <v>0</v>
      </c>
      <c r="AC38" s="33">
        <v>0</v>
      </c>
      <c r="AD38" s="34">
        <v>0</v>
      </c>
      <c r="AE38" s="393">
        <v>0</v>
      </c>
      <c r="AF38" s="393">
        <v>0</v>
      </c>
      <c r="AG38" s="35">
        <v>0</v>
      </c>
      <c r="AH38" s="393">
        <v>0</v>
      </c>
      <c r="AI38" s="35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7">
        <v>0</v>
      </c>
      <c r="AU38" s="37">
        <v>0</v>
      </c>
      <c r="AV38" s="37">
        <v>0</v>
      </c>
      <c r="AW38" s="37">
        <v>0</v>
      </c>
      <c r="AX38" s="65">
        <v>0</v>
      </c>
      <c r="AY38" s="38">
        <v>0</v>
      </c>
      <c r="AZ38" s="37">
        <v>0</v>
      </c>
      <c r="BA38" s="37">
        <v>0</v>
      </c>
      <c r="BB38" s="37">
        <v>0</v>
      </c>
      <c r="BC38" s="39">
        <v>0</v>
      </c>
      <c r="BD38" s="37">
        <v>0</v>
      </c>
      <c r="BE38" s="40">
        <v>0</v>
      </c>
      <c r="BF38" s="37">
        <v>0</v>
      </c>
      <c r="BG38" s="37">
        <v>0</v>
      </c>
      <c r="BH38" s="40">
        <v>0</v>
      </c>
      <c r="BI38" s="37">
        <v>0</v>
      </c>
      <c r="BJ38" s="37">
        <v>0</v>
      </c>
      <c r="BK38" s="38">
        <v>0</v>
      </c>
      <c r="BL38" s="41">
        <v>0</v>
      </c>
      <c r="BM38" s="42">
        <v>0</v>
      </c>
      <c r="BN38" s="42">
        <v>0</v>
      </c>
      <c r="BO38" s="43">
        <v>0</v>
      </c>
      <c r="BP38" s="44">
        <v>0</v>
      </c>
      <c r="BQ38" s="42">
        <v>0</v>
      </c>
      <c r="BR38" s="42">
        <v>0</v>
      </c>
      <c r="BS38" s="42">
        <v>0</v>
      </c>
      <c r="BT38" s="42">
        <v>0</v>
      </c>
      <c r="BU38" s="46">
        <v>0</v>
      </c>
      <c r="BV38" s="44">
        <v>0</v>
      </c>
      <c r="BW38" s="41">
        <v>0</v>
      </c>
      <c r="BX38" s="42">
        <v>0</v>
      </c>
      <c r="BY38" s="42">
        <v>0</v>
      </c>
      <c r="BZ38" s="46">
        <v>0</v>
      </c>
      <c r="CA38" s="44">
        <v>0</v>
      </c>
      <c r="CB38" s="45">
        <v>0</v>
      </c>
      <c r="CC38" s="42">
        <v>0</v>
      </c>
      <c r="CD38" s="42">
        <v>0</v>
      </c>
      <c r="CE38" s="46">
        <v>0</v>
      </c>
      <c r="CF38" s="44">
        <v>0</v>
      </c>
      <c r="CG38" s="55">
        <v>0</v>
      </c>
      <c r="CH38" s="42">
        <v>0</v>
      </c>
      <c r="CI38" s="55">
        <v>0</v>
      </c>
      <c r="CJ38" s="41">
        <v>0</v>
      </c>
      <c r="CK38" s="42">
        <v>0</v>
      </c>
      <c r="CL38" s="42">
        <v>0</v>
      </c>
      <c r="CM38" s="46">
        <v>0</v>
      </c>
      <c r="CN38" s="44">
        <v>0</v>
      </c>
      <c r="CO38" s="42">
        <v>0</v>
      </c>
      <c r="CP38" s="42">
        <v>0</v>
      </c>
      <c r="CQ38" s="42">
        <v>0</v>
      </c>
      <c r="CR38" s="42">
        <v>0</v>
      </c>
      <c r="CS38" s="46">
        <v>0</v>
      </c>
      <c r="CT38" s="44">
        <v>0</v>
      </c>
      <c r="CU38" s="41">
        <v>0</v>
      </c>
      <c r="CV38" s="42">
        <v>0</v>
      </c>
      <c r="CW38" s="42">
        <v>0</v>
      </c>
      <c r="CX38" s="42">
        <v>0</v>
      </c>
      <c r="CY38" s="46">
        <v>0</v>
      </c>
      <c r="CZ38" s="44">
        <v>0</v>
      </c>
      <c r="DA38" s="45">
        <v>0</v>
      </c>
      <c r="DB38" s="42">
        <v>0</v>
      </c>
      <c r="DC38" s="42">
        <v>0</v>
      </c>
      <c r="DD38" s="42">
        <v>0</v>
      </c>
      <c r="DE38" s="46">
        <v>0</v>
      </c>
      <c r="DF38" s="44">
        <v>0</v>
      </c>
      <c r="DG38" s="44">
        <v>0</v>
      </c>
      <c r="DH38" s="42">
        <v>0</v>
      </c>
      <c r="DI38" s="42">
        <v>0</v>
      </c>
      <c r="DJ38" s="42">
        <v>0</v>
      </c>
      <c r="DK38" s="46">
        <v>0</v>
      </c>
      <c r="DL38" s="44">
        <v>0</v>
      </c>
      <c r="DM38" s="41">
        <v>0</v>
      </c>
      <c r="DN38" s="42">
        <v>0</v>
      </c>
      <c r="DO38" s="42">
        <v>0</v>
      </c>
      <c r="DP38" s="42">
        <v>0</v>
      </c>
      <c r="DQ38" s="42">
        <v>0</v>
      </c>
      <c r="DR38" s="44">
        <v>0</v>
      </c>
      <c r="DS38" s="48">
        <v>0</v>
      </c>
      <c r="DT38" s="49">
        <v>0</v>
      </c>
      <c r="DU38" s="49">
        <v>0</v>
      </c>
      <c r="DV38" s="810">
        <v>0</v>
      </c>
      <c r="DW38" s="48">
        <v>1</v>
      </c>
      <c r="DX38" s="49">
        <v>0</v>
      </c>
      <c r="DY38" s="49">
        <v>0</v>
      </c>
      <c r="DZ38" s="810">
        <v>1</v>
      </c>
      <c r="EA38" s="824">
        <v>0</v>
      </c>
      <c r="EB38" s="824">
        <v>0</v>
      </c>
      <c r="EC38" s="50">
        <v>1</v>
      </c>
      <c r="ED38" s="453">
        <v>0</v>
      </c>
      <c r="EE38" s="464">
        <v>0</v>
      </c>
      <c r="EF38" s="321">
        <v>0</v>
      </c>
      <c r="EG38" s="321">
        <v>0</v>
      </c>
      <c r="EH38" s="321">
        <v>0</v>
      </c>
      <c r="EI38" s="1621">
        <f t="shared" si="0"/>
        <v>0</v>
      </c>
      <c r="EJ38" s="52">
        <v>0</v>
      </c>
      <c r="EK38" s="52">
        <v>0</v>
      </c>
      <c r="EL38" s="52">
        <v>0</v>
      </c>
      <c r="EM38" s="52">
        <v>0</v>
      </c>
      <c r="EN38" s="52">
        <v>0</v>
      </c>
      <c r="EO38" s="52">
        <v>0</v>
      </c>
      <c r="EP38" s="662">
        <v>0</v>
      </c>
      <c r="EQ38" s="294">
        <v>0</v>
      </c>
      <c r="ER38" s="662">
        <v>0</v>
      </c>
      <c r="ES38" s="662">
        <v>0</v>
      </c>
      <c r="ET38" s="662">
        <v>0</v>
      </c>
      <c r="EU38" s="662">
        <v>0</v>
      </c>
      <c r="EV38" s="52">
        <v>0</v>
      </c>
      <c r="EW38" s="52">
        <v>0</v>
      </c>
      <c r="EX38" s="463">
        <v>0</v>
      </c>
      <c r="EY38" s="53">
        <v>0</v>
      </c>
      <c r="EZ38" s="51">
        <v>0</v>
      </c>
      <c r="FA38" s="53">
        <v>0</v>
      </c>
      <c r="FB38" s="51">
        <v>0</v>
      </c>
      <c r="FC38" s="53">
        <v>0</v>
      </c>
      <c r="FD38" s="51">
        <v>0</v>
      </c>
      <c r="FE38" s="53">
        <v>0</v>
      </c>
      <c r="FF38" s="51">
        <v>0</v>
      </c>
      <c r="FG38" s="53">
        <v>0</v>
      </c>
      <c r="FH38" s="51">
        <v>0</v>
      </c>
      <c r="FI38" s="53">
        <v>0</v>
      </c>
      <c r="FJ38" s="51">
        <v>0</v>
      </c>
      <c r="FK38" s="53">
        <v>0</v>
      </c>
      <c r="FL38" s="375">
        <v>0</v>
      </c>
    </row>
    <row r="39" spans="1:168" s="307" customFormat="1" ht="15" customHeight="1">
      <c r="A39" s="65">
        <v>30</v>
      </c>
      <c r="B39" s="307" t="s">
        <v>492</v>
      </c>
      <c r="C39" s="190" t="s">
        <v>70</v>
      </c>
      <c r="D39" s="307">
        <v>32</v>
      </c>
      <c r="E39" s="448" t="s">
        <v>200</v>
      </c>
      <c r="F39" s="25">
        <v>0</v>
      </c>
      <c r="G39" s="26">
        <v>0</v>
      </c>
      <c r="H39" s="218">
        <v>0</v>
      </c>
      <c r="I39" s="27">
        <v>0</v>
      </c>
      <c r="J39" s="26">
        <v>0</v>
      </c>
      <c r="K39" s="26">
        <v>0</v>
      </c>
      <c r="L39" s="218">
        <v>0</v>
      </c>
      <c r="M39" s="27">
        <v>0</v>
      </c>
      <c r="N39" s="28">
        <v>0</v>
      </c>
      <c r="O39" s="29">
        <v>0</v>
      </c>
      <c r="P39" s="788">
        <v>0</v>
      </c>
      <c r="Q39" s="30">
        <v>0</v>
      </c>
      <c r="R39" s="31">
        <v>228</v>
      </c>
      <c r="S39" s="32">
        <v>60</v>
      </c>
      <c r="T39" s="33">
        <v>417</v>
      </c>
      <c r="U39" s="34">
        <v>0</v>
      </c>
      <c r="V39" s="34">
        <v>700</v>
      </c>
      <c r="W39" s="34">
        <v>450</v>
      </c>
      <c r="X39" s="34">
        <v>389</v>
      </c>
      <c r="Y39" s="35">
        <v>1956</v>
      </c>
      <c r="Z39" s="33">
        <v>6000</v>
      </c>
      <c r="AA39" s="34">
        <v>475</v>
      </c>
      <c r="AB39" s="35">
        <v>6475</v>
      </c>
      <c r="AC39" s="33">
        <v>33</v>
      </c>
      <c r="AD39" s="34">
        <v>0</v>
      </c>
      <c r="AE39" s="393">
        <v>0</v>
      </c>
      <c r="AF39" s="393">
        <v>18</v>
      </c>
      <c r="AG39" s="35">
        <v>51</v>
      </c>
      <c r="AH39" s="393">
        <v>2</v>
      </c>
      <c r="AI39" s="35">
        <v>2</v>
      </c>
      <c r="AJ39" s="36">
        <v>1</v>
      </c>
      <c r="AK39" s="36">
        <v>2</v>
      </c>
      <c r="AL39" s="36">
        <v>1</v>
      </c>
      <c r="AM39" s="36">
        <v>2</v>
      </c>
      <c r="AN39" s="36">
        <v>1</v>
      </c>
      <c r="AO39" s="36">
        <v>0</v>
      </c>
      <c r="AP39" s="36">
        <v>0</v>
      </c>
      <c r="AQ39" s="36">
        <v>1</v>
      </c>
      <c r="AR39" s="36">
        <v>0</v>
      </c>
      <c r="AS39" s="36">
        <v>1</v>
      </c>
      <c r="AT39" s="37">
        <v>25</v>
      </c>
      <c r="AU39" s="37">
        <v>2</v>
      </c>
      <c r="AV39" s="37">
        <v>5</v>
      </c>
      <c r="AW39" s="37">
        <v>0</v>
      </c>
      <c r="AX39" s="65">
        <v>4</v>
      </c>
      <c r="AY39" s="38">
        <v>36</v>
      </c>
      <c r="AZ39" s="37">
        <v>5</v>
      </c>
      <c r="BA39" s="37">
        <v>0</v>
      </c>
      <c r="BB39" s="37">
        <v>5</v>
      </c>
      <c r="BC39" s="39">
        <v>0</v>
      </c>
      <c r="BD39" s="37">
        <v>12</v>
      </c>
      <c r="BE39" s="40">
        <v>12</v>
      </c>
      <c r="BF39" s="37">
        <v>4</v>
      </c>
      <c r="BG39" s="37">
        <v>0</v>
      </c>
      <c r="BH39" s="40">
        <v>4</v>
      </c>
      <c r="BI39" s="37">
        <v>1</v>
      </c>
      <c r="BJ39" s="37">
        <v>0</v>
      </c>
      <c r="BK39" s="38">
        <v>1</v>
      </c>
      <c r="BL39" s="41">
        <v>906</v>
      </c>
      <c r="BM39" s="42">
        <v>0</v>
      </c>
      <c r="BN39" s="42">
        <v>0</v>
      </c>
      <c r="BO39" s="43">
        <v>0</v>
      </c>
      <c r="BP39" s="44">
        <v>906</v>
      </c>
      <c r="BQ39" s="42">
        <v>0</v>
      </c>
      <c r="BR39" s="42">
        <v>0</v>
      </c>
      <c r="BS39" s="42">
        <v>0</v>
      </c>
      <c r="BT39" s="42">
        <v>0</v>
      </c>
      <c r="BU39" s="46">
        <v>0</v>
      </c>
      <c r="BV39" s="44">
        <v>0</v>
      </c>
      <c r="BW39" s="41">
        <v>0</v>
      </c>
      <c r="BX39" s="42">
        <v>0</v>
      </c>
      <c r="BY39" s="42">
        <v>0</v>
      </c>
      <c r="BZ39" s="46">
        <v>0</v>
      </c>
      <c r="CA39" s="44">
        <v>0</v>
      </c>
      <c r="CB39" s="45">
        <v>1847</v>
      </c>
      <c r="CC39" s="42">
        <v>0</v>
      </c>
      <c r="CD39" s="42">
        <v>0</v>
      </c>
      <c r="CE39" s="46">
        <v>0</v>
      </c>
      <c r="CF39" s="44">
        <v>1847</v>
      </c>
      <c r="CG39" s="55">
        <v>3257</v>
      </c>
      <c r="CH39" s="42">
        <v>644</v>
      </c>
      <c r="CI39" s="55">
        <v>0</v>
      </c>
      <c r="CJ39" s="41">
        <v>0</v>
      </c>
      <c r="CK39" s="42">
        <v>0</v>
      </c>
      <c r="CL39" s="42">
        <v>0</v>
      </c>
      <c r="CM39" s="46">
        <v>0</v>
      </c>
      <c r="CN39" s="44">
        <v>0</v>
      </c>
      <c r="CO39" s="42">
        <v>0</v>
      </c>
      <c r="CP39" s="42">
        <v>0</v>
      </c>
      <c r="CQ39" s="42">
        <v>0</v>
      </c>
      <c r="CR39" s="42">
        <v>0</v>
      </c>
      <c r="CS39" s="46">
        <v>0</v>
      </c>
      <c r="CT39" s="44">
        <v>0</v>
      </c>
      <c r="CU39" s="41">
        <v>0</v>
      </c>
      <c r="CV39" s="42">
        <v>0</v>
      </c>
      <c r="CW39" s="42">
        <v>0</v>
      </c>
      <c r="CX39" s="42">
        <v>0</v>
      </c>
      <c r="CY39" s="46">
        <v>0</v>
      </c>
      <c r="CZ39" s="44">
        <v>0</v>
      </c>
      <c r="DA39" s="45">
        <v>0</v>
      </c>
      <c r="DB39" s="42">
        <v>0</v>
      </c>
      <c r="DC39" s="42">
        <v>0</v>
      </c>
      <c r="DD39" s="42">
        <v>0</v>
      </c>
      <c r="DE39" s="46">
        <v>0</v>
      </c>
      <c r="DF39" s="44">
        <v>0</v>
      </c>
      <c r="DG39" s="44">
        <v>0</v>
      </c>
      <c r="DH39" s="42">
        <v>192</v>
      </c>
      <c r="DI39" s="42">
        <v>0</v>
      </c>
      <c r="DJ39" s="42">
        <v>0</v>
      </c>
      <c r="DK39" s="46">
        <v>0</v>
      </c>
      <c r="DL39" s="44">
        <v>192</v>
      </c>
      <c r="DM39" s="41">
        <v>6846</v>
      </c>
      <c r="DN39" s="42">
        <v>0</v>
      </c>
      <c r="DO39" s="42">
        <v>0</v>
      </c>
      <c r="DP39" s="42">
        <v>0</v>
      </c>
      <c r="DQ39" s="42">
        <v>0</v>
      </c>
      <c r="DR39" s="44">
        <v>6846</v>
      </c>
      <c r="DS39" s="48">
        <v>2</v>
      </c>
      <c r="DT39" s="49">
        <v>9</v>
      </c>
      <c r="DU39" s="49">
        <v>3</v>
      </c>
      <c r="DV39" s="810">
        <v>14</v>
      </c>
      <c r="DW39" s="48">
        <v>0</v>
      </c>
      <c r="DX39" s="49">
        <v>3</v>
      </c>
      <c r="DY39" s="49">
        <v>3</v>
      </c>
      <c r="DZ39" s="810">
        <v>6</v>
      </c>
      <c r="EA39" s="824">
        <v>0</v>
      </c>
      <c r="EB39" s="824">
        <v>0</v>
      </c>
      <c r="EC39" s="50">
        <v>20</v>
      </c>
      <c r="ED39" s="479">
        <v>167</v>
      </c>
      <c r="EE39" s="464">
        <v>11</v>
      </c>
      <c r="EF39" s="321">
        <v>44</v>
      </c>
      <c r="EG39" s="321">
        <v>0</v>
      </c>
      <c r="EH39" s="321">
        <v>1346</v>
      </c>
      <c r="EI39" s="1621">
        <f t="shared" si="0"/>
        <v>1401</v>
      </c>
      <c r="EJ39" s="52">
        <v>735</v>
      </c>
      <c r="EK39" s="52">
        <v>14158</v>
      </c>
      <c r="EL39" s="52">
        <v>24581</v>
      </c>
      <c r="EM39" s="52">
        <v>56917</v>
      </c>
      <c r="EN39" s="52">
        <v>34317</v>
      </c>
      <c r="EO39" s="52">
        <v>14353</v>
      </c>
      <c r="EP39" s="52">
        <v>3806</v>
      </c>
      <c r="EQ39" s="294">
        <v>4079</v>
      </c>
      <c r="ER39" s="52">
        <v>152946</v>
      </c>
      <c r="ES39" s="52">
        <v>2527</v>
      </c>
      <c r="ET39" s="52">
        <v>78</v>
      </c>
      <c r="EU39" s="52">
        <v>2605</v>
      </c>
      <c r="EV39" s="52">
        <v>155551</v>
      </c>
      <c r="EW39" s="52">
        <v>162551</v>
      </c>
      <c r="EX39" s="463">
        <v>0</v>
      </c>
      <c r="EY39" s="53">
        <v>0</v>
      </c>
      <c r="EZ39" s="51">
        <v>0</v>
      </c>
      <c r="FA39" s="53">
        <v>120</v>
      </c>
      <c r="FB39" s="51">
        <v>2</v>
      </c>
      <c r="FC39" s="53">
        <v>50</v>
      </c>
      <c r="FD39" s="51">
        <v>0</v>
      </c>
      <c r="FE39" s="53">
        <v>701</v>
      </c>
      <c r="FF39" s="51">
        <v>1</v>
      </c>
      <c r="FG39" s="53">
        <v>3</v>
      </c>
      <c r="FH39" s="51">
        <v>0</v>
      </c>
      <c r="FI39" s="53">
        <v>126</v>
      </c>
      <c r="FJ39" s="51">
        <v>767</v>
      </c>
      <c r="FK39" s="53">
        <v>1766</v>
      </c>
      <c r="FL39" s="375">
        <v>2766</v>
      </c>
    </row>
    <row r="40" spans="1:168" s="307" customFormat="1" ht="15" customHeight="1">
      <c r="A40" s="65">
        <v>32</v>
      </c>
      <c r="B40" s="307" t="s">
        <v>492</v>
      </c>
      <c r="C40" s="190" t="s">
        <v>71</v>
      </c>
      <c r="D40" s="306">
        <v>33</v>
      </c>
      <c r="E40" s="448" t="s">
        <v>30</v>
      </c>
      <c r="F40" s="25">
        <v>0</v>
      </c>
      <c r="G40" s="26">
        <v>0</v>
      </c>
      <c r="H40" s="218">
        <v>0</v>
      </c>
      <c r="I40" s="27">
        <v>0</v>
      </c>
      <c r="J40" s="26">
        <v>0</v>
      </c>
      <c r="K40" s="26">
        <v>0</v>
      </c>
      <c r="L40" s="218">
        <v>0</v>
      </c>
      <c r="M40" s="27">
        <v>0</v>
      </c>
      <c r="N40" s="28">
        <v>0</v>
      </c>
      <c r="O40" s="29">
        <v>0</v>
      </c>
      <c r="P40" s="788">
        <v>0</v>
      </c>
      <c r="Q40" s="30">
        <v>0</v>
      </c>
      <c r="R40" s="31">
        <v>0</v>
      </c>
      <c r="S40" s="32">
        <v>0</v>
      </c>
      <c r="T40" s="33">
        <v>0</v>
      </c>
      <c r="U40" s="34">
        <v>0</v>
      </c>
      <c r="V40" s="34">
        <v>0</v>
      </c>
      <c r="W40" s="34">
        <v>0</v>
      </c>
      <c r="X40" s="34">
        <v>0</v>
      </c>
      <c r="Y40" s="35">
        <v>0</v>
      </c>
      <c r="Z40" s="33">
        <v>0</v>
      </c>
      <c r="AA40" s="34">
        <v>0</v>
      </c>
      <c r="AB40" s="35">
        <v>0</v>
      </c>
      <c r="AC40" s="33">
        <v>0</v>
      </c>
      <c r="AD40" s="34">
        <v>0</v>
      </c>
      <c r="AE40" s="393">
        <v>0</v>
      </c>
      <c r="AF40" s="393">
        <v>0</v>
      </c>
      <c r="AG40" s="35">
        <v>0</v>
      </c>
      <c r="AH40" s="393">
        <v>0</v>
      </c>
      <c r="AI40" s="35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7">
        <v>0</v>
      </c>
      <c r="AU40" s="37">
        <v>0</v>
      </c>
      <c r="AV40" s="37">
        <v>0</v>
      </c>
      <c r="AW40" s="37">
        <v>0</v>
      </c>
      <c r="AX40" s="65">
        <v>0</v>
      </c>
      <c r="AY40" s="38">
        <v>0</v>
      </c>
      <c r="AZ40" s="37">
        <v>0</v>
      </c>
      <c r="BA40" s="37">
        <v>0</v>
      </c>
      <c r="BB40" s="37">
        <v>0</v>
      </c>
      <c r="BC40" s="39">
        <v>0</v>
      </c>
      <c r="BD40" s="37">
        <v>0</v>
      </c>
      <c r="BE40" s="40">
        <v>0</v>
      </c>
      <c r="BF40" s="37">
        <v>0</v>
      </c>
      <c r="BG40" s="37">
        <v>0</v>
      </c>
      <c r="BH40" s="40">
        <v>0</v>
      </c>
      <c r="BI40" s="37">
        <v>0</v>
      </c>
      <c r="BJ40" s="37">
        <v>0</v>
      </c>
      <c r="BK40" s="38">
        <v>0</v>
      </c>
      <c r="BL40" s="41">
        <v>0</v>
      </c>
      <c r="BM40" s="42">
        <v>0</v>
      </c>
      <c r="BN40" s="42">
        <v>0</v>
      </c>
      <c r="BO40" s="43">
        <v>0</v>
      </c>
      <c r="BP40" s="44">
        <v>0</v>
      </c>
      <c r="BQ40" s="42">
        <v>0</v>
      </c>
      <c r="BR40" s="42">
        <v>0</v>
      </c>
      <c r="BS40" s="42">
        <v>0</v>
      </c>
      <c r="BT40" s="42">
        <v>0</v>
      </c>
      <c r="BU40" s="46">
        <v>0</v>
      </c>
      <c r="BV40" s="44">
        <v>0</v>
      </c>
      <c r="BW40" s="41">
        <v>0</v>
      </c>
      <c r="BX40" s="42">
        <v>0</v>
      </c>
      <c r="BY40" s="42">
        <v>0</v>
      </c>
      <c r="BZ40" s="46">
        <v>0</v>
      </c>
      <c r="CA40" s="44">
        <v>0</v>
      </c>
      <c r="CB40" s="45">
        <v>0</v>
      </c>
      <c r="CC40" s="42">
        <v>0</v>
      </c>
      <c r="CD40" s="42">
        <v>0</v>
      </c>
      <c r="CE40" s="46">
        <v>0</v>
      </c>
      <c r="CF40" s="44">
        <v>0</v>
      </c>
      <c r="CG40" s="55">
        <v>0</v>
      </c>
      <c r="CH40" s="42">
        <v>0</v>
      </c>
      <c r="CI40" s="55">
        <v>0</v>
      </c>
      <c r="CJ40" s="41">
        <v>0</v>
      </c>
      <c r="CK40" s="42">
        <v>0</v>
      </c>
      <c r="CL40" s="42">
        <v>0</v>
      </c>
      <c r="CM40" s="46">
        <v>0</v>
      </c>
      <c r="CN40" s="44">
        <v>0</v>
      </c>
      <c r="CO40" s="42">
        <v>0</v>
      </c>
      <c r="CP40" s="42">
        <v>0</v>
      </c>
      <c r="CQ40" s="42">
        <v>0</v>
      </c>
      <c r="CR40" s="42">
        <v>0</v>
      </c>
      <c r="CS40" s="46">
        <v>0</v>
      </c>
      <c r="CT40" s="44">
        <v>0</v>
      </c>
      <c r="CU40" s="41">
        <v>0</v>
      </c>
      <c r="CV40" s="42">
        <v>0</v>
      </c>
      <c r="CW40" s="42">
        <v>0</v>
      </c>
      <c r="CX40" s="42">
        <v>0</v>
      </c>
      <c r="CY40" s="46">
        <v>0</v>
      </c>
      <c r="CZ40" s="44">
        <v>0</v>
      </c>
      <c r="DA40" s="45">
        <v>0</v>
      </c>
      <c r="DB40" s="42">
        <v>0</v>
      </c>
      <c r="DC40" s="42">
        <v>0</v>
      </c>
      <c r="DD40" s="42">
        <v>0</v>
      </c>
      <c r="DE40" s="46">
        <v>0</v>
      </c>
      <c r="DF40" s="44">
        <v>0</v>
      </c>
      <c r="DG40" s="44">
        <v>0</v>
      </c>
      <c r="DH40" s="42">
        <v>0</v>
      </c>
      <c r="DI40" s="42">
        <v>0</v>
      </c>
      <c r="DJ40" s="42">
        <v>0</v>
      </c>
      <c r="DK40" s="46">
        <v>0</v>
      </c>
      <c r="DL40" s="44">
        <v>0</v>
      </c>
      <c r="DM40" s="41">
        <v>0</v>
      </c>
      <c r="DN40" s="42">
        <v>0</v>
      </c>
      <c r="DO40" s="42">
        <v>0</v>
      </c>
      <c r="DP40" s="42">
        <v>0</v>
      </c>
      <c r="DQ40" s="42">
        <v>0</v>
      </c>
      <c r="DR40" s="44">
        <v>0</v>
      </c>
      <c r="DS40" s="48">
        <v>0</v>
      </c>
      <c r="DT40" s="49">
        <v>0</v>
      </c>
      <c r="DU40" s="49">
        <v>0</v>
      </c>
      <c r="DV40" s="810">
        <v>0</v>
      </c>
      <c r="DW40" s="48">
        <v>0</v>
      </c>
      <c r="DX40" s="49">
        <v>0</v>
      </c>
      <c r="DY40" s="49">
        <v>0</v>
      </c>
      <c r="DZ40" s="810">
        <v>0</v>
      </c>
      <c r="EA40" s="824">
        <v>0</v>
      </c>
      <c r="EB40" s="824">
        <v>0</v>
      </c>
      <c r="EC40" s="50">
        <v>0</v>
      </c>
      <c r="ED40" s="453">
        <v>0</v>
      </c>
      <c r="EE40" s="464">
        <v>0</v>
      </c>
      <c r="EF40" s="321">
        <v>0</v>
      </c>
      <c r="EG40" s="321">
        <v>0</v>
      </c>
      <c r="EH40" s="321">
        <v>1092</v>
      </c>
      <c r="EI40" s="1621">
        <f t="shared" si="0"/>
        <v>1092</v>
      </c>
      <c r="EJ40" s="52">
        <v>0</v>
      </c>
      <c r="EK40" s="52">
        <v>0</v>
      </c>
      <c r="EL40" s="52">
        <v>0</v>
      </c>
      <c r="EM40" s="52">
        <v>0</v>
      </c>
      <c r="EN40" s="52">
        <v>29</v>
      </c>
      <c r="EO40" s="52">
        <v>5700</v>
      </c>
      <c r="EP40" s="662">
        <v>3928</v>
      </c>
      <c r="EQ40" s="294">
        <v>26</v>
      </c>
      <c r="ER40" s="755">
        <v>9683</v>
      </c>
      <c r="ES40" s="755">
        <v>0</v>
      </c>
      <c r="ET40" s="755">
        <v>49186</v>
      </c>
      <c r="EU40" s="755">
        <v>49186</v>
      </c>
      <c r="EV40" s="52">
        <v>58869</v>
      </c>
      <c r="EW40" s="52">
        <v>58869</v>
      </c>
      <c r="EX40" s="463">
        <v>0</v>
      </c>
      <c r="EY40" s="53">
        <v>0</v>
      </c>
      <c r="EZ40" s="51">
        <v>0</v>
      </c>
      <c r="FA40" s="53">
        <v>0</v>
      </c>
      <c r="FB40" s="51">
        <v>0</v>
      </c>
      <c r="FC40" s="53">
        <v>3</v>
      </c>
      <c r="FD40" s="51">
        <v>0</v>
      </c>
      <c r="FE40" s="53">
        <v>520</v>
      </c>
      <c r="FF40" s="51">
        <v>1</v>
      </c>
      <c r="FG40" s="53">
        <v>4</v>
      </c>
      <c r="FH40" s="51">
        <v>0</v>
      </c>
      <c r="FI40" s="53">
        <v>0</v>
      </c>
      <c r="FJ40" s="51">
        <v>0</v>
      </c>
      <c r="FK40" s="53">
        <v>33</v>
      </c>
      <c r="FL40" s="238">
        <v>560</v>
      </c>
    </row>
    <row r="41" spans="1:168" s="382" customFormat="1" ht="15" customHeight="1" thickBot="1">
      <c r="A41" s="65">
        <v>31</v>
      </c>
      <c r="B41" s="382" t="s">
        <v>493</v>
      </c>
      <c r="C41" s="190" t="s">
        <v>201</v>
      </c>
      <c r="D41" s="306">
        <v>34</v>
      </c>
      <c r="E41" s="448" t="s">
        <v>29</v>
      </c>
      <c r="F41" s="25">
        <v>0</v>
      </c>
      <c r="G41" s="26">
        <v>0</v>
      </c>
      <c r="H41" s="218">
        <v>0</v>
      </c>
      <c r="I41" s="27">
        <v>0</v>
      </c>
      <c r="J41" s="26">
        <v>0</v>
      </c>
      <c r="K41" s="26">
        <v>0</v>
      </c>
      <c r="L41" s="218">
        <v>0</v>
      </c>
      <c r="M41" s="27">
        <v>0</v>
      </c>
      <c r="N41" s="28">
        <v>0</v>
      </c>
      <c r="O41" s="29">
        <v>0</v>
      </c>
      <c r="P41" s="788">
        <v>0</v>
      </c>
      <c r="Q41" s="30">
        <v>0</v>
      </c>
      <c r="R41" s="31"/>
      <c r="S41" s="32">
        <v>0</v>
      </c>
      <c r="T41" s="33">
        <v>0</v>
      </c>
      <c r="U41" s="34">
        <v>0</v>
      </c>
      <c r="V41" s="34">
        <v>0</v>
      </c>
      <c r="W41" s="34">
        <v>387</v>
      </c>
      <c r="X41" s="34">
        <v>0</v>
      </c>
      <c r="Y41" s="35">
        <v>387</v>
      </c>
      <c r="Z41" s="33">
        <v>0</v>
      </c>
      <c r="AA41" s="34">
        <v>0</v>
      </c>
      <c r="AB41" s="35">
        <v>0</v>
      </c>
      <c r="AC41" s="33">
        <v>0</v>
      </c>
      <c r="AD41" s="34">
        <v>0</v>
      </c>
      <c r="AE41" s="393">
        <v>0</v>
      </c>
      <c r="AF41" s="393">
        <v>0</v>
      </c>
      <c r="AG41" s="35">
        <v>0</v>
      </c>
      <c r="AH41" s="393">
        <v>0</v>
      </c>
      <c r="AI41" s="35">
        <v>0</v>
      </c>
      <c r="AJ41" s="36">
        <v>0</v>
      </c>
      <c r="AK41" s="36">
        <v>0</v>
      </c>
      <c r="AL41" s="36">
        <v>2</v>
      </c>
      <c r="AM41" s="36">
        <v>1</v>
      </c>
      <c r="AN41" s="36">
        <v>1</v>
      </c>
      <c r="AO41" s="36">
        <v>0</v>
      </c>
      <c r="AP41" s="36">
        <v>0</v>
      </c>
      <c r="AQ41" s="36">
        <v>0</v>
      </c>
      <c r="AR41" s="36">
        <v>0</v>
      </c>
      <c r="AS41" s="36">
        <v>2</v>
      </c>
      <c r="AT41" s="37">
        <v>51</v>
      </c>
      <c r="AU41" s="37">
        <v>0</v>
      </c>
      <c r="AV41" s="37">
        <v>0</v>
      </c>
      <c r="AW41" s="37">
        <v>0</v>
      </c>
      <c r="AX41" s="65">
        <v>0</v>
      </c>
      <c r="AY41" s="38">
        <v>51</v>
      </c>
      <c r="AZ41" s="37">
        <v>12</v>
      </c>
      <c r="BA41" s="37">
        <v>0</v>
      </c>
      <c r="BB41" s="37">
        <v>12</v>
      </c>
      <c r="BC41" s="39">
        <v>0</v>
      </c>
      <c r="BD41" s="37">
        <v>0</v>
      </c>
      <c r="BE41" s="40">
        <v>0</v>
      </c>
      <c r="BF41" s="37">
        <v>3</v>
      </c>
      <c r="BG41" s="37">
        <v>0</v>
      </c>
      <c r="BH41" s="40">
        <v>3</v>
      </c>
      <c r="BI41" s="37">
        <v>0</v>
      </c>
      <c r="BJ41" s="37">
        <v>0</v>
      </c>
      <c r="BK41" s="38">
        <v>0</v>
      </c>
      <c r="BL41" s="476">
        <v>0</v>
      </c>
      <c r="BM41" s="42">
        <v>0</v>
      </c>
      <c r="BN41" s="42">
        <v>0</v>
      </c>
      <c r="BO41" s="43">
        <v>0</v>
      </c>
      <c r="BP41" s="44">
        <v>0</v>
      </c>
      <c r="BQ41" s="42">
        <v>0</v>
      </c>
      <c r="BR41" s="42">
        <v>0</v>
      </c>
      <c r="BS41" s="42">
        <v>0</v>
      </c>
      <c r="BT41" s="42">
        <v>0</v>
      </c>
      <c r="BU41" s="46">
        <v>0</v>
      </c>
      <c r="BV41" s="44">
        <v>0</v>
      </c>
      <c r="BW41" s="41">
        <v>0</v>
      </c>
      <c r="BX41" s="42">
        <v>0</v>
      </c>
      <c r="BY41" s="42">
        <v>0</v>
      </c>
      <c r="BZ41" s="46">
        <v>0</v>
      </c>
      <c r="CA41" s="44">
        <v>0</v>
      </c>
      <c r="CB41" s="45">
        <v>0</v>
      </c>
      <c r="CC41" s="42">
        <v>0</v>
      </c>
      <c r="CD41" s="42">
        <v>0</v>
      </c>
      <c r="CE41" s="46">
        <v>0</v>
      </c>
      <c r="CF41" s="44">
        <v>0</v>
      </c>
      <c r="CG41" s="55">
        <v>0</v>
      </c>
      <c r="CH41" s="42">
        <v>0</v>
      </c>
      <c r="CI41" s="55">
        <v>0</v>
      </c>
      <c r="CJ41" s="41">
        <v>0</v>
      </c>
      <c r="CK41" s="42">
        <v>0</v>
      </c>
      <c r="CL41" s="42">
        <v>0</v>
      </c>
      <c r="CM41" s="46">
        <v>0</v>
      </c>
      <c r="CN41" s="44">
        <v>0</v>
      </c>
      <c r="CO41" s="42">
        <v>0</v>
      </c>
      <c r="CP41" s="42">
        <v>315421.93</v>
      </c>
      <c r="CQ41" s="42">
        <v>0</v>
      </c>
      <c r="CR41" s="42">
        <v>0</v>
      </c>
      <c r="CS41" s="46">
        <v>0</v>
      </c>
      <c r="CT41" s="44">
        <v>315421.93</v>
      </c>
      <c r="CU41" s="41">
        <v>0</v>
      </c>
      <c r="CV41" s="42">
        <v>303907.41</v>
      </c>
      <c r="CW41" s="42">
        <v>0</v>
      </c>
      <c r="CX41" s="42">
        <v>0</v>
      </c>
      <c r="CY41" s="46">
        <v>0</v>
      </c>
      <c r="CZ41" s="44">
        <v>303907.41</v>
      </c>
      <c r="DA41" s="45">
        <v>0</v>
      </c>
      <c r="DB41" s="42">
        <v>0</v>
      </c>
      <c r="DC41" s="42">
        <v>0</v>
      </c>
      <c r="DD41" s="42">
        <v>0</v>
      </c>
      <c r="DE41" s="46">
        <v>0</v>
      </c>
      <c r="DF41" s="44">
        <v>0</v>
      </c>
      <c r="DG41" s="44">
        <v>619329.34</v>
      </c>
      <c r="DH41" s="42">
        <v>287833</v>
      </c>
      <c r="DI41" s="42">
        <v>0</v>
      </c>
      <c r="DJ41" s="42">
        <v>0</v>
      </c>
      <c r="DK41" s="46">
        <v>0</v>
      </c>
      <c r="DL41" s="44">
        <v>287833</v>
      </c>
      <c r="DM41" s="41">
        <v>287833</v>
      </c>
      <c r="DN41" s="42">
        <v>619329.34</v>
      </c>
      <c r="DO41" s="42">
        <v>0</v>
      </c>
      <c r="DP41" s="42">
        <v>0</v>
      </c>
      <c r="DQ41" s="42">
        <v>0</v>
      </c>
      <c r="DR41" s="44">
        <v>907162.3399999999</v>
      </c>
      <c r="DS41" s="812">
        <v>14</v>
      </c>
      <c r="DT41" s="813">
        <v>15</v>
      </c>
      <c r="DU41" s="813">
        <v>8</v>
      </c>
      <c r="DV41" s="814">
        <v>37</v>
      </c>
      <c r="DW41" s="812">
        <v>0</v>
      </c>
      <c r="DX41" s="813">
        <v>1</v>
      </c>
      <c r="DY41" s="813">
        <v>4</v>
      </c>
      <c r="DZ41" s="814">
        <v>5</v>
      </c>
      <c r="EA41" s="826">
        <v>0</v>
      </c>
      <c r="EB41" s="826">
        <v>0</v>
      </c>
      <c r="EC41" s="50">
        <v>42</v>
      </c>
      <c r="ED41" s="453">
        <v>439</v>
      </c>
      <c r="EE41" s="464">
        <v>4</v>
      </c>
      <c r="EF41" s="321">
        <v>0</v>
      </c>
      <c r="EG41" s="321">
        <v>1</v>
      </c>
      <c r="EH41" s="321">
        <v>0</v>
      </c>
      <c r="EI41" s="1621">
        <f t="shared" si="0"/>
        <v>5</v>
      </c>
      <c r="EJ41" s="52">
        <v>0</v>
      </c>
      <c r="EK41" s="52">
        <v>0</v>
      </c>
      <c r="EL41" s="52">
        <v>0</v>
      </c>
      <c r="EM41" s="52">
        <v>1</v>
      </c>
      <c r="EN41" s="52">
        <v>8</v>
      </c>
      <c r="EO41" s="52">
        <v>2038</v>
      </c>
      <c r="EP41" s="52">
        <v>647</v>
      </c>
      <c r="EQ41" s="294">
        <v>34</v>
      </c>
      <c r="ER41" s="52">
        <v>2728</v>
      </c>
      <c r="ES41" s="52">
        <v>1</v>
      </c>
      <c r="ET41" s="52">
        <v>3</v>
      </c>
      <c r="EU41" s="52">
        <v>4</v>
      </c>
      <c r="EV41" s="52">
        <v>2732</v>
      </c>
      <c r="EW41" s="52">
        <v>2732</v>
      </c>
      <c r="EX41" s="463">
        <v>0</v>
      </c>
      <c r="EY41" s="53">
        <v>1</v>
      </c>
      <c r="EZ41" s="51">
        <v>0</v>
      </c>
      <c r="FA41" s="53">
        <v>0</v>
      </c>
      <c r="FB41" s="51">
        <v>0</v>
      </c>
      <c r="FC41" s="53">
        <v>7</v>
      </c>
      <c r="FD41" s="51">
        <v>0</v>
      </c>
      <c r="FE41" s="53">
        <v>50</v>
      </c>
      <c r="FF41" s="51">
        <v>0</v>
      </c>
      <c r="FG41" s="53">
        <v>0</v>
      </c>
      <c r="FH41" s="51">
        <v>0</v>
      </c>
      <c r="FI41" s="53">
        <v>3</v>
      </c>
      <c r="FJ41" s="51">
        <v>0</v>
      </c>
      <c r="FK41" s="53">
        <v>5</v>
      </c>
      <c r="FL41" s="375">
        <v>66</v>
      </c>
    </row>
    <row r="42" spans="1:168" s="273" customFormat="1" ht="17.25" customHeight="1" thickBot="1">
      <c r="A42" s="270">
        <v>36</v>
      </c>
      <c r="C42" s="270" t="s">
        <v>496</v>
      </c>
      <c r="D42" s="306">
        <v>35</v>
      </c>
      <c r="E42" s="450" t="s">
        <v>153</v>
      </c>
      <c r="F42" s="271">
        <v>4265</v>
      </c>
      <c r="G42" s="271">
        <v>2108</v>
      </c>
      <c r="H42" s="271">
        <v>6373</v>
      </c>
      <c r="I42" s="271">
        <v>60084</v>
      </c>
      <c r="J42" s="271">
        <v>7752</v>
      </c>
      <c r="K42" s="271">
        <v>4742</v>
      </c>
      <c r="L42" s="271">
        <v>72578</v>
      </c>
      <c r="M42" s="271">
        <v>8640</v>
      </c>
      <c r="N42" s="467">
        <v>3431</v>
      </c>
      <c r="O42" s="271"/>
      <c r="P42" s="465">
        <v>87591</v>
      </c>
      <c r="Q42" s="466"/>
      <c r="R42" s="271">
        <v>266</v>
      </c>
      <c r="S42" s="271">
        <v>60</v>
      </c>
      <c r="T42" s="271">
        <v>23624.82</v>
      </c>
      <c r="U42" s="271">
        <v>2528</v>
      </c>
      <c r="V42" s="271">
        <v>16489</v>
      </c>
      <c r="W42" s="271">
        <v>3975</v>
      </c>
      <c r="X42" s="271">
        <v>5116.18</v>
      </c>
      <c r="Y42" s="271">
        <v>51733</v>
      </c>
      <c r="Z42" s="271">
        <v>103893.728</v>
      </c>
      <c r="AA42" s="271">
        <v>20798</v>
      </c>
      <c r="AB42" s="271">
        <v>124691.728</v>
      </c>
      <c r="AC42" s="271">
        <v>8524</v>
      </c>
      <c r="AD42" s="271">
        <v>1006</v>
      </c>
      <c r="AE42" s="271">
        <v>990</v>
      </c>
      <c r="AF42" s="271">
        <v>271</v>
      </c>
      <c r="AG42" s="271">
        <v>10791</v>
      </c>
      <c r="AH42" s="271">
        <v>65</v>
      </c>
      <c r="AI42" s="271">
        <v>60</v>
      </c>
      <c r="AJ42" s="271">
        <v>14</v>
      </c>
      <c r="AK42" s="271">
        <v>33</v>
      </c>
      <c r="AL42" s="271">
        <v>24</v>
      </c>
      <c r="AM42" s="271">
        <v>42</v>
      </c>
      <c r="AN42" s="271">
        <v>15</v>
      </c>
      <c r="AO42" s="271">
        <v>91</v>
      </c>
      <c r="AP42" s="271">
        <v>8</v>
      </c>
      <c r="AQ42" s="271">
        <v>48</v>
      </c>
      <c r="AR42" s="271">
        <v>12</v>
      </c>
      <c r="AS42" s="271">
        <v>124</v>
      </c>
      <c r="AT42" s="271">
        <v>366</v>
      </c>
      <c r="AU42" s="271">
        <v>78</v>
      </c>
      <c r="AV42" s="271">
        <v>130</v>
      </c>
      <c r="AW42" s="271">
        <v>591</v>
      </c>
      <c r="AX42" s="271">
        <v>315</v>
      </c>
      <c r="AY42" s="271">
        <v>1480</v>
      </c>
      <c r="AZ42" s="271">
        <v>128</v>
      </c>
      <c r="BA42" s="271">
        <v>7</v>
      </c>
      <c r="BB42" s="271">
        <v>135</v>
      </c>
      <c r="BC42" s="271">
        <v>23</v>
      </c>
      <c r="BD42" s="271">
        <v>184</v>
      </c>
      <c r="BE42" s="271">
        <v>207</v>
      </c>
      <c r="BF42" s="271">
        <v>46</v>
      </c>
      <c r="BG42" s="271">
        <v>22</v>
      </c>
      <c r="BH42" s="271">
        <v>68</v>
      </c>
      <c r="BI42" s="271">
        <v>42</v>
      </c>
      <c r="BJ42" s="271">
        <v>127</v>
      </c>
      <c r="BK42" s="271">
        <v>169</v>
      </c>
      <c r="BL42" s="271">
        <v>636565.8600000001</v>
      </c>
      <c r="BM42" s="271">
        <v>129787.92</v>
      </c>
      <c r="BN42" s="271">
        <v>222686.77000000002</v>
      </c>
      <c r="BO42" s="271">
        <v>13409</v>
      </c>
      <c r="BP42" s="271">
        <v>1002449.5499999999</v>
      </c>
      <c r="BQ42" s="271">
        <v>68072.83</v>
      </c>
      <c r="BR42" s="271">
        <v>14088</v>
      </c>
      <c r="BS42" s="271">
        <v>126731.09999999999</v>
      </c>
      <c r="BT42" s="271">
        <v>538.28</v>
      </c>
      <c r="BU42" s="271">
        <v>0</v>
      </c>
      <c r="BV42" s="271">
        <v>209430.21</v>
      </c>
      <c r="BW42" s="271">
        <v>40327.97</v>
      </c>
      <c r="BX42" s="271">
        <v>976</v>
      </c>
      <c r="BY42" s="271">
        <v>0</v>
      </c>
      <c r="BZ42" s="271">
        <v>0</v>
      </c>
      <c r="CA42" s="271">
        <v>41303.97</v>
      </c>
      <c r="CB42" s="271">
        <v>26422.079999999998</v>
      </c>
      <c r="CC42" s="271">
        <v>550.83</v>
      </c>
      <c r="CD42" s="271">
        <v>0</v>
      </c>
      <c r="CE42" s="271">
        <v>0</v>
      </c>
      <c r="CF42" s="271">
        <v>26972.91</v>
      </c>
      <c r="CG42" s="271">
        <v>186128.17</v>
      </c>
      <c r="CH42" s="271">
        <v>52647.37</v>
      </c>
      <c r="CI42" s="271">
        <v>70725.93000000001</v>
      </c>
      <c r="CJ42" s="271">
        <v>282</v>
      </c>
      <c r="CK42" s="271">
        <v>1645</v>
      </c>
      <c r="CL42" s="271">
        <v>0</v>
      </c>
      <c r="CM42" s="271">
        <v>0</v>
      </c>
      <c r="CN42" s="271">
        <v>1927</v>
      </c>
      <c r="CO42" s="271">
        <v>47141.93</v>
      </c>
      <c r="CP42" s="271">
        <v>358498.19</v>
      </c>
      <c r="CQ42" s="271">
        <v>36713</v>
      </c>
      <c r="CR42" s="271">
        <v>1707.31</v>
      </c>
      <c r="CS42" s="271">
        <v>0</v>
      </c>
      <c r="CT42" s="271">
        <v>444060.43</v>
      </c>
      <c r="CU42" s="271">
        <v>17298.870000000003</v>
      </c>
      <c r="CV42" s="271">
        <v>1300439.05</v>
      </c>
      <c r="CW42" s="271">
        <v>1771.2</v>
      </c>
      <c r="CX42" s="271">
        <v>788.44</v>
      </c>
      <c r="CY42" s="271">
        <v>0</v>
      </c>
      <c r="CZ42" s="271">
        <v>1320297.56</v>
      </c>
      <c r="DA42" s="271">
        <v>91567.03</v>
      </c>
      <c r="DB42" s="271">
        <v>3383.7700000000004</v>
      </c>
      <c r="DC42" s="271">
        <v>1517</v>
      </c>
      <c r="DD42" s="271">
        <v>0</v>
      </c>
      <c r="DE42" s="271">
        <v>0</v>
      </c>
      <c r="DF42" s="271">
        <v>96467.8</v>
      </c>
      <c r="DG42" s="271">
        <v>1860825.79</v>
      </c>
      <c r="DH42" s="271">
        <v>356892.78</v>
      </c>
      <c r="DI42" s="271">
        <v>0</v>
      </c>
      <c r="DJ42" s="271">
        <v>0</v>
      </c>
      <c r="DK42" s="271">
        <v>0</v>
      </c>
      <c r="DL42" s="271">
        <v>356892.78</v>
      </c>
      <c r="DM42" s="271">
        <v>1594072.8200000003</v>
      </c>
      <c r="DN42" s="271">
        <v>1676409.0099999998</v>
      </c>
      <c r="DO42" s="271">
        <v>299692.05</v>
      </c>
      <c r="DP42" s="271">
        <v>225720.8</v>
      </c>
      <c r="DQ42" s="271">
        <v>13409</v>
      </c>
      <c r="DR42" s="271">
        <v>3809303.68</v>
      </c>
      <c r="DS42" s="271">
        <v>61</v>
      </c>
      <c r="DT42" s="271">
        <v>70</v>
      </c>
      <c r="DU42" s="271">
        <v>135</v>
      </c>
      <c r="DV42" s="271">
        <v>266</v>
      </c>
      <c r="DW42" s="271">
        <v>6</v>
      </c>
      <c r="DX42" s="271">
        <v>21</v>
      </c>
      <c r="DY42" s="271">
        <v>102</v>
      </c>
      <c r="DZ42" s="271">
        <v>129</v>
      </c>
      <c r="EA42" s="271">
        <v>1</v>
      </c>
      <c r="EB42" s="271">
        <v>1</v>
      </c>
      <c r="EC42" s="271">
        <v>395</v>
      </c>
      <c r="ED42" s="271">
        <v>3562</v>
      </c>
      <c r="EE42" s="271">
        <v>25944</v>
      </c>
      <c r="EF42" s="271">
        <v>21065</v>
      </c>
      <c r="EG42" s="271">
        <v>2541</v>
      </c>
      <c r="EH42" s="271">
        <v>8285</v>
      </c>
      <c r="EI42" s="271">
        <f t="shared" si="0"/>
        <v>57835</v>
      </c>
      <c r="EJ42" s="271">
        <v>735</v>
      </c>
      <c r="EK42" s="271">
        <v>14170</v>
      </c>
      <c r="EL42" s="271">
        <v>24600</v>
      </c>
      <c r="EM42" s="271">
        <v>57622</v>
      </c>
      <c r="EN42" s="271">
        <v>106533</v>
      </c>
      <c r="EO42" s="271">
        <v>1829307</v>
      </c>
      <c r="EP42" s="271">
        <v>606900</v>
      </c>
      <c r="EQ42" s="271">
        <v>11812</v>
      </c>
      <c r="ER42" s="271">
        <v>2651679</v>
      </c>
      <c r="ES42" s="271">
        <v>2554</v>
      </c>
      <c r="ET42" s="271">
        <v>80640</v>
      </c>
      <c r="EU42" s="271">
        <v>83194</v>
      </c>
      <c r="EV42" s="271">
        <v>2734873</v>
      </c>
      <c r="EW42" s="271">
        <v>2971253</v>
      </c>
      <c r="EX42" s="271">
        <v>601</v>
      </c>
      <c r="EY42" s="271">
        <v>9197</v>
      </c>
      <c r="EZ42" s="271">
        <v>0</v>
      </c>
      <c r="FA42" s="271">
        <v>8111</v>
      </c>
      <c r="FB42" s="271">
        <v>2017</v>
      </c>
      <c r="FC42" s="271">
        <v>36284</v>
      </c>
      <c r="FD42" s="271">
        <v>298</v>
      </c>
      <c r="FE42" s="271">
        <v>17080</v>
      </c>
      <c r="FF42" s="271">
        <v>1109</v>
      </c>
      <c r="FG42" s="271">
        <v>11601</v>
      </c>
      <c r="FH42" s="271">
        <v>538</v>
      </c>
      <c r="FI42" s="271">
        <v>43815</v>
      </c>
      <c r="FJ42" s="271">
        <v>1136</v>
      </c>
      <c r="FK42" s="271">
        <v>23008</v>
      </c>
      <c r="FL42" s="271">
        <v>149096</v>
      </c>
    </row>
    <row r="43" spans="6:168" s="208" customFormat="1" ht="12.75">
      <c r="F43" s="209" t="s">
        <v>513</v>
      </c>
      <c r="G43" s="209"/>
      <c r="I43" s="209"/>
      <c r="J43" s="209"/>
      <c r="K43" s="209"/>
      <c r="L43" s="209"/>
      <c r="M43" s="209"/>
      <c r="N43" s="278" t="s">
        <v>243</v>
      </c>
      <c r="O43" s="209"/>
      <c r="P43" s="209"/>
      <c r="Q43" s="209"/>
      <c r="T43" s="210" t="s">
        <v>439</v>
      </c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S43" s="212"/>
      <c r="BL43" s="209" t="s">
        <v>440</v>
      </c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 t="s">
        <v>414</v>
      </c>
      <c r="DN43" s="209"/>
      <c r="DO43" s="209"/>
      <c r="DP43" s="209"/>
      <c r="DQ43" s="209"/>
      <c r="DR43" s="209"/>
      <c r="DS43" s="24" t="s">
        <v>204</v>
      </c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09"/>
      <c r="FF43" s="209"/>
      <c r="FG43" s="209"/>
      <c r="FH43" s="209"/>
      <c r="FI43" s="209"/>
      <c r="FJ43" s="209"/>
      <c r="FK43" s="209"/>
      <c r="FL43" s="209"/>
    </row>
    <row r="44" spans="49:137" ht="13.5">
      <c r="AW44" s="1"/>
      <c r="BK44" s="5" t="s">
        <v>95</v>
      </c>
      <c r="BL44" s="41">
        <v>236609.86</v>
      </c>
      <c r="BM44" s="42">
        <v>0</v>
      </c>
      <c r="BN44" s="42">
        <v>0</v>
      </c>
      <c r="BO44" s="43">
        <v>0</v>
      </c>
      <c r="BP44" s="44">
        <v>236609.86</v>
      </c>
      <c r="BQ44" s="42">
        <v>32901.71</v>
      </c>
      <c r="BR44" s="42"/>
      <c r="BS44" s="42">
        <v>0</v>
      </c>
      <c r="BT44" s="42">
        <v>0</v>
      </c>
      <c r="BU44" s="42">
        <v>0</v>
      </c>
      <c r="BV44" s="44">
        <v>32901.71</v>
      </c>
      <c r="BW44" s="45">
        <v>0</v>
      </c>
      <c r="BX44" s="42">
        <v>0</v>
      </c>
      <c r="BY44" s="42">
        <v>0</v>
      </c>
      <c r="BZ44" s="42">
        <v>0</v>
      </c>
      <c r="CA44" s="44">
        <v>0</v>
      </c>
      <c r="CB44" s="45">
        <v>18564.18</v>
      </c>
      <c r="CC44" s="42">
        <v>0</v>
      </c>
      <c r="CD44" s="42">
        <v>0</v>
      </c>
      <c r="CE44" s="42">
        <v>0</v>
      </c>
      <c r="CF44" s="44">
        <v>18564.18</v>
      </c>
      <c r="CG44" s="45">
        <v>147525.86</v>
      </c>
      <c r="CH44" s="45">
        <v>25950.33</v>
      </c>
      <c r="CI44" s="45">
        <v>20036.91</v>
      </c>
      <c r="CJ44" s="41">
        <v>32068.24</v>
      </c>
      <c r="CK44" s="42">
        <v>0</v>
      </c>
      <c r="CL44" s="42">
        <v>0</v>
      </c>
      <c r="CM44" s="42">
        <v>0</v>
      </c>
      <c r="CN44" s="43">
        <v>32068.24</v>
      </c>
      <c r="CO44" s="42">
        <v>366077.28</v>
      </c>
      <c r="CP44" s="42"/>
      <c r="CQ44" s="42">
        <v>0</v>
      </c>
      <c r="CR44" s="42">
        <v>0</v>
      </c>
      <c r="CS44" s="42">
        <v>0</v>
      </c>
      <c r="CT44" s="43">
        <v>366077.28</v>
      </c>
      <c r="CU44" s="45">
        <v>90781.53</v>
      </c>
      <c r="CV44" s="42"/>
      <c r="CW44" s="42">
        <v>0</v>
      </c>
      <c r="CX44" s="42">
        <v>0</v>
      </c>
      <c r="CY44" s="42">
        <v>0</v>
      </c>
      <c r="CZ44" s="43">
        <v>90781.53</v>
      </c>
      <c r="DA44" s="45">
        <v>50444.3</v>
      </c>
      <c r="DB44" s="42"/>
      <c r="DC44" s="42">
        <v>0</v>
      </c>
      <c r="DD44" s="42">
        <v>0</v>
      </c>
      <c r="DE44" s="42">
        <v>0</v>
      </c>
      <c r="DF44" s="43">
        <v>50444.3</v>
      </c>
      <c r="DG44" s="46"/>
      <c r="DH44" s="45">
        <v>618295.07</v>
      </c>
      <c r="DI44" s="42">
        <v>0</v>
      </c>
      <c r="DJ44" s="42">
        <v>0</v>
      </c>
      <c r="DK44" s="42">
        <v>0</v>
      </c>
      <c r="DL44" s="43">
        <v>618295.07</v>
      </c>
      <c r="DM44" s="43">
        <v>1646538.47</v>
      </c>
      <c r="DN44" s="43"/>
      <c r="DO44" s="43">
        <v>0</v>
      </c>
      <c r="DP44" s="43">
        <v>0</v>
      </c>
      <c r="DQ44" s="43">
        <v>0</v>
      </c>
      <c r="DR44" s="47">
        <v>1646538.47</v>
      </c>
      <c r="DT44" s="478" t="e">
        <f>#REF!+#REF!</f>
        <v>#REF!</v>
      </c>
      <c r="DX44" s="24" t="e">
        <f>DS42+DT42+DX42+#REF!</f>
        <v>#REF!</v>
      </c>
      <c r="EG44" s="19">
        <f>EF42+EG42</f>
        <v>23606</v>
      </c>
    </row>
    <row r="45" spans="3:155" ht="12.75">
      <c r="C45" s="188"/>
      <c r="D45" s="188"/>
      <c r="E45" s="207"/>
      <c r="AJ45" s="1"/>
      <c r="CN45" s="1">
        <f>CN46</f>
        <v>0</v>
      </c>
      <c r="EX45" s="19" t="e">
        <f>EX42+EZ42+FB42+FD42+FF42+FH42+#REF!+#REF!+#REF!+FJ42</f>
        <v>#REF!</v>
      </c>
      <c r="EY45" s="19" t="e">
        <f>EY42+FA42+FC42+FE42+FG42+FI42+#REF!+#REF!+FK42</f>
        <v>#REF!</v>
      </c>
    </row>
    <row r="46" spans="3:127" ht="12.75">
      <c r="C46" s="188">
        <f>C7</f>
        <v>0</v>
      </c>
      <c r="D46" s="188"/>
      <c r="E46" s="207"/>
      <c r="AJ46" s="1">
        <f>AJ42+AL42+AM42+AN42+AO42+AP42++AQ42+AS42</f>
        <v>366</v>
      </c>
      <c r="CK46" s="1">
        <f>CN42+CT42</f>
        <v>445987.43</v>
      </c>
      <c r="DG46" s="292"/>
      <c r="DS46" s="2" t="e">
        <f>DS42+DT42+#REF!+#REF!</f>
        <v>#REF!</v>
      </c>
      <c r="DW46" s="477" t="e">
        <f>DX42+#REF!+#REF!+#REF!</f>
        <v>#REF!</v>
      </c>
    </row>
    <row r="47" spans="4:155" ht="12.75">
      <c r="D47" s="188"/>
      <c r="E47" s="207"/>
      <c r="F47" s="1" t="str">
        <f>H7</f>
        <v>TOTAL PDI</v>
      </c>
      <c r="G47" s="1" t="str">
        <f>L7</f>
        <v>TOTAL ALUMNOS</v>
      </c>
      <c r="H47" s="2" t="str">
        <f>M7</f>
        <v>ALUMNOS DE CENTROS ADSCRITOS, TÍTULOS PROPIOS, ETC</v>
      </c>
      <c r="I47" s="1" t="str">
        <f>O7</f>
        <v>USUARIOS EXTERNOS POTENCIALES</v>
      </c>
      <c r="BP47" s="2" t="str">
        <f>BP6</f>
        <v>COMPRA MONOGRAFÍAS</v>
      </c>
      <c r="BQ47" s="2" t="str">
        <f>BV6</f>
        <v>SUSCRIPCIONES A PUBLICACIONES PERIÓDICAS EN PAPEL</v>
      </c>
      <c r="BR47" s="2"/>
      <c r="BS47" s="2" t="str">
        <f>CA6</f>
        <v>MATERIAL NO LIBRARIO</v>
      </c>
      <c r="BT47" s="2" t="str">
        <f>CF6</f>
        <v>ENCUADERNACIÓN RESTAURACIÓN</v>
      </c>
      <c r="BU47" s="2" t="str">
        <f>CG5</f>
        <v>MATERIAL INFORMÁTICO</v>
      </c>
      <c r="BV47" s="2" t="str">
        <f>CH5</f>
        <v>MATERIAL OFICINA</v>
      </c>
      <c r="BW47" s="2" t="str">
        <f>CI5</f>
        <v>MOBILIARIO</v>
      </c>
      <c r="BX47" s="2" t="str">
        <f>CN6</f>
        <v>BASES DE  DATOS EN INSTALACIÓN LOCAL</v>
      </c>
      <c r="BY47" s="2" t="str">
        <f>CT6</f>
        <v>BASES DE  DATOS EN LÍNEA</v>
      </c>
      <c r="BZ47" s="2" t="str">
        <f>CZ6</f>
        <v>REVISTAS ELECTRÓNICAS</v>
      </c>
      <c r="CA47" s="2" t="str">
        <f>DF6</f>
        <v>LIBROS ELECTRÓNICOS</v>
      </c>
      <c r="CB47" s="2" t="e">
        <f>#REF!</f>
        <v>#REF!</v>
      </c>
      <c r="CC47" s="2" t="str">
        <f>DL6</f>
        <v>OTROS</v>
      </c>
      <c r="CF47" s="1"/>
      <c r="EY47" s="19">
        <f>EY42+FC42</f>
        <v>45481</v>
      </c>
    </row>
    <row r="48" spans="4:84" ht="12.75">
      <c r="D48" s="188"/>
      <c r="E48" s="188" t="str">
        <f aca="true" t="shared" si="1" ref="E48:E73">C8</f>
        <v>BBA</v>
      </c>
      <c r="F48" s="1">
        <f aca="true" t="shared" si="2" ref="F48:F73">H8</f>
        <v>158</v>
      </c>
      <c r="G48" s="1">
        <f aca="true" t="shared" si="3" ref="G48:G73">L8</f>
        <v>2289</v>
      </c>
      <c r="H48" s="2">
        <f aca="true" t="shared" si="4" ref="H48:H73">M8</f>
        <v>0</v>
      </c>
      <c r="I48" s="1">
        <f aca="true" t="shared" si="5" ref="I48:I73">O8</f>
        <v>36</v>
      </c>
      <c r="BP48" s="2">
        <f>BP42</f>
        <v>1002449.5499999999</v>
      </c>
      <c r="BQ48" s="2">
        <f>BV42+CZ42</f>
        <v>1529727.77</v>
      </c>
      <c r="BR48" s="2"/>
      <c r="BS48" s="2">
        <f>CA42</f>
        <v>41303.97</v>
      </c>
      <c r="BT48" s="2">
        <f>CF42</f>
        <v>26972.91</v>
      </c>
      <c r="BU48" s="2">
        <f>CG42</f>
        <v>186128.17</v>
      </c>
      <c r="BV48" s="2">
        <f>CH42</f>
        <v>52647.37</v>
      </c>
      <c r="BW48" s="2">
        <f>CI42</f>
        <v>70725.93000000001</v>
      </c>
      <c r="BX48" s="2">
        <f>CN42</f>
        <v>1927</v>
      </c>
      <c r="BY48" s="2">
        <f>CT42</f>
        <v>444060.43</v>
      </c>
      <c r="BZ48" s="2">
        <f>CZ42</f>
        <v>1320297.56</v>
      </c>
      <c r="CA48" s="2">
        <f>DF42</f>
        <v>96467.8</v>
      </c>
      <c r="CB48" s="2" t="e">
        <f>#REF!</f>
        <v>#REF!</v>
      </c>
      <c r="CC48" s="2">
        <f>DL42</f>
        <v>356892.78</v>
      </c>
      <c r="CD48" s="1" t="e">
        <f>SUM(BP48:CC48)</f>
        <v>#REF!</v>
      </c>
      <c r="CF48" s="1"/>
    </row>
    <row r="49" spans="4:82" ht="12.75">
      <c r="D49" s="188"/>
      <c r="E49" s="188" t="str">
        <f t="shared" si="1"/>
        <v>BIO</v>
      </c>
      <c r="F49" s="1">
        <f t="shared" si="2"/>
        <v>244</v>
      </c>
      <c r="G49" s="1">
        <f t="shared" si="3"/>
        <v>2104</v>
      </c>
      <c r="H49" s="2">
        <f t="shared" si="4"/>
        <v>0</v>
      </c>
      <c r="I49" s="1">
        <f t="shared" si="5"/>
        <v>0</v>
      </c>
      <c r="CD49" s="1" t="e">
        <f>SUM(BX48:CB48)</f>
        <v>#REF!</v>
      </c>
    </row>
    <row r="50" spans="4:82" ht="12.75">
      <c r="D50" s="188"/>
      <c r="E50" s="188" t="str">
        <f t="shared" si="1"/>
        <v>BYD</v>
      </c>
      <c r="F50" s="1">
        <f t="shared" si="2"/>
        <v>50</v>
      </c>
      <c r="G50" s="1">
        <f t="shared" si="3"/>
        <v>477</v>
      </c>
      <c r="H50" s="2">
        <f t="shared" si="4"/>
        <v>0</v>
      </c>
      <c r="I50" s="1">
        <f t="shared" si="5"/>
        <v>0</v>
      </c>
      <c r="BQ50" s="2" t="s">
        <v>145</v>
      </c>
      <c r="BR50" s="2"/>
      <c r="BS50" s="1" t="e">
        <f>BS48+BX48+BY48+BZ48+CA48+CB48+BP48+BQ48</f>
        <v>#REF!</v>
      </c>
      <c r="CD50" s="269" t="e">
        <f>CD49/CD48</f>
        <v>#REF!</v>
      </c>
    </row>
    <row r="51" spans="4:72" ht="12.75">
      <c r="D51" s="188"/>
      <c r="E51" s="188" t="str">
        <f t="shared" si="1"/>
        <v>CEE</v>
      </c>
      <c r="F51" s="1">
        <f t="shared" si="2"/>
        <v>387</v>
      </c>
      <c r="G51" s="1">
        <f t="shared" si="3"/>
        <v>4514</v>
      </c>
      <c r="H51" s="2">
        <f t="shared" si="4"/>
        <v>0</v>
      </c>
      <c r="I51" s="1">
        <f t="shared" si="5"/>
        <v>0</v>
      </c>
      <c r="BQ51" s="2" t="s">
        <v>144</v>
      </c>
      <c r="BR51" s="2"/>
      <c r="BS51" s="1" t="e">
        <f>BX48+BY48+CA48++BZ48+CB48</f>
        <v>#REF!</v>
      </c>
      <c r="BT51" s="269" t="e">
        <f>BS51/BS50</f>
        <v>#REF!</v>
      </c>
    </row>
    <row r="52" spans="4:71" ht="12.75">
      <c r="D52" s="188"/>
      <c r="E52" s="188" t="str">
        <f t="shared" si="1"/>
        <v>FIS</v>
      </c>
      <c r="F52" s="1">
        <f t="shared" si="2"/>
        <v>230</v>
      </c>
      <c r="G52" s="1">
        <f t="shared" si="3"/>
        <v>1915</v>
      </c>
      <c r="H52" s="2">
        <f t="shared" si="4"/>
        <v>0</v>
      </c>
      <c r="I52" s="1">
        <f t="shared" si="5"/>
        <v>0</v>
      </c>
      <c r="BP52" s="255"/>
      <c r="BQ52" s="255"/>
      <c r="BR52" s="255"/>
      <c r="BS52" s="256"/>
    </row>
    <row r="53" spans="5:72" ht="12.75">
      <c r="E53" s="188" t="str">
        <f t="shared" si="1"/>
        <v>GEO</v>
      </c>
      <c r="F53" s="1">
        <f t="shared" si="2"/>
        <v>137</v>
      </c>
      <c r="G53" s="1">
        <f t="shared" si="3"/>
        <v>817</v>
      </c>
      <c r="H53" s="2">
        <f t="shared" si="4"/>
        <v>0</v>
      </c>
      <c r="I53" s="1">
        <f t="shared" si="5"/>
        <v>0</v>
      </c>
      <c r="BP53" s="255"/>
      <c r="BQ53" s="255"/>
      <c r="BR53" s="255"/>
      <c r="BS53" s="256"/>
      <c r="BT53" s="1" t="e">
        <f>BP48+BQ48+BS48+BX48+BY48+BZ48+CA48+CB48</f>
        <v>#REF!</v>
      </c>
    </row>
    <row r="54" spans="5:71" ht="12.75">
      <c r="E54" s="188" t="str">
        <f t="shared" si="1"/>
        <v>INF</v>
      </c>
      <c r="F54" s="1">
        <f t="shared" si="2"/>
        <v>302</v>
      </c>
      <c r="G54" s="1">
        <f t="shared" si="3"/>
        <v>7017</v>
      </c>
      <c r="H54" s="2">
        <f t="shared" si="4"/>
        <v>674</v>
      </c>
      <c r="I54" s="1">
        <f t="shared" si="5"/>
        <v>0</v>
      </c>
      <c r="BP54" s="255"/>
      <c r="BQ54" s="255"/>
      <c r="BR54" s="255"/>
      <c r="BS54" s="256"/>
    </row>
    <row r="55" spans="5:71" ht="12.75">
      <c r="E55" s="188" t="str">
        <f t="shared" si="1"/>
        <v>MAT</v>
      </c>
      <c r="F55" s="1">
        <f t="shared" si="2"/>
        <v>147</v>
      </c>
      <c r="G55" s="1">
        <f t="shared" si="3"/>
        <v>1192</v>
      </c>
      <c r="H55" s="2">
        <f t="shared" si="4"/>
        <v>0</v>
      </c>
      <c r="I55" s="1">
        <f t="shared" si="5"/>
        <v>0</v>
      </c>
      <c r="BP55" s="255"/>
      <c r="BQ55" s="255"/>
      <c r="BR55" s="255"/>
      <c r="BS55" s="256"/>
    </row>
    <row r="56" spans="5:71" ht="12.75">
      <c r="E56" s="188" t="str">
        <f t="shared" si="1"/>
        <v>CPS</v>
      </c>
      <c r="F56" s="1">
        <f t="shared" si="2"/>
        <v>322</v>
      </c>
      <c r="G56" s="1">
        <f t="shared" si="3"/>
        <v>4406</v>
      </c>
      <c r="H56" s="2">
        <f t="shared" si="4"/>
        <v>0</v>
      </c>
      <c r="I56" s="1">
        <f t="shared" si="5"/>
        <v>0</v>
      </c>
      <c r="BP56" s="255"/>
      <c r="BQ56" s="255"/>
      <c r="BR56" s="255"/>
      <c r="BS56" s="256"/>
    </row>
    <row r="57" spans="5:71" ht="12.75">
      <c r="E57" s="188" t="str">
        <f t="shared" si="1"/>
        <v>QUI</v>
      </c>
      <c r="F57" s="1">
        <f t="shared" si="2"/>
        <v>317</v>
      </c>
      <c r="G57" s="1">
        <f t="shared" si="3"/>
        <v>2429</v>
      </c>
      <c r="H57" s="2">
        <f t="shared" si="4"/>
        <v>0</v>
      </c>
      <c r="I57" s="1">
        <f t="shared" si="5"/>
        <v>0</v>
      </c>
      <c r="BP57" s="255"/>
      <c r="BQ57" s="255"/>
      <c r="BR57" s="255"/>
      <c r="BS57" s="256"/>
    </row>
    <row r="58" spans="5:71" ht="12.75">
      <c r="E58" s="188" t="str">
        <f t="shared" si="1"/>
        <v>DER</v>
      </c>
      <c r="F58" s="1">
        <f t="shared" si="2"/>
        <v>352</v>
      </c>
      <c r="G58" s="1">
        <f t="shared" si="3"/>
        <v>8059</v>
      </c>
      <c r="H58" s="2">
        <f t="shared" si="4"/>
        <v>1354</v>
      </c>
      <c r="I58" s="1">
        <f t="shared" si="5"/>
        <v>0</v>
      </c>
      <c r="BP58" s="255"/>
      <c r="BQ58" s="255"/>
      <c r="BR58" s="255"/>
      <c r="BS58" s="256"/>
    </row>
    <row r="59" spans="5:71" ht="12.75">
      <c r="E59" s="188" t="str">
        <f t="shared" si="1"/>
        <v>EDU</v>
      </c>
      <c r="F59" s="1">
        <f t="shared" si="2"/>
        <v>340</v>
      </c>
      <c r="G59" s="1">
        <f t="shared" si="3"/>
        <v>5174</v>
      </c>
      <c r="H59" s="2">
        <f t="shared" si="4"/>
        <v>2467</v>
      </c>
      <c r="I59" s="1">
        <f t="shared" si="5"/>
        <v>23</v>
      </c>
      <c r="BP59" s="255"/>
      <c r="BQ59" s="255"/>
      <c r="BR59" s="255"/>
      <c r="BS59" s="256"/>
    </row>
    <row r="60" spans="5:71" ht="12.75">
      <c r="E60" s="188" t="str">
        <f t="shared" si="1"/>
        <v>FAR</v>
      </c>
      <c r="F60" s="1">
        <f t="shared" si="2"/>
        <v>317</v>
      </c>
      <c r="G60" s="1">
        <f t="shared" si="3"/>
        <v>2990</v>
      </c>
      <c r="H60" s="2">
        <f t="shared" si="4"/>
        <v>160</v>
      </c>
      <c r="I60" s="1">
        <f t="shared" si="5"/>
        <v>11789</v>
      </c>
      <c r="BP60" s="255"/>
      <c r="BQ60" s="255"/>
      <c r="BR60" s="255"/>
      <c r="BS60" s="256"/>
    </row>
    <row r="61" spans="5:71" ht="12.75">
      <c r="E61" s="188" t="str">
        <f t="shared" si="1"/>
        <v>FLL</v>
      </c>
      <c r="F61" s="1">
        <f t="shared" si="2"/>
        <v>363</v>
      </c>
      <c r="G61" s="1">
        <f t="shared" si="3"/>
        <v>4281</v>
      </c>
      <c r="H61" s="2">
        <f t="shared" si="4"/>
        <v>0</v>
      </c>
      <c r="I61" s="1">
        <f t="shared" si="5"/>
        <v>0</v>
      </c>
      <c r="BP61" s="255"/>
      <c r="BQ61" s="255"/>
      <c r="BR61" s="255"/>
      <c r="BS61" s="256"/>
    </row>
    <row r="62" spans="5:71" ht="12.75">
      <c r="E62" s="188" t="str">
        <f t="shared" si="1"/>
        <v>FLS</v>
      </c>
      <c r="F62" s="1">
        <f t="shared" si="2"/>
        <v>92</v>
      </c>
      <c r="G62" s="1">
        <f t="shared" si="3"/>
        <v>1123</v>
      </c>
      <c r="H62" s="2">
        <f t="shared" si="4"/>
        <v>0</v>
      </c>
      <c r="I62" s="1">
        <f t="shared" si="5"/>
        <v>0</v>
      </c>
      <c r="BP62" s="255"/>
      <c r="BQ62" s="255"/>
      <c r="BR62" s="255"/>
      <c r="BS62" s="256"/>
    </row>
    <row r="63" spans="5:71" ht="12.75">
      <c r="E63" s="188" t="str">
        <f t="shared" si="1"/>
        <v>GHI</v>
      </c>
      <c r="F63" s="1">
        <f t="shared" si="2"/>
        <v>320</v>
      </c>
      <c r="G63" s="1">
        <f t="shared" si="3"/>
        <v>3840</v>
      </c>
      <c r="H63" s="2">
        <f t="shared" si="4"/>
        <v>0</v>
      </c>
      <c r="I63" s="1">
        <f t="shared" si="5"/>
        <v>1072</v>
      </c>
      <c r="BP63" s="255"/>
      <c r="BQ63" s="256"/>
      <c r="BR63" s="256"/>
      <c r="BS63" s="256"/>
    </row>
    <row r="64" spans="5:71" ht="12.75">
      <c r="E64" s="188" t="str">
        <f t="shared" si="1"/>
        <v>FDI</v>
      </c>
      <c r="F64" s="1">
        <f t="shared" si="2"/>
        <v>156</v>
      </c>
      <c r="G64" s="1">
        <f t="shared" si="3"/>
        <v>1870</v>
      </c>
      <c r="H64" s="2">
        <f t="shared" si="4"/>
        <v>39</v>
      </c>
      <c r="I64" s="1">
        <f t="shared" si="5"/>
        <v>0</v>
      </c>
      <c r="BP64" s="255"/>
      <c r="BQ64" s="256"/>
      <c r="BR64" s="256"/>
      <c r="BS64" s="256"/>
    </row>
    <row r="65" spans="5:71" ht="12.75">
      <c r="E65" s="188" t="str">
        <f t="shared" si="1"/>
        <v>MED</v>
      </c>
      <c r="F65" s="1">
        <f t="shared" si="2"/>
        <v>942</v>
      </c>
      <c r="G65" s="1">
        <f t="shared" si="3"/>
        <v>4204</v>
      </c>
      <c r="H65" s="2">
        <f t="shared" si="4"/>
        <v>0</v>
      </c>
      <c r="I65" s="1">
        <f t="shared" si="5"/>
        <v>0</v>
      </c>
      <c r="BP65" s="255"/>
      <c r="BQ65" s="256"/>
      <c r="BR65" s="256"/>
      <c r="BS65" s="256"/>
    </row>
    <row r="66" spans="5:71" ht="12.75">
      <c r="E66" s="188" t="str">
        <f t="shared" si="1"/>
        <v>ODO</v>
      </c>
      <c r="F66" s="1">
        <f t="shared" si="2"/>
        <v>155</v>
      </c>
      <c r="G66" s="1">
        <f t="shared" si="3"/>
        <v>756</v>
      </c>
      <c r="H66" s="2">
        <f t="shared" si="4"/>
        <v>204</v>
      </c>
      <c r="I66" s="1">
        <f t="shared" si="5"/>
        <v>7</v>
      </c>
      <c r="BP66" s="255"/>
      <c r="BQ66" s="256"/>
      <c r="BR66" s="256"/>
      <c r="BS66" s="256"/>
    </row>
    <row r="67" spans="5:9" ht="12.75">
      <c r="E67" s="188" t="str">
        <f t="shared" si="1"/>
        <v>PSI</v>
      </c>
      <c r="F67" s="1">
        <f t="shared" si="2"/>
        <v>251</v>
      </c>
      <c r="G67" s="1">
        <f t="shared" si="3"/>
        <v>3506</v>
      </c>
      <c r="H67" s="2">
        <f t="shared" si="4"/>
        <v>1116</v>
      </c>
      <c r="I67" s="1">
        <f t="shared" si="5"/>
        <v>16621</v>
      </c>
    </row>
    <row r="68" spans="5:9" ht="12.75">
      <c r="E68" s="188" t="str">
        <f t="shared" si="1"/>
        <v>VET</v>
      </c>
      <c r="F68" s="1">
        <f t="shared" si="2"/>
        <v>287</v>
      </c>
      <c r="G68" s="1">
        <f t="shared" si="3"/>
        <v>1780</v>
      </c>
      <c r="H68" s="2">
        <f t="shared" si="4"/>
        <v>56</v>
      </c>
      <c r="I68" s="1">
        <f t="shared" si="5"/>
        <v>31</v>
      </c>
    </row>
    <row r="69" spans="5:9" ht="12.75">
      <c r="E69" s="188" t="str">
        <f t="shared" si="1"/>
        <v>ENF</v>
      </c>
      <c r="F69" s="1">
        <f t="shared" si="2"/>
        <v>176</v>
      </c>
      <c r="G69" s="1">
        <f t="shared" si="3"/>
        <v>2045</v>
      </c>
      <c r="H69" s="2">
        <f t="shared" si="4"/>
        <v>0</v>
      </c>
      <c r="I69" s="1">
        <f t="shared" si="5"/>
        <v>0</v>
      </c>
    </row>
    <row r="70" spans="5:9" ht="12.75">
      <c r="E70" s="188" t="str">
        <f t="shared" si="1"/>
        <v>EST</v>
      </c>
      <c r="F70" s="1">
        <f t="shared" si="2"/>
        <v>51</v>
      </c>
      <c r="G70" s="1">
        <f t="shared" si="3"/>
        <v>410</v>
      </c>
      <c r="H70" s="2">
        <f t="shared" si="4"/>
        <v>0</v>
      </c>
      <c r="I70" s="1">
        <f t="shared" si="5"/>
        <v>113</v>
      </c>
    </row>
    <row r="71" spans="5:9" ht="12.75">
      <c r="E71" s="188" t="str">
        <f t="shared" si="1"/>
        <v>EMP</v>
      </c>
      <c r="F71" s="1">
        <f t="shared" si="2"/>
        <v>77</v>
      </c>
      <c r="G71" s="1">
        <f t="shared" si="3"/>
        <v>2713</v>
      </c>
      <c r="H71" s="2">
        <f t="shared" si="4"/>
        <v>0</v>
      </c>
      <c r="I71" s="1">
        <f t="shared" si="5"/>
        <v>0</v>
      </c>
    </row>
    <row r="72" spans="5:9" ht="12.75">
      <c r="E72" s="188" t="str">
        <f t="shared" si="1"/>
        <v>OPT</v>
      </c>
      <c r="F72" s="1">
        <f t="shared" si="2"/>
        <v>115</v>
      </c>
      <c r="G72" s="1">
        <f t="shared" si="3"/>
        <v>870</v>
      </c>
      <c r="H72" s="2">
        <f t="shared" si="4"/>
        <v>0</v>
      </c>
      <c r="I72" s="1">
        <f t="shared" si="5"/>
        <v>0</v>
      </c>
    </row>
    <row r="73" spans="5:9" ht="12.75">
      <c r="E73" s="188" t="str">
        <f t="shared" si="1"/>
        <v>TRS</v>
      </c>
      <c r="F73" s="1">
        <f t="shared" si="2"/>
        <v>101</v>
      </c>
      <c r="G73" s="1">
        <f t="shared" si="3"/>
        <v>1666</v>
      </c>
      <c r="H73" s="2">
        <f t="shared" si="4"/>
        <v>70</v>
      </c>
      <c r="I73" s="1">
        <f t="shared" si="5"/>
        <v>7</v>
      </c>
    </row>
    <row r="74" spans="3:9" ht="12.75">
      <c r="C74" s="188"/>
      <c r="E74" s="188" t="str">
        <f aca="true" t="shared" si="6" ref="E74:E82">C34</f>
        <v>CDE CEE</v>
      </c>
      <c r="F74" s="1">
        <f aca="true" t="shared" si="7" ref="F74:F82">H34</f>
        <v>0</v>
      </c>
      <c r="G74" s="1">
        <f aca="true" t="shared" si="8" ref="G74:G82">L34</f>
        <v>0</v>
      </c>
      <c r="H74" s="2">
        <f aca="true" t="shared" si="9" ref="H74:H82">M34</f>
        <v>0</v>
      </c>
      <c r="I74" s="1">
        <f aca="true" t="shared" si="10" ref="I74:I82">O34</f>
        <v>0</v>
      </c>
    </row>
    <row r="75" spans="3:9" ht="12.75">
      <c r="C75" s="188"/>
      <c r="E75" s="188" t="str">
        <f t="shared" si="6"/>
        <v>CDE DER</v>
      </c>
      <c r="F75" s="1">
        <f t="shared" si="7"/>
        <v>0</v>
      </c>
      <c r="G75" s="1">
        <f t="shared" si="8"/>
        <v>0</v>
      </c>
      <c r="H75" s="2">
        <f t="shared" si="9"/>
        <v>0</v>
      </c>
      <c r="I75" s="1">
        <f t="shared" si="10"/>
        <v>0</v>
      </c>
    </row>
    <row r="76" spans="5:9" ht="12.75">
      <c r="E76" s="188" t="str">
        <f t="shared" si="6"/>
        <v>RLS</v>
      </c>
      <c r="F76" s="1">
        <f t="shared" si="7"/>
        <v>1</v>
      </c>
      <c r="G76" s="1">
        <f t="shared" si="8"/>
        <v>0</v>
      </c>
      <c r="H76" s="2">
        <f t="shared" si="9"/>
        <v>0</v>
      </c>
      <c r="I76" s="1">
        <f t="shared" si="10"/>
        <v>0</v>
      </c>
    </row>
    <row r="77" spans="5:9" ht="12.75">
      <c r="E77" s="188" t="str">
        <f t="shared" si="6"/>
        <v>IRC</v>
      </c>
      <c r="F77" s="1">
        <f t="shared" si="7"/>
        <v>0</v>
      </c>
      <c r="G77" s="1">
        <f t="shared" si="8"/>
        <v>0</v>
      </c>
      <c r="H77" s="2">
        <f t="shared" si="9"/>
        <v>0</v>
      </c>
      <c r="I77" s="1">
        <f t="shared" si="10"/>
        <v>0</v>
      </c>
    </row>
    <row r="78" spans="5:9" ht="12.75">
      <c r="E78" s="188" t="str">
        <f t="shared" si="6"/>
        <v>ICR</v>
      </c>
      <c r="F78" s="1">
        <f t="shared" si="7"/>
        <v>0</v>
      </c>
      <c r="G78" s="1">
        <f t="shared" si="8"/>
        <v>0</v>
      </c>
      <c r="H78" s="2">
        <f t="shared" si="9"/>
        <v>0</v>
      </c>
      <c r="I78" s="1">
        <f t="shared" si="10"/>
        <v>0</v>
      </c>
    </row>
    <row r="79" spans="5:9" ht="12.75">
      <c r="E79" s="188" t="str">
        <f t="shared" si="6"/>
        <v>BHI</v>
      </c>
      <c r="F79" s="1">
        <f t="shared" si="7"/>
        <v>0</v>
      </c>
      <c r="G79" s="1">
        <f t="shared" si="8"/>
        <v>0</v>
      </c>
      <c r="H79" s="2">
        <f t="shared" si="9"/>
        <v>0</v>
      </c>
      <c r="I79" s="1">
        <f t="shared" si="10"/>
        <v>0</v>
      </c>
    </row>
    <row r="80" spans="5:9" ht="12.75">
      <c r="E80" s="188" t="str">
        <f t="shared" si="6"/>
        <v>TES</v>
      </c>
      <c r="F80" s="1">
        <f t="shared" si="7"/>
        <v>0</v>
      </c>
      <c r="G80" s="1">
        <f t="shared" si="8"/>
        <v>0</v>
      </c>
      <c r="H80" s="2">
        <f t="shared" si="9"/>
        <v>0</v>
      </c>
      <c r="I80" s="1">
        <f t="shared" si="10"/>
        <v>0</v>
      </c>
    </row>
    <row r="81" spans="5:9" ht="12.75">
      <c r="E81" s="188" t="str">
        <f t="shared" si="6"/>
        <v>SEC</v>
      </c>
      <c r="F81" s="1">
        <f t="shared" si="7"/>
        <v>0</v>
      </c>
      <c r="G81" s="1">
        <f t="shared" si="8"/>
        <v>0</v>
      </c>
      <c r="H81" s="2">
        <f t="shared" si="9"/>
        <v>0</v>
      </c>
      <c r="I81" s="1">
        <f t="shared" si="10"/>
        <v>0</v>
      </c>
    </row>
    <row r="82" spans="5:9" ht="12.75">
      <c r="E82" s="188" t="str">
        <f t="shared" si="6"/>
        <v>BUC</v>
      </c>
      <c r="F82" s="1">
        <f t="shared" si="7"/>
        <v>6373</v>
      </c>
      <c r="G82" s="1">
        <f t="shared" si="8"/>
        <v>72578</v>
      </c>
      <c r="H82" s="2">
        <f t="shared" si="9"/>
        <v>8640</v>
      </c>
      <c r="I82" s="1">
        <f t="shared" si="10"/>
        <v>0</v>
      </c>
    </row>
    <row r="83" spans="5:9" ht="12.75">
      <c r="E83" s="188">
        <f>C43</f>
        <v>0</v>
      </c>
      <c r="F83" s="1">
        <f>H43</f>
        <v>0</v>
      </c>
      <c r="G83" s="1">
        <f>L43</f>
        <v>0</v>
      </c>
      <c r="H83" s="2">
        <f>M43</f>
        <v>0</v>
      </c>
      <c r="I83" s="1">
        <f>O43</f>
        <v>0</v>
      </c>
    </row>
    <row r="321" ht="12.75">
      <c r="I321" s="377"/>
    </row>
  </sheetData>
  <sheetProtection/>
  <mergeCells count="107">
    <mergeCell ref="CP6:CP7"/>
    <mergeCell ref="CV6:CV7"/>
    <mergeCell ref="DB6:DB7"/>
    <mergeCell ref="DN6:DN7"/>
    <mergeCell ref="DS4:DU4"/>
    <mergeCell ref="DG4:DG7"/>
    <mergeCell ref="CU5:CY5"/>
    <mergeCell ref="CU4:DF4"/>
    <mergeCell ref="DF6:DF7"/>
    <mergeCell ref="CU6:CU7"/>
    <mergeCell ref="FJ5:FK6"/>
    <mergeCell ref="EX4:FE4"/>
    <mergeCell ref="EE4:EI4"/>
    <mergeCell ref="FB5:FC6"/>
    <mergeCell ref="FD5:FE6"/>
    <mergeCell ref="FF4:FI4"/>
    <mergeCell ref="EZ5:FA6"/>
    <mergeCell ref="FF5:FG6"/>
    <mergeCell ref="FH5:FI6"/>
    <mergeCell ref="CF3:CI3"/>
    <mergeCell ref="AV2:AX2"/>
    <mergeCell ref="BL4:BP4"/>
    <mergeCell ref="BQ4:BV4"/>
    <mergeCell ref="BW4:CA4"/>
    <mergeCell ref="CB4:CF4"/>
    <mergeCell ref="BF4:BH4"/>
    <mergeCell ref="BC4:BE4"/>
    <mergeCell ref="AZ4:BB4"/>
    <mergeCell ref="CW6:CX6"/>
    <mergeCell ref="AC4:AG4"/>
    <mergeCell ref="CF6:CF7"/>
    <mergeCell ref="CA6:CA7"/>
    <mergeCell ref="CB6:CB7"/>
    <mergeCell ref="CC6:CD6"/>
    <mergeCell ref="CE6:CE7"/>
    <mergeCell ref="AV6:AX6"/>
    <mergeCell ref="BC5:BE6"/>
    <mergeCell ref="BF5:BH6"/>
    <mergeCell ref="AH5:AI6"/>
    <mergeCell ref="F4:P4"/>
    <mergeCell ref="T4:Y4"/>
    <mergeCell ref="Z4:AB4"/>
    <mergeCell ref="Q4:Q7"/>
    <mergeCell ref="F6:H6"/>
    <mergeCell ref="F5:H5"/>
    <mergeCell ref="I6:L6"/>
    <mergeCell ref="I5:L5"/>
    <mergeCell ref="DK6:DK7"/>
    <mergeCell ref="BO6:BO7"/>
    <mergeCell ref="BS6:BT6"/>
    <mergeCell ref="BU6:BU7"/>
    <mergeCell ref="AJ4:AS4"/>
    <mergeCell ref="AT4:AY4"/>
    <mergeCell ref="AZ5:BB6"/>
    <mergeCell ref="BI5:BJ6"/>
    <mergeCell ref="BI4:BK4"/>
    <mergeCell ref="AT5:AY5"/>
    <mergeCell ref="ED5:ED6"/>
    <mergeCell ref="CZ6:CZ7"/>
    <mergeCell ref="DI6:DJ6"/>
    <mergeCell ref="DA6:DA7"/>
    <mergeCell ref="DA5:DE5"/>
    <mergeCell ref="DH5:DK5"/>
    <mergeCell ref="DL6:DL7"/>
    <mergeCell ref="EC5:EC7"/>
    <mergeCell ref="DP6:DP7"/>
    <mergeCell ref="DR4:DR7"/>
    <mergeCell ref="CJ4:CT4"/>
    <mergeCell ref="DE6:DE7"/>
    <mergeCell ref="DC6:DD6"/>
    <mergeCell ref="CS6:CS7"/>
    <mergeCell ref="CY6:CY7"/>
    <mergeCell ref="CJ5:CM5"/>
    <mergeCell ref="CJ6:CJ7"/>
    <mergeCell ref="CO6:CO7"/>
    <mergeCell ref="CT6:CT7"/>
    <mergeCell ref="CM6:CM7"/>
    <mergeCell ref="DW4:DY4"/>
    <mergeCell ref="DH4:DL4"/>
    <mergeCell ref="DH6:DH7"/>
    <mergeCell ref="DM6:DM7"/>
    <mergeCell ref="EE5:EI5"/>
    <mergeCell ref="EX5:EY6"/>
    <mergeCell ref="EJ4:EQ6"/>
    <mergeCell ref="DQ6:DQ7"/>
    <mergeCell ref="DM4:DQ5"/>
    <mergeCell ref="DO6:DO7"/>
    <mergeCell ref="BP6:BP7"/>
    <mergeCell ref="CN6:CN7"/>
    <mergeCell ref="BW5:BZ5"/>
    <mergeCell ref="BV6:BV7"/>
    <mergeCell ref="CB5:CE5"/>
    <mergeCell ref="BQ5:BU5"/>
    <mergeCell ref="BX6:BY6"/>
    <mergeCell ref="BZ6:BZ7"/>
    <mergeCell ref="CG5:CG7"/>
    <mergeCell ref="BR6:BR7"/>
    <mergeCell ref="BL6:BL7"/>
    <mergeCell ref="BM6:BN6"/>
    <mergeCell ref="CQ6:CR6"/>
    <mergeCell ref="BW6:BW7"/>
    <mergeCell ref="BQ6:BQ7"/>
    <mergeCell ref="CO5:CS5"/>
    <mergeCell ref="CH5:CH7"/>
    <mergeCell ref="CI5:CI7"/>
    <mergeCell ref="BL5:BO5"/>
    <mergeCell ref="CK6:CL6"/>
  </mergeCells>
  <printOptions horizontalCentered="1" verticalCentered="1"/>
  <pageMargins left="0.3937007874015748" right="0.31496062992125984" top="0.35433070866141736" bottom="0.4330708661417323" header="0.15748031496062992" footer="0.2362204724409449"/>
  <pageSetup horizontalDpi="600" verticalDpi="600" orientation="landscape" paperSize="9" scale="62" r:id="rId4"/>
  <headerFooter alignWithMargins="0">
    <oddHeader>&amp;L&amp;18TABLA: &amp;P</oddHeader>
    <oddFooter>&amp;L&amp;8Memoria estadística BUC 2014&amp;R&amp;P</oddFooter>
  </headerFooter>
  <colBreaks count="12" manualBreakCount="12">
    <brk id="17" max="65535" man="1"/>
    <brk id="19" min="2" max="42" man="1"/>
    <brk id="35" min="2" max="42" man="1"/>
    <brk id="63" min="2" max="42" man="1"/>
    <brk id="74" min="2" max="42" man="1"/>
    <brk id="87" min="2" max="42" man="1"/>
    <brk id="98" min="2" max="42" man="1"/>
    <brk id="111" min="2" max="42" man="1"/>
    <brk id="116" min="2" max="42" man="1"/>
    <brk id="122" min="2" max="42" man="1"/>
    <brk id="134" min="2" max="42" man="1"/>
    <brk id="153" min="2" max="42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F321"/>
  <sheetViews>
    <sheetView showGridLines="0" showZeros="0" view="pageBreakPreview" zoomScaleSheetLayoutView="100" zoomScalePageLayoutView="55" workbookViewId="0" topLeftCell="A19">
      <selection activeCell="E15" sqref="E15"/>
    </sheetView>
  </sheetViews>
  <sheetFormatPr defaultColWidth="11.421875" defaultRowHeight="12.75"/>
  <cols>
    <col min="1" max="1" width="6.28125" style="0" customWidth="1"/>
    <col min="2" max="2" width="5.7109375" style="0" customWidth="1"/>
    <col min="3" max="3" width="5.421875" style="0" customWidth="1"/>
    <col min="4" max="4" width="3.7109375" style="0" customWidth="1"/>
    <col min="5" max="5" width="38.28125" style="0" customWidth="1"/>
    <col min="6" max="6" width="6.8515625" style="19" customWidth="1"/>
    <col min="7" max="7" width="8.7109375" style="19" customWidth="1"/>
    <col min="8" max="8" width="6.8515625" style="19" customWidth="1"/>
    <col min="9" max="15" width="7.8515625" style="19" customWidth="1"/>
    <col min="16" max="18" width="7.8515625" style="0" customWidth="1"/>
  </cols>
  <sheetData>
    <row r="1" spans="6:15" ht="12.75">
      <c r="F1" s="1">
        <v>205</v>
      </c>
      <c r="G1" s="1">
        <v>207</v>
      </c>
      <c r="H1" s="1"/>
      <c r="I1" s="1"/>
      <c r="J1" s="1"/>
      <c r="K1" s="1"/>
      <c r="L1" s="1"/>
      <c r="M1" s="1"/>
      <c r="N1" s="1"/>
      <c r="O1" s="1"/>
    </row>
    <row r="2" spans="6:15" s="454" customFormat="1" ht="15" thickBot="1">
      <c r="F2" s="455"/>
      <c r="G2" s="455"/>
      <c r="H2" s="455"/>
      <c r="I2" s="455"/>
      <c r="J2" s="455"/>
      <c r="K2" s="455"/>
      <c r="L2" s="455"/>
      <c r="M2" s="455"/>
      <c r="N2" s="455"/>
      <c r="O2" s="455"/>
    </row>
    <row r="3" spans="5:15" s="540" customFormat="1" ht="18.75" customHeight="1" thickBot="1">
      <c r="E3" s="541"/>
      <c r="F3" s="747" t="s">
        <v>598</v>
      </c>
      <c r="G3" s="748"/>
      <c r="H3" s="748"/>
      <c r="I3" s="748"/>
      <c r="J3" s="748"/>
      <c r="K3" s="748"/>
      <c r="L3" s="748"/>
      <c r="M3" s="748"/>
      <c r="N3" s="748"/>
      <c r="O3" s="749"/>
    </row>
    <row r="4" spans="5:18" s="270" customFormat="1" ht="39.75" customHeight="1">
      <c r="E4" s="247"/>
      <c r="F4" s="1600"/>
      <c r="G4" s="1600"/>
      <c r="H4" s="1601"/>
      <c r="I4" s="1450" t="s">
        <v>606</v>
      </c>
      <c r="J4" s="1451"/>
      <c r="K4" s="1451"/>
      <c r="L4" s="1451"/>
      <c r="M4" s="1451"/>
      <c r="N4" s="1451"/>
      <c r="O4" s="1451"/>
      <c r="P4" s="1451"/>
      <c r="Q4" s="1451"/>
      <c r="R4" s="1451"/>
    </row>
    <row r="5" spans="5:18" s="270" customFormat="1" ht="32.25" customHeight="1">
      <c r="E5" s="459" t="s">
        <v>681</v>
      </c>
      <c r="F5" s="1452" t="s">
        <v>684</v>
      </c>
      <c r="G5" s="1452" t="s">
        <v>685</v>
      </c>
      <c r="H5" s="1452" t="s">
        <v>686</v>
      </c>
      <c r="I5" s="1452" t="s">
        <v>687</v>
      </c>
      <c r="J5" s="1452" t="s">
        <v>688</v>
      </c>
      <c r="K5" s="1452" t="s">
        <v>689</v>
      </c>
      <c r="L5" s="1452" t="s">
        <v>690</v>
      </c>
      <c r="M5" s="1452" t="s">
        <v>691</v>
      </c>
      <c r="N5" s="1452" t="s">
        <v>692</v>
      </c>
      <c r="O5" s="1452" t="s">
        <v>693</v>
      </c>
      <c r="P5" s="1452" t="s">
        <v>694</v>
      </c>
      <c r="Q5" s="1452" t="s">
        <v>695</v>
      </c>
      <c r="R5" s="1452" t="s">
        <v>696</v>
      </c>
    </row>
    <row r="6" spans="3:18" s="577" customFormat="1" ht="47.25" customHeight="1">
      <c r="C6" s="202"/>
      <c r="E6" s="578"/>
      <c r="F6" s="1453"/>
      <c r="G6" s="1453"/>
      <c r="H6" s="1453"/>
      <c r="I6" s="1453"/>
      <c r="J6" s="1453"/>
      <c r="K6" s="1453"/>
      <c r="L6" s="1453"/>
      <c r="M6" s="1453"/>
      <c r="N6" s="1453"/>
      <c r="O6" s="1453"/>
      <c r="P6" s="1453"/>
      <c r="Q6" s="1453"/>
      <c r="R6" s="1453"/>
    </row>
    <row r="7" spans="1:18" s="136" customFormat="1" ht="90" customHeight="1" thickBot="1">
      <c r="A7" s="116" t="s">
        <v>488</v>
      </c>
      <c r="B7" s="116" t="s">
        <v>489</v>
      </c>
      <c r="C7" s="116"/>
      <c r="D7" s="116" t="s">
        <v>499</v>
      </c>
      <c r="E7" s="201"/>
      <c r="F7" s="1454"/>
      <c r="G7" s="1454"/>
      <c r="H7" s="1454"/>
      <c r="I7" s="1454"/>
      <c r="J7" s="1454"/>
      <c r="K7" s="1454"/>
      <c r="L7" s="1454"/>
      <c r="M7" s="1454"/>
      <c r="N7" s="1454"/>
      <c r="O7" s="1454"/>
      <c r="P7" s="1454"/>
      <c r="Q7" s="1454"/>
      <c r="R7" s="1454"/>
    </row>
    <row r="8" spans="1:18" s="306" customFormat="1" ht="15" customHeight="1">
      <c r="A8" s="306">
        <v>1</v>
      </c>
      <c r="B8" s="306" t="s">
        <v>494</v>
      </c>
      <c r="C8" s="306" t="s">
        <v>42</v>
      </c>
      <c r="D8" s="306">
        <v>1</v>
      </c>
      <c r="E8" s="447" t="s">
        <v>184</v>
      </c>
      <c r="F8" s="595"/>
      <c r="G8" s="595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18" s="307" customFormat="1" ht="15" customHeight="1">
      <c r="A9" s="307">
        <v>2</v>
      </c>
      <c r="B9" s="307" t="s">
        <v>494</v>
      </c>
      <c r="C9" s="307" t="s">
        <v>43</v>
      </c>
      <c r="D9" s="307">
        <v>2</v>
      </c>
      <c r="E9" s="448" t="s">
        <v>147</v>
      </c>
      <c r="F9" s="53"/>
      <c r="G9" s="53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</row>
    <row r="10" spans="1:18" s="307" customFormat="1" ht="15" customHeight="1">
      <c r="A10" s="307">
        <v>21</v>
      </c>
      <c r="B10" s="307" t="s">
        <v>494</v>
      </c>
      <c r="C10" s="307" t="s">
        <v>62</v>
      </c>
      <c r="D10" s="306">
        <v>3</v>
      </c>
      <c r="E10" s="448" t="s">
        <v>292</v>
      </c>
      <c r="F10" s="53"/>
      <c r="G10" s="53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</row>
    <row r="11" spans="1:18" s="307" customFormat="1" ht="15" customHeight="1">
      <c r="A11" s="307">
        <v>3</v>
      </c>
      <c r="B11" s="307" t="s">
        <v>494</v>
      </c>
      <c r="C11" s="307" t="s">
        <v>44</v>
      </c>
      <c r="D11" s="306">
        <v>4</v>
      </c>
      <c r="E11" s="448" t="s">
        <v>185</v>
      </c>
      <c r="F11" s="323"/>
      <c r="G11" s="53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</row>
    <row r="12" spans="1:18" s="307" customFormat="1" ht="15" customHeight="1">
      <c r="A12" s="307">
        <v>4</v>
      </c>
      <c r="B12" s="307" t="s">
        <v>494</v>
      </c>
      <c r="C12" s="307" t="s">
        <v>45</v>
      </c>
      <c r="D12" s="307">
        <v>5</v>
      </c>
      <c r="E12" s="448" t="s">
        <v>148</v>
      </c>
      <c r="F12" s="53"/>
      <c r="G12" s="53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</row>
    <row r="13" spans="1:18" s="307" customFormat="1" ht="15" customHeight="1">
      <c r="A13" s="307">
        <v>5</v>
      </c>
      <c r="B13" s="307" t="s">
        <v>494</v>
      </c>
      <c r="C13" s="307" t="s">
        <v>46</v>
      </c>
      <c r="D13" s="306">
        <v>6</v>
      </c>
      <c r="E13" s="448" t="s">
        <v>149</v>
      </c>
      <c r="F13" s="53"/>
      <c r="G13" s="53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</row>
    <row r="14" spans="1:18" s="307" customFormat="1" ht="15" customHeight="1">
      <c r="A14" s="307">
        <v>6</v>
      </c>
      <c r="B14" s="307" t="s">
        <v>494</v>
      </c>
      <c r="C14" s="307" t="s">
        <v>47</v>
      </c>
      <c r="D14" s="306">
        <v>7</v>
      </c>
      <c r="E14" s="448" t="s">
        <v>150</v>
      </c>
      <c r="F14" s="323"/>
      <c r="G14" s="53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</row>
    <row r="15" spans="1:18" s="307" customFormat="1" ht="15" customHeight="1">
      <c r="A15" s="307">
        <v>7</v>
      </c>
      <c r="B15" s="307" t="s">
        <v>494</v>
      </c>
      <c r="C15" s="307" t="s">
        <v>48</v>
      </c>
      <c r="D15" s="307">
        <v>8</v>
      </c>
      <c r="E15" s="448" t="s">
        <v>186</v>
      </c>
      <c r="F15" s="53"/>
      <c r="G15" s="53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</row>
    <row r="16" spans="1:18" s="307" customFormat="1" ht="15" customHeight="1">
      <c r="A16" s="307">
        <v>8</v>
      </c>
      <c r="B16" s="307" t="s">
        <v>494</v>
      </c>
      <c r="C16" s="307" t="s">
        <v>49</v>
      </c>
      <c r="D16" s="306">
        <v>9</v>
      </c>
      <c r="E16" s="448" t="s">
        <v>187</v>
      </c>
      <c r="F16" s="53"/>
      <c r="G16" s="53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</row>
    <row r="17" spans="1:18" s="307" customFormat="1" ht="15" customHeight="1">
      <c r="A17" s="307">
        <v>9</v>
      </c>
      <c r="B17" s="307" t="s">
        <v>494</v>
      </c>
      <c r="C17" s="307" t="s">
        <v>51</v>
      </c>
      <c r="D17" s="306">
        <v>10</v>
      </c>
      <c r="E17" s="448" t="s">
        <v>188</v>
      </c>
      <c r="F17" s="53"/>
      <c r="G17" s="53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</row>
    <row r="18" spans="1:18" s="307" customFormat="1" ht="15" customHeight="1">
      <c r="A18" s="307">
        <v>10</v>
      </c>
      <c r="B18" s="307" t="s">
        <v>494</v>
      </c>
      <c r="C18" s="307" t="s">
        <v>52</v>
      </c>
      <c r="D18" s="307">
        <v>11</v>
      </c>
      <c r="E18" s="448" t="s">
        <v>189</v>
      </c>
      <c r="F18" s="323"/>
      <c r="G18" s="53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</row>
    <row r="19" spans="1:18" s="307" customFormat="1" ht="15" customHeight="1">
      <c r="A19" s="307">
        <v>11</v>
      </c>
      <c r="B19" s="307" t="s">
        <v>494</v>
      </c>
      <c r="C19" s="307" t="s">
        <v>53</v>
      </c>
      <c r="D19" s="306">
        <v>12</v>
      </c>
      <c r="E19" s="448" t="s">
        <v>190</v>
      </c>
      <c r="F19" s="53"/>
      <c r="G19" s="53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</row>
    <row r="20" spans="1:18" s="307" customFormat="1" ht="15" customHeight="1">
      <c r="A20" s="307">
        <v>12</v>
      </c>
      <c r="B20" s="307" t="s">
        <v>494</v>
      </c>
      <c r="C20" s="307" t="s">
        <v>54</v>
      </c>
      <c r="D20" s="306">
        <v>13</v>
      </c>
      <c r="E20" s="448" t="s">
        <v>191</v>
      </c>
      <c r="F20" s="53"/>
      <c r="G20" s="53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</row>
    <row r="21" spans="1:18" s="307" customFormat="1" ht="15" customHeight="1">
      <c r="A21" s="307">
        <v>13</v>
      </c>
      <c r="B21" s="307" t="s">
        <v>494</v>
      </c>
      <c r="C21" s="307" t="s">
        <v>55</v>
      </c>
      <c r="D21" s="307">
        <v>14</v>
      </c>
      <c r="E21" s="448" t="s">
        <v>151</v>
      </c>
      <c r="F21" s="323"/>
      <c r="G21" s="53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</row>
    <row r="22" spans="1:18" s="307" customFormat="1" ht="15" customHeight="1">
      <c r="A22" s="307">
        <v>14</v>
      </c>
      <c r="B22" s="307" t="s">
        <v>494</v>
      </c>
      <c r="C22" s="307" t="s">
        <v>56</v>
      </c>
      <c r="D22" s="306">
        <v>15</v>
      </c>
      <c r="E22" s="448" t="s">
        <v>192</v>
      </c>
      <c r="F22" s="53"/>
      <c r="G22" s="53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</row>
    <row r="23" spans="1:18" s="307" customFormat="1" ht="15" customHeight="1">
      <c r="A23" s="307">
        <v>15</v>
      </c>
      <c r="B23" s="307" t="s">
        <v>494</v>
      </c>
      <c r="C23" s="307" t="s">
        <v>57</v>
      </c>
      <c r="D23" s="306">
        <v>16</v>
      </c>
      <c r="E23" s="448" t="s">
        <v>193</v>
      </c>
      <c r="F23" s="53"/>
      <c r="G23" s="53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</row>
    <row r="24" spans="1:18" s="307" customFormat="1" ht="15" customHeight="1">
      <c r="A24" s="307">
        <v>20</v>
      </c>
      <c r="B24" s="307" t="s">
        <v>494</v>
      </c>
      <c r="C24" s="307" t="s">
        <v>410</v>
      </c>
      <c r="D24" s="307">
        <v>17</v>
      </c>
      <c r="E24" s="448" t="s">
        <v>198</v>
      </c>
      <c r="F24" s="53"/>
      <c r="G24" s="53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</row>
    <row r="25" spans="1:18" s="307" customFormat="1" ht="15" customHeight="1">
      <c r="A25" s="307">
        <v>16</v>
      </c>
      <c r="B25" s="307" t="s">
        <v>494</v>
      </c>
      <c r="C25" s="307" t="s">
        <v>58</v>
      </c>
      <c r="D25" s="306">
        <v>18</v>
      </c>
      <c r="E25" s="448" t="s">
        <v>194</v>
      </c>
      <c r="F25" s="53"/>
      <c r="G25" s="53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</row>
    <row r="26" spans="1:18" s="307" customFormat="1" ht="15" customHeight="1">
      <c r="A26" s="307">
        <v>17</v>
      </c>
      <c r="B26" s="307" t="s">
        <v>494</v>
      </c>
      <c r="C26" s="307" t="s">
        <v>59</v>
      </c>
      <c r="D26" s="306">
        <v>19</v>
      </c>
      <c r="E26" s="448" t="s">
        <v>195</v>
      </c>
      <c r="F26" s="53"/>
      <c r="G26" s="53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</row>
    <row r="27" spans="1:18" s="307" customFormat="1" ht="15" customHeight="1">
      <c r="A27" s="307">
        <v>18</v>
      </c>
      <c r="B27" s="307" t="s">
        <v>494</v>
      </c>
      <c r="C27" s="307" t="s">
        <v>60</v>
      </c>
      <c r="D27" s="307">
        <v>20</v>
      </c>
      <c r="E27" s="448" t="s">
        <v>152</v>
      </c>
      <c r="F27" s="53"/>
      <c r="G27" s="53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</row>
    <row r="28" spans="1:18" s="307" customFormat="1" ht="15" customHeight="1">
      <c r="A28" s="307">
        <v>19</v>
      </c>
      <c r="B28" s="307" t="s">
        <v>494</v>
      </c>
      <c r="C28" s="307" t="s">
        <v>61</v>
      </c>
      <c r="D28" s="306">
        <v>21</v>
      </c>
      <c r="E28" s="448" t="s">
        <v>146</v>
      </c>
      <c r="F28" s="53"/>
      <c r="G28" s="53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</row>
    <row r="29" spans="1:18" s="307" customFormat="1" ht="15" customHeight="1">
      <c r="A29" s="307">
        <v>22</v>
      </c>
      <c r="B29" s="307" t="s">
        <v>490</v>
      </c>
      <c r="C29" s="307" t="s">
        <v>63</v>
      </c>
      <c r="D29" s="306">
        <v>22</v>
      </c>
      <c r="E29" s="448" t="s">
        <v>648</v>
      </c>
      <c r="F29" s="53"/>
      <c r="G29" s="53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</row>
    <row r="30" spans="1:18" s="307" customFormat="1" ht="15" customHeight="1">
      <c r="A30" s="307">
        <v>23</v>
      </c>
      <c r="B30" s="307" t="s">
        <v>490</v>
      </c>
      <c r="C30" s="307" t="s">
        <v>64</v>
      </c>
      <c r="D30" s="307">
        <v>23</v>
      </c>
      <c r="E30" s="448" t="s">
        <v>649</v>
      </c>
      <c r="F30" s="53"/>
      <c r="G30" s="53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</row>
    <row r="31" spans="1:18" s="307" customFormat="1" ht="15" customHeight="1">
      <c r="A31" s="307">
        <v>24</v>
      </c>
      <c r="B31" s="307" t="s">
        <v>490</v>
      </c>
      <c r="C31" s="307" t="s">
        <v>65</v>
      </c>
      <c r="D31" s="306">
        <v>24</v>
      </c>
      <c r="E31" s="448" t="s">
        <v>650</v>
      </c>
      <c r="F31" s="53"/>
      <c r="G31" s="53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</row>
    <row r="32" spans="1:18" s="307" customFormat="1" ht="15" customHeight="1">
      <c r="A32" s="307">
        <v>25</v>
      </c>
      <c r="B32" s="307" t="s">
        <v>490</v>
      </c>
      <c r="C32" s="307" t="s">
        <v>66</v>
      </c>
      <c r="D32" s="306">
        <v>25</v>
      </c>
      <c r="E32" s="448" t="s">
        <v>651</v>
      </c>
      <c r="F32" s="53"/>
      <c r="G32" s="53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</row>
    <row r="33" spans="1:18" s="307" customFormat="1" ht="15" customHeight="1">
      <c r="A33" s="65">
        <v>26</v>
      </c>
      <c r="B33" s="307" t="s">
        <v>490</v>
      </c>
      <c r="C33" s="190" t="s">
        <v>67</v>
      </c>
      <c r="D33" s="307">
        <v>26</v>
      </c>
      <c r="E33" s="448" t="s">
        <v>652</v>
      </c>
      <c r="F33" s="53"/>
      <c r="G33" s="53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</row>
    <row r="34" spans="1:18" s="383" customFormat="1" ht="15" customHeight="1">
      <c r="A34" s="309">
        <v>33</v>
      </c>
      <c r="B34" s="383" t="s">
        <v>491</v>
      </c>
      <c r="C34" s="308" t="s">
        <v>486</v>
      </c>
      <c r="D34" s="306">
        <v>27</v>
      </c>
      <c r="E34" s="449" t="s">
        <v>487</v>
      </c>
      <c r="F34" s="323"/>
      <c r="G34" s="32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</row>
    <row r="35" spans="1:18" s="307" customFormat="1" ht="15" customHeight="1">
      <c r="A35" s="65">
        <v>29</v>
      </c>
      <c r="B35" s="307" t="s">
        <v>491</v>
      </c>
      <c r="C35" s="190" t="s">
        <v>484</v>
      </c>
      <c r="D35" s="306">
        <v>28</v>
      </c>
      <c r="E35" s="448" t="s">
        <v>485</v>
      </c>
      <c r="F35" s="53"/>
      <c r="G35" s="53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</row>
    <row r="36" spans="1:18" s="307" customFormat="1" ht="15" customHeight="1">
      <c r="A36" s="65">
        <v>27</v>
      </c>
      <c r="B36" s="307" t="s">
        <v>491</v>
      </c>
      <c r="C36" s="190" t="s">
        <v>68</v>
      </c>
      <c r="D36" s="307">
        <v>29</v>
      </c>
      <c r="E36" s="448" t="s">
        <v>461</v>
      </c>
      <c r="F36" s="53"/>
      <c r="G36" s="53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</row>
    <row r="37" spans="1:18" s="307" customFormat="1" ht="15" customHeight="1">
      <c r="A37" s="65">
        <v>34</v>
      </c>
      <c r="B37" s="307" t="s">
        <v>491</v>
      </c>
      <c r="C37" s="190" t="s">
        <v>465</v>
      </c>
      <c r="D37" s="306">
        <v>30</v>
      </c>
      <c r="E37" s="448" t="s">
        <v>495</v>
      </c>
      <c r="F37" s="53"/>
      <c r="G37" s="53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</row>
    <row r="38" spans="1:18" s="307" customFormat="1" ht="15" customHeight="1">
      <c r="A38" s="65">
        <v>28</v>
      </c>
      <c r="B38" s="307" t="s">
        <v>491</v>
      </c>
      <c r="C38" s="190" t="s">
        <v>69</v>
      </c>
      <c r="D38" s="306">
        <v>31</v>
      </c>
      <c r="E38" s="448" t="s">
        <v>199</v>
      </c>
      <c r="F38" s="53"/>
      <c r="G38" s="53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</row>
    <row r="39" spans="1:18" s="307" customFormat="1" ht="15" customHeight="1">
      <c r="A39" s="65">
        <v>30</v>
      </c>
      <c r="B39" s="307" t="s">
        <v>492</v>
      </c>
      <c r="C39" s="190" t="s">
        <v>70</v>
      </c>
      <c r="D39" s="307">
        <v>32</v>
      </c>
      <c r="E39" s="448" t="s">
        <v>200</v>
      </c>
      <c r="F39" s="53"/>
      <c r="G39" s="53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</row>
    <row r="40" spans="1:18" s="307" customFormat="1" ht="15" customHeight="1">
      <c r="A40" s="65">
        <v>32</v>
      </c>
      <c r="B40" s="307" t="s">
        <v>492</v>
      </c>
      <c r="C40" s="190" t="s">
        <v>71</v>
      </c>
      <c r="D40" s="306">
        <v>33</v>
      </c>
      <c r="E40" s="448" t="s">
        <v>30</v>
      </c>
      <c r="F40" s="53"/>
      <c r="G40" s="53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</row>
    <row r="41" spans="1:18" s="382" customFormat="1" ht="15" customHeight="1" thickBot="1">
      <c r="A41" s="65">
        <v>31</v>
      </c>
      <c r="B41" s="382" t="s">
        <v>493</v>
      </c>
      <c r="C41" s="190" t="s">
        <v>201</v>
      </c>
      <c r="D41" s="306">
        <v>34</v>
      </c>
      <c r="E41" s="448" t="s">
        <v>29</v>
      </c>
      <c r="F41" s="743"/>
      <c r="G41" s="743"/>
      <c r="H41" s="744"/>
      <c r="I41" s="482"/>
      <c r="J41" s="482"/>
      <c r="K41" s="482"/>
      <c r="L41" s="482"/>
      <c r="M41" s="482"/>
      <c r="N41" s="482"/>
      <c r="O41" s="482"/>
      <c r="P41" s="482"/>
      <c r="Q41" s="482"/>
      <c r="R41" s="482"/>
    </row>
    <row r="42" spans="1:18" s="273" customFormat="1" ht="17.25" customHeight="1" thickBot="1">
      <c r="A42" s="270">
        <v>36</v>
      </c>
      <c r="C42" s="270" t="s">
        <v>496</v>
      </c>
      <c r="D42" s="306">
        <v>35</v>
      </c>
      <c r="E42" s="450" t="s">
        <v>153</v>
      </c>
      <c r="F42" s="745">
        <v>417</v>
      </c>
      <c r="G42" s="756">
        <v>139887</v>
      </c>
      <c r="H42" s="756">
        <v>38355</v>
      </c>
      <c r="I42" s="756">
        <v>9840</v>
      </c>
      <c r="J42" s="756">
        <v>10036</v>
      </c>
      <c r="K42" s="756">
        <v>38214</v>
      </c>
      <c r="L42" s="756">
        <v>5892</v>
      </c>
      <c r="M42" s="756">
        <v>1020</v>
      </c>
      <c r="N42" s="756">
        <v>450082</v>
      </c>
      <c r="O42" s="756">
        <v>3393</v>
      </c>
      <c r="P42" s="756">
        <v>120574</v>
      </c>
      <c r="Q42" s="756">
        <v>2363</v>
      </c>
      <c r="R42" s="756">
        <v>2591</v>
      </c>
    </row>
    <row r="43" spans="6:15" s="208" customFormat="1" ht="12.75">
      <c r="F43" s="746" t="s">
        <v>647</v>
      </c>
      <c r="G43" s="209"/>
      <c r="H43" s="209"/>
      <c r="I43" s="209"/>
      <c r="J43" s="209"/>
      <c r="K43" s="209"/>
      <c r="L43" s="209"/>
      <c r="M43" s="209"/>
      <c r="N43" s="209"/>
      <c r="O43" s="209"/>
    </row>
    <row r="44" ht="12.75">
      <c r="N44" s="19">
        <f>SUM(I42:O42)</f>
        <v>518477</v>
      </c>
    </row>
    <row r="45" spans="3:14" ht="12.75">
      <c r="C45" s="188"/>
      <c r="D45" s="188"/>
      <c r="E45" s="207"/>
      <c r="N45" s="19">
        <f>I42+M42</f>
        <v>10860</v>
      </c>
    </row>
    <row r="46" spans="3:5" ht="12.75">
      <c r="C46" s="188">
        <f>C7</f>
        <v>0</v>
      </c>
      <c r="D46" s="188"/>
      <c r="E46" s="207"/>
    </row>
    <row r="47" spans="4:5" ht="12.75">
      <c r="D47" s="188"/>
      <c r="E47" s="207"/>
    </row>
    <row r="48" spans="4:5" ht="12.75">
      <c r="D48" s="188"/>
      <c r="E48" s="188" t="str">
        <f aca="true" t="shared" si="0" ref="E48:E78">C8</f>
        <v>BBA</v>
      </c>
    </row>
    <row r="49" spans="1:188" s="20" customFormat="1" ht="12.75">
      <c r="A49"/>
      <c r="B49"/>
      <c r="C49"/>
      <c r="D49" s="188"/>
      <c r="E49" s="188" t="str">
        <f t="shared" si="0"/>
        <v>BIO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</row>
    <row r="50" spans="1:188" s="20" customFormat="1" ht="12.75">
      <c r="A50"/>
      <c r="B50"/>
      <c r="C50"/>
      <c r="D50" s="188"/>
      <c r="E50" s="188" t="str">
        <f t="shared" si="0"/>
        <v>BYD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</row>
    <row r="51" spans="1:188" s="20" customFormat="1" ht="12.75">
      <c r="A51"/>
      <c r="B51"/>
      <c r="C51"/>
      <c r="D51" s="188"/>
      <c r="E51" s="188" t="str">
        <f t="shared" si="0"/>
        <v>CEE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</row>
    <row r="52" spans="1:188" s="20" customFormat="1" ht="12.75">
      <c r="A52"/>
      <c r="B52"/>
      <c r="C52"/>
      <c r="D52" s="188"/>
      <c r="E52" s="188" t="str">
        <f t="shared" si="0"/>
        <v>FIS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</row>
    <row r="53" spans="1:188" s="20" customFormat="1" ht="12.75">
      <c r="A53"/>
      <c r="B53"/>
      <c r="C53"/>
      <c r="D53"/>
      <c r="E53" s="188" t="str">
        <f t="shared" si="0"/>
        <v>GEO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</row>
    <row r="54" spans="1:188" s="20" customFormat="1" ht="12.75">
      <c r="A54"/>
      <c r="B54"/>
      <c r="C54"/>
      <c r="D54"/>
      <c r="E54" s="188" t="str">
        <f t="shared" si="0"/>
        <v>INF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</row>
    <row r="55" spans="1:188" s="20" customFormat="1" ht="12.75">
      <c r="A55"/>
      <c r="B55"/>
      <c r="C55"/>
      <c r="D55"/>
      <c r="E55" s="188" t="str">
        <f t="shared" si="0"/>
        <v>MAT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</row>
    <row r="56" spans="1:188" s="20" customFormat="1" ht="12.75">
      <c r="A56"/>
      <c r="B56"/>
      <c r="C56"/>
      <c r="D56"/>
      <c r="E56" s="188" t="str">
        <f t="shared" si="0"/>
        <v>CPS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</row>
    <row r="57" spans="1:188" s="20" customFormat="1" ht="12.75">
      <c r="A57"/>
      <c r="B57"/>
      <c r="C57"/>
      <c r="D57"/>
      <c r="E57" s="188" t="str">
        <f t="shared" si="0"/>
        <v>QUI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</row>
    <row r="58" spans="1:188" s="20" customFormat="1" ht="12.75">
      <c r="A58"/>
      <c r="B58"/>
      <c r="C58"/>
      <c r="D58"/>
      <c r="E58" s="188" t="str">
        <f t="shared" si="0"/>
        <v>DER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</row>
    <row r="59" spans="1:188" s="20" customFormat="1" ht="12.75">
      <c r="A59"/>
      <c r="B59"/>
      <c r="C59"/>
      <c r="D59"/>
      <c r="E59" s="188" t="str">
        <f t="shared" si="0"/>
        <v>EDU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</row>
    <row r="60" spans="1:188" s="20" customFormat="1" ht="12.75">
      <c r="A60"/>
      <c r="B60"/>
      <c r="C60"/>
      <c r="D60"/>
      <c r="E60" s="188" t="str">
        <f t="shared" si="0"/>
        <v>FAR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</row>
    <row r="61" spans="1:188" s="20" customFormat="1" ht="12.75">
      <c r="A61"/>
      <c r="B61"/>
      <c r="C61"/>
      <c r="D61"/>
      <c r="E61" s="188" t="str">
        <f t="shared" si="0"/>
        <v>FLL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</row>
    <row r="62" spans="1:188" s="20" customFormat="1" ht="12.75">
      <c r="A62"/>
      <c r="B62"/>
      <c r="C62"/>
      <c r="D62"/>
      <c r="E62" s="188" t="str">
        <f t="shared" si="0"/>
        <v>FLS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</row>
    <row r="63" spans="1:188" s="20" customFormat="1" ht="12.75">
      <c r="A63"/>
      <c r="B63"/>
      <c r="C63"/>
      <c r="D63"/>
      <c r="E63" s="188" t="str">
        <f t="shared" si="0"/>
        <v>GHI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</row>
    <row r="64" spans="1:188" s="20" customFormat="1" ht="12.75">
      <c r="A64"/>
      <c r="B64"/>
      <c r="C64"/>
      <c r="D64"/>
      <c r="E64" s="188" t="str">
        <f t="shared" si="0"/>
        <v>FDI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</row>
    <row r="65" spans="1:188" s="20" customFormat="1" ht="12.75">
      <c r="A65"/>
      <c r="B65"/>
      <c r="C65"/>
      <c r="D65"/>
      <c r="E65" s="188" t="str">
        <f t="shared" si="0"/>
        <v>MED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</row>
    <row r="66" spans="1:188" s="20" customFormat="1" ht="12.75">
      <c r="A66"/>
      <c r="B66"/>
      <c r="C66"/>
      <c r="D66"/>
      <c r="E66" s="188" t="str">
        <f t="shared" si="0"/>
        <v>ODO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</row>
    <row r="67" spans="1:188" s="20" customFormat="1" ht="12.75">
      <c r="A67"/>
      <c r="B67"/>
      <c r="C67"/>
      <c r="D67"/>
      <c r="E67" s="188" t="str">
        <f t="shared" si="0"/>
        <v>PSI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</row>
    <row r="68" spans="1:188" s="20" customFormat="1" ht="12.75">
      <c r="A68"/>
      <c r="B68"/>
      <c r="C68"/>
      <c r="D68"/>
      <c r="E68" s="188" t="str">
        <f t="shared" si="0"/>
        <v>VET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</row>
    <row r="69" spans="1:188" s="20" customFormat="1" ht="12.75">
      <c r="A69"/>
      <c r="B69"/>
      <c r="C69"/>
      <c r="D69"/>
      <c r="E69" s="188" t="str">
        <f t="shared" si="0"/>
        <v>ENF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</row>
    <row r="70" spans="1:188" s="20" customFormat="1" ht="12.75">
      <c r="A70"/>
      <c r="B70"/>
      <c r="C70"/>
      <c r="D70"/>
      <c r="E70" s="188" t="str">
        <f t="shared" si="0"/>
        <v>EST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</row>
    <row r="71" spans="1:188" s="20" customFormat="1" ht="12.75">
      <c r="A71"/>
      <c r="B71"/>
      <c r="C71"/>
      <c r="D71"/>
      <c r="E71" s="188" t="str">
        <f t="shared" si="0"/>
        <v>EMP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</row>
    <row r="72" spans="1:188" s="20" customFormat="1" ht="12.75">
      <c r="A72"/>
      <c r="B72"/>
      <c r="C72"/>
      <c r="D72"/>
      <c r="E72" s="188" t="str">
        <f t="shared" si="0"/>
        <v>OPT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</row>
    <row r="73" spans="1:188" s="20" customFormat="1" ht="12.75">
      <c r="A73"/>
      <c r="B73"/>
      <c r="C73"/>
      <c r="D73"/>
      <c r="E73" s="188" t="str">
        <f t="shared" si="0"/>
        <v>TRS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</row>
    <row r="74" spans="1:188" s="20" customFormat="1" ht="12.75">
      <c r="A74"/>
      <c r="B74"/>
      <c r="C74" s="188"/>
      <c r="D74"/>
      <c r="E74" s="188" t="str">
        <f t="shared" si="0"/>
        <v>CDE CEE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</row>
    <row r="75" spans="1:188" s="20" customFormat="1" ht="12.75">
      <c r="A75"/>
      <c r="B75"/>
      <c r="C75" s="188"/>
      <c r="D75"/>
      <c r="E75" s="188" t="str">
        <f t="shared" si="0"/>
        <v>CDE DER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</row>
    <row r="76" spans="1:188" s="20" customFormat="1" ht="12.75">
      <c r="A76"/>
      <c r="B76"/>
      <c r="C76"/>
      <c r="D76"/>
      <c r="E76" s="188" t="str">
        <f t="shared" si="0"/>
        <v>RLS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</row>
    <row r="77" spans="1:188" s="20" customFormat="1" ht="12.75">
      <c r="A77"/>
      <c r="B77"/>
      <c r="C77"/>
      <c r="D77"/>
      <c r="E77" s="188" t="str">
        <f t="shared" si="0"/>
        <v>IRC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</row>
    <row r="78" spans="1:188" s="20" customFormat="1" ht="12.75">
      <c r="A78"/>
      <c r="B78"/>
      <c r="C78"/>
      <c r="D78"/>
      <c r="E78" s="188" t="str">
        <f t="shared" si="0"/>
        <v>ICR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</row>
    <row r="79" spans="1:188" s="20" customFormat="1" ht="12.75">
      <c r="A79"/>
      <c r="B79"/>
      <c r="C79"/>
      <c r="D79"/>
      <c r="E79" s="188" t="str">
        <f>C39</f>
        <v>BHI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</row>
    <row r="80" spans="1:188" s="20" customFormat="1" ht="12.75">
      <c r="A80"/>
      <c r="B80"/>
      <c r="C80"/>
      <c r="D80"/>
      <c r="E80" s="188" t="str">
        <f>C40</f>
        <v>TES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</row>
    <row r="81" spans="1:188" s="20" customFormat="1" ht="12.75">
      <c r="A81"/>
      <c r="B81"/>
      <c r="C81"/>
      <c r="D81"/>
      <c r="E81" s="188" t="str">
        <f>C41</f>
        <v>SEC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</row>
    <row r="82" spans="1:188" s="20" customFormat="1" ht="12.75">
      <c r="A82"/>
      <c r="B82"/>
      <c r="C82"/>
      <c r="D82"/>
      <c r="E82" s="188" t="str">
        <f>C42</f>
        <v>BUC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</row>
    <row r="83" spans="1:188" s="20" customFormat="1" ht="12.75">
      <c r="A83"/>
      <c r="B83"/>
      <c r="C83"/>
      <c r="D83"/>
      <c r="E83" s="188">
        <f>C43</f>
        <v>0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</row>
    <row r="321" spans="1:188" s="1" customFormat="1" ht="12.75">
      <c r="A321"/>
      <c r="B321"/>
      <c r="C321"/>
      <c r="D321"/>
      <c r="E321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</row>
  </sheetData>
  <sheetProtection/>
  <mergeCells count="14">
    <mergeCell ref="R5:R7"/>
    <mergeCell ref="I4:R4"/>
    <mergeCell ref="P5:P7"/>
    <mergeCell ref="F5:F7"/>
    <mergeCell ref="G5:G7"/>
    <mergeCell ref="H5:H7"/>
    <mergeCell ref="I5:I7"/>
    <mergeCell ref="Q5:Q7"/>
    <mergeCell ref="L5:L7"/>
    <mergeCell ref="M5:M7"/>
    <mergeCell ref="O5:O7"/>
    <mergeCell ref="K5:K7"/>
    <mergeCell ref="N5:N7"/>
    <mergeCell ref="J5:J7"/>
  </mergeCells>
  <printOptions horizontalCentered="1" verticalCentered="1"/>
  <pageMargins left="0.3937007874015748" right="0.31496062992125984" top="0.35433070866141736" bottom="0.4330708661417323" header="0.15748031496062992" footer="0.2362204724409449"/>
  <pageSetup horizontalDpi="600" verticalDpi="600" orientation="landscape" paperSize="9" scale="62" r:id="rId2"/>
  <headerFooter alignWithMargins="0">
    <oddHeader>&amp;L&amp;18TABLA: &amp;P</oddHeader>
    <oddFooter>&amp;L&amp;8Memoria estadística BUC 2012&amp;R&amp;P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Y1337"/>
  <sheetViews>
    <sheetView showGridLines="0" showZeros="0" view="pageBreakPreview" zoomScale="115" zoomScaleSheetLayoutView="115" zoomScalePageLayoutView="55" workbookViewId="0" topLeftCell="A1">
      <pane xSplit="5" topLeftCell="F1" activePane="topRight" state="frozen"/>
      <selection pane="topLeft" activeCell="F162" sqref="F162:H163"/>
      <selection pane="topRight" activeCell="F162" sqref="F162:H163"/>
    </sheetView>
  </sheetViews>
  <sheetFormatPr defaultColWidth="11.421875" defaultRowHeight="12.75"/>
  <cols>
    <col min="2" max="2" width="3.28125" style="0" customWidth="1"/>
    <col min="3" max="3" width="4.7109375" style="0" customWidth="1"/>
    <col min="4" max="4" width="3.7109375" style="0" customWidth="1"/>
    <col min="5" max="5" width="41.57421875" style="244" customWidth="1"/>
    <col min="6" max="6" width="8.140625" style="8" customWidth="1"/>
    <col min="7" max="7" width="8.140625" style="0" customWidth="1"/>
    <col min="8" max="9" width="8.140625" style="8" customWidth="1"/>
    <col min="10" max="11" width="5.8515625" style="0" customWidth="1"/>
    <col min="12" max="12" width="4.28125" style="0" customWidth="1"/>
    <col min="13" max="14" width="6.140625" style="0" customWidth="1"/>
    <col min="15" max="15" width="4.421875" style="0" customWidth="1"/>
    <col min="16" max="16" width="5.00390625" style="0" customWidth="1"/>
    <col min="17" max="17" width="7.421875" style="0" customWidth="1"/>
    <col min="18" max="18" width="8.7109375" style="8" customWidth="1"/>
    <col min="19" max="19" width="9.140625" style="0" customWidth="1"/>
    <col min="20" max="20" width="11.57421875" style="8" customWidth="1"/>
    <col min="21" max="21" width="9.8515625" style="0" customWidth="1"/>
    <col min="22" max="23" width="11.57421875" style="8" customWidth="1"/>
    <col min="24" max="25" width="9.7109375" style="0" customWidth="1"/>
    <col min="26" max="26" width="8.421875" style="8" customWidth="1"/>
    <col min="27" max="28" width="7.28125" style="0" customWidth="1"/>
    <col min="29" max="29" width="7.7109375" style="0" customWidth="1"/>
    <col min="30" max="30" width="7.8515625" style="0" customWidth="1"/>
    <col min="31" max="31" width="9.421875" style="9" customWidth="1"/>
    <col min="32" max="35" width="8.7109375" style="0" customWidth="1"/>
    <col min="36" max="36" width="9.28125" style="0" customWidth="1"/>
    <col min="37" max="37" width="10.421875" style="0" customWidth="1"/>
    <col min="38" max="38" width="7.28125" style="0" customWidth="1"/>
    <col min="39" max="42" width="5.421875" style="0" customWidth="1"/>
    <col min="43" max="45" width="7.140625" style="0" customWidth="1"/>
    <col min="46" max="46" width="7.57421875" style="0" bestFit="1" customWidth="1"/>
    <col min="47" max="49" width="10.140625" style="0" customWidth="1"/>
    <col min="50" max="52" width="6.421875" style="15" customWidth="1"/>
    <col min="53" max="53" width="8.140625" style="15" customWidth="1"/>
    <col min="54" max="54" width="8.28125" style="15" customWidth="1"/>
    <col min="55" max="57" width="6.28125" style="15" customWidth="1"/>
    <col min="58" max="58" width="6.140625" style="15" customWidth="1"/>
    <col min="59" max="59" width="9.421875" style="18" customWidth="1"/>
    <col min="60" max="61" width="10.28125" style="15" customWidth="1"/>
    <col min="62" max="65" width="9.8515625" style="15" customWidth="1"/>
    <col min="66" max="66" width="7.28125" style="15" customWidth="1"/>
    <col min="67" max="67" width="8.421875" style="15" customWidth="1"/>
    <col min="68" max="68" width="7.8515625" style="15" customWidth="1"/>
    <col min="69" max="69" width="12.28125" style="17" customWidth="1"/>
    <col min="70" max="70" width="12.00390625" style="15" customWidth="1"/>
    <col min="71" max="80" width="9.8515625" style="15" customWidth="1"/>
    <col min="81" max="84" width="11.57421875" style="17" customWidth="1"/>
    <col min="85" max="88" width="7.00390625" style="1" customWidth="1"/>
    <col min="89" max="89" width="7.00390625" style="11" customWidth="1"/>
    <col min="90" max="91" width="7.00390625" style="1" customWidth="1"/>
    <col min="92" max="92" width="7.00390625" style="11" customWidth="1"/>
    <col min="93" max="93" width="10.140625" style="10" customWidth="1"/>
    <col min="94" max="97" width="7.28125" style="1" customWidth="1"/>
    <col min="98" max="98" width="7.28125" style="11" customWidth="1"/>
    <col min="99" max="100" width="7.28125" style="1" customWidth="1"/>
    <col min="101" max="101" width="7.28125" style="11" customWidth="1"/>
    <col min="102" max="102" width="9.7109375" style="10" customWidth="1"/>
    <col min="103" max="106" width="7.00390625" style="1" customWidth="1"/>
    <col min="107" max="107" width="8.8515625" style="11" customWidth="1"/>
    <col min="108" max="109" width="7.00390625" style="1" customWidth="1"/>
    <col min="110" max="110" width="7.00390625" style="11" customWidth="1"/>
    <col min="111" max="111" width="10.28125" style="12" customWidth="1"/>
    <col min="112" max="115" width="7.00390625" style="1" customWidth="1"/>
    <col min="116" max="116" width="7.00390625" style="11" customWidth="1"/>
    <col min="117" max="118" width="7.00390625" style="1" customWidth="1"/>
    <col min="119" max="119" width="7.00390625" style="11" customWidth="1"/>
    <col min="120" max="121" width="10.140625" style="12" customWidth="1"/>
    <col min="122" max="123" width="11.57421875" style="14" customWidth="1"/>
    <col min="124" max="124" width="11.57421875" style="13" customWidth="1"/>
    <col min="125" max="125" width="11.57421875" style="11" customWidth="1"/>
    <col min="126" max="126" width="10.140625" style="12" customWidth="1"/>
    <col min="127" max="128" width="11.57421875" style="14" customWidth="1"/>
    <col min="129" max="129" width="11.57421875" style="13" customWidth="1"/>
    <col min="130" max="131" width="11.57421875" style="11" customWidth="1"/>
    <col min="132" max="132" width="6.00390625" style="4" customWidth="1"/>
    <col min="133" max="133" width="6.00390625" style="0" customWidth="1"/>
    <col min="134" max="134" width="6.00390625" style="4" customWidth="1"/>
    <col min="135" max="135" width="6.00390625" style="0" customWidth="1"/>
    <col min="136" max="136" width="6.00390625" style="4" customWidth="1"/>
    <col min="137" max="137" width="7.28125" style="0" customWidth="1"/>
    <col min="138" max="138" width="7.140625" style="0" customWidth="1"/>
    <col min="139" max="144" width="6.00390625" style="0" customWidth="1"/>
    <col min="145" max="145" width="6.8515625" style="0" customWidth="1"/>
    <col min="146" max="147" width="9.28125" style="1" customWidth="1"/>
    <col min="148" max="148" width="11.8515625" style="1" customWidth="1"/>
    <col min="149" max="149" width="12.57421875" style="1" customWidth="1"/>
  </cols>
  <sheetData>
    <row r="1" spans="6:149" ht="12.75">
      <c r="F1" s="8">
        <v>1</v>
      </c>
      <c r="G1">
        <v>2</v>
      </c>
      <c r="H1" s="8">
        <v>3</v>
      </c>
      <c r="J1">
        <v>4</v>
      </c>
      <c r="K1" s="8">
        <v>5</v>
      </c>
      <c r="L1">
        <v>6</v>
      </c>
      <c r="M1" s="8">
        <v>7</v>
      </c>
      <c r="N1">
        <v>8</v>
      </c>
      <c r="O1" s="8">
        <v>9</v>
      </c>
      <c r="P1">
        <v>10</v>
      </c>
      <c r="Q1" s="8">
        <v>11</v>
      </c>
      <c r="R1" s="8">
        <v>13</v>
      </c>
      <c r="S1">
        <v>24</v>
      </c>
      <c r="T1" s="8">
        <v>25</v>
      </c>
      <c r="U1">
        <v>26</v>
      </c>
      <c r="V1" s="8">
        <v>27</v>
      </c>
      <c r="X1" s="8"/>
      <c r="Y1" s="8"/>
      <c r="Z1">
        <v>36</v>
      </c>
      <c r="AA1">
        <v>40</v>
      </c>
      <c r="AB1" s="8">
        <v>41</v>
      </c>
      <c r="AC1">
        <v>42</v>
      </c>
      <c r="AD1" s="8">
        <v>43</v>
      </c>
      <c r="AE1">
        <v>44</v>
      </c>
      <c r="AF1" s="8">
        <v>45</v>
      </c>
      <c r="AG1">
        <v>46</v>
      </c>
      <c r="AH1" s="8">
        <v>47</v>
      </c>
      <c r="AI1">
        <v>48</v>
      </c>
      <c r="AJ1" s="8">
        <v>53</v>
      </c>
      <c r="AK1">
        <v>56</v>
      </c>
      <c r="AL1">
        <v>80</v>
      </c>
      <c r="AM1" s="8">
        <v>81</v>
      </c>
      <c r="AN1">
        <v>82</v>
      </c>
      <c r="AO1" s="8">
        <v>83</v>
      </c>
      <c r="AP1">
        <v>84</v>
      </c>
      <c r="AQ1">
        <v>92</v>
      </c>
      <c r="AR1" s="8">
        <v>93</v>
      </c>
      <c r="AS1">
        <v>94</v>
      </c>
      <c r="AT1" s="8">
        <v>97</v>
      </c>
      <c r="AU1">
        <v>102</v>
      </c>
      <c r="AV1" s="8">
        <v>103</v>
      </c>
      <c r="AW1">
        <v>104</v>
      </c>
      <c r="AX1" s="8">
        <v>105</v>
      </c>
      <c r="AY1">
        <v>106</v>
      </c>
      <c r="AZ1" s="8">
        <v>107</v>
      </c>
      <c r="BA1">
        <v>108</v>
      </c>
      <c r="BB1" s="8">
        <v>109</v>
      </c>
      <c r="BC1">
        <v>110</v>
      </c>
      <c r="BD1" s="8">
        <v>111</v>
      </c>
      <c r="BE1">
        <v>112</v>
      </c>
      <c r="BF1" s="8">
        <v>113</v>
      </c>
      <c r="BG1">
        <v>114</v>
      </c>
      <c r="BH1" s="8">
        <v>115</v>
      </c>
      <c r="BI1">
        <v>116</v>
      </c>
      <c r="BJ1" s="8">
        <v>117</v>
      </c>
      <c r="BK1">
        <v>118</v>
      </c>
      <c r="BL1" s="8">
        <v>119</v>
      </c>
      <c r="BM1">
        <v>120</v>
      </c>
      <c r="BN1" s="8">
        <v>121</v>
      </c>
      <c r="BO1">
        <v>122</v>
      </c>
      <c r="BP1" s="8">
        <v>123</v>
      </c>
      <c r="BQ1">
        <v>124</v>
      </c>
      <c r="BR1" s="8">
        <v>125</v>
      </c>
      <c r="BS1">
        <v>126</v>
      </c>
      <c r="BT1" s="8">
        <v>127</v>
      </c>
      <c r="BU1">
        <v>128</v>
      </c>
      <c r="BV1" s="8">
        <v>129</v>
      </c>
      <c r="BW1">
        <v>130</v>
      </c>
      <c r="BX1" s="8">
        <v>131</v>
      </c>
      <c r="BY1">
        <v>132</v>
      </c>
      <c r="BZ1" s="8">
        <v>133</v>
      </c>
      <c r="CA1">
        <v>134</v>
      </c>
      <c r="CB1" s="8">
        <v>135</v>
      </c>
      <c r="CC1">
        <v>136</v>
      </c>
      <c r="CD1" s="8">
        <v>137</v>
      </c>
      <c r="CE1">
        <v>138</v>
      </c>
      <c r="CF1"/>
      <c r="CG1" s="8">
        <v>139</v>
      </c>
      <c r="CH1">
        <v>140</v>
      </c>
      <c r="CI1" s="8">
        <v>141</v>
      </c>
      <c r="CJ1">
        <v>142</v>
      </c>
      <c r="CK1" s="8">
        <v>143</v>
      </c>
      <c r="CL1">
        <v>144</v>
      </c>
      <c r="CM1" s="8">
        <v>145</v>
      </c>
      <c r="CN1">
        <v>146</v>
      </c>
      <c r="CO1" s="8">
        <v>147</v>
      </c>
      <c r="CP1">
        <v>148</v>
      </c>
      <c r="CQ1" s="8">
        <v>149</v>
      </c>
      <c r="CR1">
        <v>150</v>
      </c>
      <c r="CS1" s="8">
        <v>151</v>
      </c>
      <c r="CT1">
        <v>152</v>
      </c>
      <c r="CU1" s="8">
        <v>153</v>
      </c>
      <c r="CV1">
        <v>154</v>
      </c>
      <c r="CW1" s="8">
        <v>155</v>
      </c>
      <c r="CX1">
        <v>156</v>
      </c>
      <c r="CY1" s="8">
        <v>157</v>
      </c>
      <c r="CZ1">
        <v>158</v>
      </c>
      <c r="DA1" s="8">
        <v>159</v>
      </c>
      <c r="DB1">
        <v>160</v>
      </c>
      <c r="DC1" s="8">
        <v>161</v>
      </c>
      <c r="DD1">
        <v>162</v>
      </c>
      <c r="DE1" s="8">
        <v>163</v>
      </c>
      <c r="DF1">
        <v>164</v>
      </c>
      <c r="DG1" s="8">
        <v>165</v>
      </c>
      <c r="DH1">
        <v>166</v>
      </c>
      <c r="DI1" s="8">
        <v>167</v>
      </c>
      <c r="DJ1">
        <v>168</v>
      </c>
      <c r="DK1" s="8">
        <v>169</v>
      </c>
      <c r="DL1">
        <v>170</v>
      </c>
      <c r="DM1" s="8">
        <v>171</v>
      </c>
      <c r="DN1">
        <v>172</v>
      </c>
      <c r="DO1" s="8">
        <v>173</v>
      </c>
      <c r="DP1">
        <v>174</v>
      </c>
      <c r="DQ1" s="8">
        <v>175</v>
      </c>
      <c r="DR1">
        <v>176</v>
      </c>
      <c r="DS1" s="8">
        <v>177</v>
      </c>
      <c r="DT1">
        <v>178</v>
      </c>
      <c r="DU1" s="8">
        <v>179</v>
      </c>
      <c r="DV1" s="8">
        <v>175</v>
      </c>
      <c r="DW1">
        <v>176</v>
      </c>
      <c r="DX1" s="8">
        <v>177</v>
      </c>
      <c r="DY1">
        <v>178</v>
      </c>
      <c r="DZ1" s="8">
        <v>179</v>
      </c>
      <c r="EA1">
        <v>180</v>
      </c>
      <c r="EB1" s="8">
        <v>181</v>
      </c>
      <c r="EC1">
        <v>182</v>
      </c>
      <c r="ED1" s="8">
        <v>183</v>
      </c>
      <c r="EE1">
        <v>184</v>
      </c>
      <c r="EF1" s="8">
        <v>185</v>
      </c>
      <c r="EG1">
        <v>186</v>
      </c>
      <c r="EH1" s="8">
        <v>187</v>
      </c>
      <c r="EI1" s="8"/>
      <c r="EJ1">
        <v>188</v>
      </c>
      <c r="EK1" s="8">
        <v>189</v>
      </c>
      <c r="EL1">
        <v>190</v>
      </c>
      <c r="EM1" s="8">
        <v>191</v>
      </c>
      <c r="EN1">
        <v>192</v>
      </c>
      <c r="EO1" s="8">
        <v>193</v>
      </c>
      <c r="EP1">
        <v>196</v>
      </c>
      <c r="EQ1">
        <v>198</v>
      </c>
      <c r="ER1">
        <v>200</v>
      </c>
      <c r="ES1">
        <v>202</v>
      </c>
    </row>
    <row r="2" spans="5:149" s="457" customFormat="1" ht="15" thickBot="1">
      <c r="E2" s="458"/>
      <c r="Z2" s="457">
        <v>340</v>
      </c>
      <c r="AB2" s="457" t="s">
        <v>555</v>
      </c>
      <c r="AC2" s="457" t="s">
        <v>555</v>
      </c>
      <c r="AE2" s="457">
        <v>347</v>
      </c>
      <c r="AT2" s="457">
        <v>383</v>
      </c>
      <c r="BG2" s="457">
        <v>1</v>
      </c>
      <c r="BQ2" s="457">
        <v>416</v>
      </c>
      <c r="CO2" s="457">
        <v>435</v>
      </c>
      <c r="DG2" s="457">
        <v>135</v>
      </c>
      <c r="DQ2" s="457">
        <v>458</v>
      </c>
      <c r="DR2" s="457">
        <v>457</v>
      </c>
      <c r="DS2" s="457">
        <v>87</v>
      </c>
      <c r="DT2" s="457">
        <v>459</v>
      </c>
      <c r="DV2" s="457">
        <v>458</v>
      </c>
      <c r="DW2" s="457">
        <v>457</v>
      </c>
      <c r="DX2" s="457">
        <v>87</v>
      </c>
      <c r="DY2" s="457">
        <v>459</v>
      </c>
      <c r="EE2" s="457">
        <v>464</v>
      </c>
      <c r="EG2" s="457">
        <v>466</v>
      </c>
      <c r="EH2" s="457">
        <v>467</v>
      </c>
      <c r="EJ2" s="457" t="s">
        <v>557</v>
      </c>
      <c r="EK2" s="457" t="s">
        <v>557</v>
      </c>
      <c r="EL2" s="457" t="s">
        <v>558</v>
      </c>
      <c r="EM2" s="457" t="s">
        <v>557</v>
      </c>
      <c r="EN2" s="457" t="s">
        <v>558</v>
      </c>
      <c r="EO2" s="457">
        <v>471</v>
      </c>
      <c r="ES2" s="457">
        <v>479</v>
      </c>
    </row>
    <row r="3" spans="5:149" s="626" customFormat="1" ht="21.75" customHeight="1" thickBot="1">
      <c r="E3" s="627"/>
      <c r="F3" s="628" t="s">
        <v>320</v>
      </c>
      <c r="G3" s="629"/>
      <c r="H3" s="630"/>
      <c r="I3" s="631"/>
      <c r="J3" s="628"/>
      <c r="K3" s="629"/>
      <c r="L3" s="629"/>
      <c r="M3" s="629"/>
      <c r="N3" s="629"/>
      <c r="O3" s="629"/>
      <c r="P3" s="629"/>
      <c r="Q3" s="629"/>
      <c r="R3" s="631"/>
      <c r="S3" s="632" t="s">
        <v>320</v>
      </c>
      <c r="T3" s="633"/>
      <c r="U3" s="634"/>
      <c r="V3" s="633"/>
      <c r="W3" s="633"/>
      <c r="X3" s="634"/>
      <c r="Y3" s="634"/>
      <c r="Z3" s="633"/>
      <c r="AA3" s="617" t="s">
        <v>138</v>
      </c>
      <c r="AB3" s="634"/>
      <c r="AC3" s="634"/>
      <c r="AD3" s="634"/>
      <c r="AE3" s="633"/>
      <c r="AF3" s="634"/>
      <c r="AG3" s="634"/>
      <c r="AH3" s="634"/>
      <c r="AI3" s="634"/>
      <c r="AJ3" s="632"/>
      <c r="AK3" s="634"/>
      <c r="AL3" s="617" t="s">
        <v>438</v>
      </c>
      <c r="AM3" s="634"/>
      <c r="AN3" s="634"/>
      <c r="AO3" s="634"/>
      <c r="AP3" s="634"/>
      <c r="AQ3" s="634"/>
      <c r="AR3" s="634"/>
      <c r="AS3" s="635"/>
      <c r="AT3" s="634"/>
      <c r="AU3" s="634"/>
      <c r="AV3" s="634"/>
      <c r="AW3" s="635"/>
      <c r="AX3" s="617" t="s">
        <v>139</v>
      </c>
      <c r="AY3" s="636"/>
      <c r="AZ3" s="636"/>
      <c r="BA3" s="636"/>
      <c r="BB3" s="636"/>
      <c r="BC3" s="636"/>
      <c r="BD3" s="636"/>
      <c r="BE3" s="636"/>
      <c r="BF3" s="636"/>
      <c r="BG3" s="637"/>
      <c r="BH3" s="617" t="s">
        <v>139</v>
      </c>
      <c r="BI3" s="636"/>
      <c r="BJ3" s="636"/>
      <c r="BK3" s="636"/>
      <c r="BL3" s="636"/>
      <c r="BM3" s="636"/>
      <c r="BN3" s="636"/>
      <c r="BO3" s="636"/>
      <c r="BP3" s="636"/>
      <c r="BQ3" s="637"/>
      <c r="BR3" s="617" t="s">
        <v>139</v>
      </c>
      <c r="BS3" s="636"/>
      <c r="BT3" s="636"/>
      <c r="BU3" s="636"/>
      <c r="BV3" s="636"/>
      <c r="BW3" s="636"/>
      <c r="BX3" s="636"/>
      <c r="BY3" s="636"/>
      <c r="BZ3" s="636"/>
      <c r="CA3" s="636"/>
      <c r="CB3" s="636"/>
      <c r="CC3" s="638"/>
      <c r="CD3" s="638"/>
      <c r="CE3" s="637"/>
      <c r="CF3" s="638"/>
      <c r="CG3" s="639" t="s">
        <v>140</v>
      </c>
      <c r="CH3" s="636"/>
      <c r="CI3" s="636"/>
      <c r="CJ3" s="636"/>
      <c r="CK3" s="638"/>
      <c r="CL3" s="636"/>
      <c r="CM3" s="636"/>
      <c r="CN3" s="638"/>
      <c r="CO3" s="638"/>
      <c r="CP3" s="636"/>
      <c r="CQ3" s="636"/>
      <c r="CR3" s="636"/>
      <c r="CS3" s="636"/>
      <c r="CT3" s="638"/>
      <c r="CU3" s="636"/>
      <c r="CV3" s="636"/>
      <c r="CW3" s="638"/>
      <c r="CX3" s="637"/>
      <c r="CY3" s="639" t="s">
        <v>140</v>
      </c>
      <c r="CZ3" s="636"/>
      <c r="DA3" s="636"/>
      <c r="DB3" s="636"/>
      <c r="DC3" s="638"/>
      <c r="DD3" s="636"/>
      <c r="DE3" s="636"/>
      <c r="DF3" s="638"/>
      <c r="DG3" s="638"/>
      <c r="DH3" s="636"/>
      <c r="DI3" s="636"/>
      <c r="DJ3" s="636"/>
      <c r="DK3" s="636"/>
      <c r="DL3" s="638"/>
      <c r="DM3" s="636"/>
      <c r="DN3" s="636"/>
      <c r="DO3" s="638"/>
      <c r="DP3" s="637"/>
      <c r="DQ3" s="639" t="s">
        <v>140</v>
      </c>
      <c r="DR3" s="640"/>
      <c r="DS3" s="640"/>
      <c r="DT3" s="636"/>
      <c r="DU3" s="637"/>
      <c r="DV3" s="639" t="s">
        <v>140</v>
      </c>
      <c r="DW3" s="640"/>
      <c r="DX3" s="640"/>
      <c r="DY3" s="636"/>
      <c r="DZ3" s="637"/>
      <c r="EA3" s="641" t="s">
        <v>26</v>
      </c>
      <c r="EB3" s="642"/>
      <c r="EC3" s="634"/>
      <c r="ED3" s="642"/>
      <c r="EE3" s="634"/>
      <c r="EF3" s="642"/>
      <c r="EG3" s="634"/>
      <c r="EH3" s="634"/>
      <c r="EI3" s="634"/>
      <c r="EJ3" s="634"/>
      <c r="EK3" s="634"/>
      <c r="EL3" s="634"/>
      <c r="EM3" s="634"/>
      <c r="EN3" s="634"/>
      <c r="EO3" s="635"/>
      <c r="EP3" s="636"/>
      <c r="EQ3" s="636"/>
      <c r="ER3" s="636"/>
      <c r="ES3" s="643"/>
    </row>
    <row r="4" spans="5:150" s="86" customFormat="1" ht="39" customHeight="1" thickBot="1">
      <c r="E4" s="623"/>
      <c r="F4" s="1554" t="s">
        <v>244</v>
      </c>
      <c r="G4" s="1554"/>
      <c r="H4" s="1555"/>
      <c r="I4" s="787"/>
      <c r="J4" s="1556" t="s">
        <v>364</v>
      </c>
      <c r="K4" s="1557"/>
      <c r="L4" s="1557"/>
      <c r="M4" s="1557"/>
      <c r="N4" s="1557"/>
      <c r="O4" s="1557"/>
      <c r="P4" s="1557"/>
      <c r="Q4" s="1557"/>
      <c r="R4" s="1557"/>
      <c r="S4" s="1558" t="s">
        <v>640</v>
      </c>
      <c r="T4" s="1559"/>
      <c r="U4" s="1559"/>
      <c r="V4" s="1560"/>
      <c r="W4" s="853"/>
      <c r="X4" s="1528"/>
      <c r="Y4" s="1528"/>
      <c r="Z4" s="1528"/>
      <c r="AA4" s="1526"/>
      <c r="AB4" s="1527"/>
      <c r="AC4" s="1527"/>
      <c r="AD4" s="1527"/>
      <c r="AE4" s="1527"/>
      <c r="AF4" s="1527"/>
      <c r="AG4" s="1527"/>
      <c r="AH4" s="1527"/>
      <c r="AI4" s="1527"/>
      <c r="AJ4" s="1520" t="s">
        <v>321</v>
      </c>
      <c r="AK4" s="1521"/>
      <c r="AL4" s="1536" t="s">
        <v>333</v>
      </c>
      <c r="AM4" s="1537"/>
      <c r="AN4" s="1537"/>
      <c r="AO4" s="1537"/>
      <c r="AP4" s="1538"/>
      <c r="AQ4" s="1591"/>
      <c r="AR4" s="1591"/>
      <c r="AS4" s="1592"/>
      <c r="AT4" s="85"/>
      <c r="AU4" s="1588" t="s">
        <v>9</v>
      </c>
      <c r="AV4" s="1589"/>
      <c r="AW4" s="1590"/>
      <c r="AX4" s="1540" t="s">
        <v>10</v>
      </c>
      <c r="AY4" s="1540"/>
      <c r="AZ4" s="1540"/>
      <c r="BA4" s="1540"/>
      <c r="BB4" s="1540"/>
      <c r="BC4" s="1540"/>
      <c r="BD4" s="1540"/>
      <c r="BE4" s="1540"/>
      <c r="BF4" s="1540"/>
      <c r="BG4" s="1541"/>
      <c r="BH4" s="1539" t="s">
        <v>12</v>
      </c>
      <c r="BI4" s="1540"/>
      <c r="BJ4" s="1540"/>
      <c r="BK4" s="1540"/>
      <c r="BL4" s="1540"/>
      <c r="BM4" s="1540"/>
      <c r="BN4" s="1540"/>
      <c r="BO4" s="1540"/>
      <c r="BP4" s="1540"/>
      <c r="BQ4" s="1541"/>
      <c r="BR4" s="1539" t="s">
        <v>12</v>
      </c>
      <c r="BS4" s="1540"/>
      <c r="BT4" s="1540"/>
      <c r="BU4" s="1540"/>
      <c r="BV4" s="1540"/>
      <c r="BW4" s="1540"/>
      <c r="BX4" s="1540"/>
      <c r="BY4" s="1540"/>
      <c r="BZ4" s="1540"/>
      <c r="CA4" s="1540"/>
      <c r="CB4" s="1540"/>
      <c r="CC4" s="1540"/>
      <c r="CD4" s="1540"/>
      <c r="CE4" s="1541"/>
      <c r="CF4" s="783"/>
      <c r="CG4" s="1499" t="s">
        <v>366</v>
      </c>
      <c r="CH4" s="1500"/>
      <c r="CI4" s="1500"/>
      <c r="CJ4" s="1500"/>
      <c r="CK4" s="1500"/>
      <c r="CL4" s="1500"/>
      <c r="CM4" s="1500"/>
      <c r="CN4" s="1500"/>
      <c r="CO4" s="1501"/>
      <c r="CP4" s="1499" t="s">
        <v>366</v>
      </c>
      <c r="CQ4" s="1500"/>
      <c r="CR4" s="1500"/>
      <c r="CS4" s="1500"/>
      <c r="CT4" s="1500"/>
      <c r="CU4" s="1500"/>
      <c r="CV4" s="1500"/>
      <c r="CW4" s="1500"/>
      <c r="CX4" s="1501"/>
      <c r="CY4" s="1514" t="s">
        <v>369</v>
      </c>
      <c r="CZ4" s="1500"/>
      <c r="DA4" s="1500"/>
      <c r="DB4" s="1500"/>
      <c r="DC4" s="1500"/>
      <c r="DD4" s="1500"/>
      <c r="DE4" s="1500"/>
      <c r="DF4" s="1500"/>
      <c r="DG4" s="1501"/>
      <c r="DH4" s="1514" t="s">
        <v>369</v>
      </c>
      <c r="DI4" s="1500"/>
      <c r="DJ4" s="1500"/>
      <c r="DK4" s="1500"/>
      <c r="DL4" s="1500"/>
      <c r="DM4" s="1500"/>
      <c r="DN4" s="1500"/>
      <c r="DO4" s="1500"/>
      <c r="DP4" s="1501"/>
      <c r="DQ4" s="1484" t="s">
        <v>600</v>
      </c>
      <c r="DR4" s="1485"/>
      <c r="DS4" s="1485"/>
      <c r="DT4" s="1485"/>
      <c r="DU4" s="1486"/>
      <c r="DV4" s="1484" t="s">
        <v>599</v>
      </c>
      <c r="DW4" s="1485"/>
      <c r="DX4" s="1485"/>
      <c r="DY4" s="1485"/>
      <c r="DZ4" s="1486"/>
      <c r="EA4" s="1470"/>
      <c r="EB4" s="1471"/>
      <c r="EC4" s="1471"/>
      <c r="ED4" s="1471"/>
      <c r="EE4" s="1471"/>
      <c r="EF4" s="1471"/>
      <c r="EG4" s="1471"/>
      <c r="EH4" s="1471"/>
      <c r="EI4" s="1471"/>
      <c r="EJ4" s="1471"/>
      <c r="EK4" s="1471"/>
      <c r="EL4" s="1471"/>
      <c r="EM4" s="1471"/>
      <c r="EN4" s="1471"/>
      <c r="EO4" s="1472"/>
      <c r="EP4" s="674"/>
      <c r="EQ4" s="674" t="s">
        <v>347</v>
      </c>
      <c r="ER4" s="762" t="s">
        <v>408</v>
      </c>
      <c r="ES4" s="1593" t="s">
        <v>413</v>
      </c>
      <c r="ET4" s="1594"/>
    </row>
    <row r="5" spans="5:150" s="86" customFormat="1" ht="28.5" customHeight="1" thickBot="1">
      <c r="E5" s="718" t="s">
        <v>681</v>
      </c>
      <c r="F5" s="619" t="s">
        <v>31</v>
      </c>
      <c r="G5" s="87" t="s">
        <v>314</v>
      </c>
      <c r="H5" s="88"/>
      <c r="I5" s="797"/>
      <c r="J5" s="1568" t="s">
        <v>313</v>
      </c>
      <c r="K5" s="1569"/>
      <c r="L5" s="1569"/>
      <c r="M5" s="1569"/>
      <c r="N5" s="1569"/>
      <c r="O5" s="1569"/>
      <c r="P5" s="1569"/>
      <c r="Q5" s="1569"/>
      <c r="R5" s="1570"/>
      <c r="S5" s="1564" t="s">
        <v>311</v>
      </c>
      <c r="T5" s="1565"/>
      <c r="U5" s="1522" t="s">
        <v>312</v>
      </c>
      <c r="V5" s="1523"/>
      <c r="W5" s="855"/>
      <c r="X5" s="669"/>
      <c r="Y5" s="669"/>
      <c r="Z5" s="142"/>
      <c r="AA5" s="1518"/>
      <c r="AB5" s="1519"/>
      <c r="AC5" s="1519"/>
      <c r="AD5" s="1519"/>
      <c r="AE5" s="1519"/>
      <c r="AF5" s="1519"/>
      <c r="AG5" s="1519"/>
      <c r="AH5" s="1519"/>
      <c r="AI5" s="1519"/>
      <c r="AJ5" s="1534" t="s">
        <v>569</v>
      </c>
      <c r="AK5" s="1535"/>
      <c r="AL5" s="1529" t="s">
        <v>261</v>
      </c>
      <c r="AM5" s="1530"/>
      <c r="AN5" s="1530"/>
      <c r="AO5" s="1530"/>
      <c r="AP5" s="1530"/>
      <c r="AQ5" s="1548" t="s">
        <v>653</v>
      </c>
      <c r="AR5" s="1549"/>
      <c r="AS5" s="1550"/>
      <c r="AT5" s="89" t="s">
        <v>335</v>
      </c>
      <c r="AU5" s="1597"/>
      <c r="AV5" s="1598"/>
      <c r="AW5" s="1599"/>
      <c r="AX5" s="1586"/>
      <c r="AY5" s="1586"/>
      <c r="AZ5" s="1586"/>
      <c r="BA5" s="1586"/>
      <c r="BB5" s="1586"/>
      <c r="BC5" s="1586"/>
      <c r="BD5" s="1586"/>
      <c r="BE5" s="1586"/>
      <c r="BF5" s="1586"/>
      <c r="BG5" s="1587"/>
      <c r="BH5" s="1542"/>
      <c r="BI5" s="1543"/>
      <c r="BJ5" s="1543"/>
      <c r="BK5" s="1543"/>
      <c r="BL5" s="1543"/>
      <c r="BM5" s="1543"/>
      <c r="BN5" s="1543"/>
      <c r="BO5" s="1543"/>
      <c r="BP5" s="1543"/>
      <c r="BQ5" s="1544"/>
      <c r="BR5" s="1585"/>
      <c r="BS5" s="1586"/>
      <c r="BT5" s="1586"/>
      <c r="BU5" s="1586"/>
      <c r="BV5" s="1586"/>
      <c r="BW5" s="1586"/>
      <c r="BX5" s="1586"/>
      <c r="BY5" s="1586"/>
      <c r="BZ5" s="1586"/>
      <c r="CA5" s="1586"/>
      <c r="CB5" s="1586"/>
      <c r="CC5" s="1586"/>
      <c r="CD5" s="1586"/>
      <c r="CE5" s="1587"/>
      <c r="CF5" s="784"/>
      <c r="CG5" s="1496" t="s">
        <v>365</v>
      </c>
      <c r="CH5" s="1497"/>
      <c r="CI5" s="1497"/>
      <c r="CJ5" s="1497"/>
      <c r="CK5" s="1497"/>
      <c r="CL5" s="1497"/>
      <c r="CM5" s="1497"/>
      <c r="CN5" s="1497"/>
      <c r="CO5" s="1498"/>
      <c r="CP5" s="1496" t="s">
        <v>367</v>
      </c>
      <c r="CQ5" s="1504"/>
      <c r="CR5" s="1504"/>
      <c r="CS5" s="1504"/>
      <c r="CT5" s="1504"/>
      <c r="CU5" s="1504"/>
      <c r="CV5" s="1504"/>
      <c r="CW5" s="1504"/>
      <c r="CX5" s="1505"/>
      <c r="CY5" s="1496" t="s">
        <v>368</v>
      </c>
      <c r="CZ5" s="1497"/>
      <c r="DA5" s="1497"/>
      <c r="DB5" s="1497"/>
      <c r="DC5" s="1497"/>
      <c r="DD5" s="1497"/>
      <c r="DE5" s="1497"/>
      <c r="DF5" s="1497"/>
      <c r="DG5" s="1498"/>
      <c r="DH5" s="1496" t="s">
        <v>370</v>
      </c>
      <c r="DI5" s="1497"/>
      <c r="DJ5" s="1497"/>
      <c r="DK5" s="1497"/>
      <c r="DL5" s="1497"/>
      <c r="DM5" s="1497"/>
      <c r="DN5" s="1497"/>
      <c r="DO5" s="1497"/>
      <c r="DP5" s="1498"/>
      <c r="DQ5" s="1487"/>
      <c r="DR5" s="1488"/>
      <c r="DS5" s="1488"/>
      <c r="DT5" s="1488"/>
      <c r="DU5" s="1489"/>
      <c r="DV5" s="1487"/>
      <c r="DW5" s="1488"/>
      <c r="DX5" s="1488"/>
      <c r="DY5" s="1488"/>
      <c r="DZ5" s="1489"/>
      <c r="EA5" s="1511"/>
      <c r="EB5" s="1512"/>
      <c r="EC5" s="1512"/>
      <c r="ED5" s="1512"/>
      <c r="EE5" s="1512"/>
      <c r="EF5" s="1512"/>
      <c r="EG5" s="1512"/>
      <c r="EH5" s="1512"/>
      <c r="EI5" s="1512"/>
      <c r="EJ5" s="1512"/>
      <c r="EK5" s="1512"/>
      <c r="EL5" s="1512"/>
      <c r="EM5" s="1512"/>
      <c r="EN5" s="1512"/>
      <c r="EO5" s="1513"/>
      <c r="EP5" s="91"/>
      <c r="EQ5" s="92"/>
      <c r="ER5" s="763"/>
      <c r="ES5" s="1595"/>
      <c r="ET5" s="1596"/>
    </row>
    <row r="6" spans="5:150" s="86" customFormat="1" ht="28.5" customHeight="1" thickBot="1">
      <c r="E6" s="624"/>
      <c r="F6" s="620"/>
      <c r="G6" s="93"/>
      <c r="H6" s="94"/>
      <c r="I6" s="143"/>
      <c r="J6" s="1561" t="s">
        <v>302</v>
      </c>
      <c r="K6" s="1562"/>
      <c r="L6" s="1562"/>
      <c r="M6" s="1562"/>
      <c r="N6" s="1562"/>
      <c r="O6" s="1562"/>
      <c r="P6" s="1562"/>
      <c r="Q6" s="1562"/>
      <c r="R6" s="1563"/>
      <c r="S6" s="1566" t="s">
        <v>303</v>
      </c>
      <c r="T6" s="1567"/>
      <c r="U6" s="1524" t="s">
        <v>304</v>
      </c>
      <c r="V6" s="1525"/>
      <c r="W6" s="856"/>
      <c r="X6" s="670"/>
      <c r="Y6" s="670"/>
      <c r="Z6" s="143"/>
      <c r="AA6" s="608" t="s">
        <v>315</v>
      </c>
      <c r="AB6" s="609"/>
      <c r="AC6" s="610"/>
      <c r="AD6" s="610"/>
      <c r="AE6" s="616"/>
      <c r="AF6" s="1531" t="s">
        <v>316</v>
      </c>
      <c r="AG6" s="1532"/>
      <c r="AH6" s="1532"/>
      <c r="AI6" s="1533"/>
      <c r="AJ6" s="667" t="s">
        <v>318</v>
      </c>
      <c r="AK6" s="95"/>
      <c r="AL6" s="96"/>
      <c r="AM6" s="97"/>
      <c r="AN6" s="98"/>
      <c r="AO6" s="98"/>
      <c r="AP6" s="98"/>
      <c r="AQ6" s="1551"/>
      <c r="AR6" s="1552"/>
      <c r="AS6" s="1553"/>
      <c r="AT6" s="99"/>
      <c r="AU6" s="1571" t="s">
        <v>266</v>
      </c>
      <c r="AV6" s="1573" t="s">
        <v>405</v>
      </c>
      <c r="AW6" s="1575" t="s">
        <v>232</v>
      </c>
      <c r="AX6" s="1578" t="s">
        <v>11</v>
      </c>
      <c r="AY6" s="1578"/>
      <c r="AZ6" s="1578"/>
      <c r="BA6" s="1578"/>
      <c r="BB6" s="1578"/>
      <c r="BC6" s="1578"/>
      <c r="BD6" s="1578"/>
      <c r="BE6" s="1578"/>
      <c r="BF6" s="1578"/>
      <c r="BG6" s="1579"/>
      <c r="BH6" s="1577" t="s">
        <v>13</v>
      </c>
      <c r="BI6" s="1578"/>
      <c r="BJ6" s="1578"/>
      <c r="BK6" s="1578"/>
      <c r="BL6" s="1578"/>
      <c r="BM6" s="1578"/>
      <c r="BN6" s="1578"/>
      <c r="BO6" s="1578"/>
      <c r="BP6" s="1578"/>
      <c r="BQ6" s="1579"/>
      <c r="BR6" s="1580" t="s">
        <v>14</v>
      </c>
      <c r="BS6" s="1581"/>
      <c r="BT6" s="1581"/>
      <c r="BU6" s="1581"/>
      <c r="BV6" s="1581"/>
      <c r="BW6" s="1581"/>
      <c r="BX6" s="1581"/>
      <c r="BY6" s="1581"/>
      <c r="BZ6" s="1581"/>
      <c r="CA6" s="1581"/>
      <c r="CB6" s="1581"/>
      <c r="CC6" s="1581"/>
      <c r="CD6" s="1581"/>
      <c r="CE6" s="1582"/>
      <c r="CF6" s="785"/>
      <c r="CG6" s="1481" t="s">
        <v>341</v>
      </c>
      <c r="CH6" s="1482"/>
      <c r="CI6" s="1482"/>
      <c r="CJ6" s="1482"/>
      <c r="CK6" s="1483"/>
      <c r="CL6" s="1482"/>
      <c r="CM6" s="1482"/>
      <c r="CN6" s="1483"/>
      <c r="CO6" s="100"/>
      <c r="CP6" s="1481" t="s">
        <v>341</v>
      </c>
      <c r="CQ6" s="1482"/>
      <c r="CR6" s="1482"/>
      <c r="CS6" s="1482"/>
      <c r="CT6" s="1483"/>
      <c r="CU6" s="1482"/>
      <c r="CV6" s="1482"/>
      <c r="CW6" s="1483"/>
      <c r="CX6" s="101"/>
      <c r="CY6" s="1481" t="s">
        <v>341</v>
      </c>
      <c r="CZ6" s="1482"/>
      <c r="DA6" s="1482"/>
      <c r="DB6" s="1482"/>
      <c r="DC6" s="1483"/>
      <c r="DD6" s="1482"/>
      <c r="DE6" s="1482"/>
      <c r="DF6" s="1483"/>
      <c r="DG6" s="101"/>
      <c r="DH6" s="1481" t="s">
        <v>341</v>
      </c>
      <c r="DI6" s="1482"/>
      <c r="DJ6" s="1482"/>
      <c r="DK6" s="1482"/>
      <c r="DL6" s="1483"/>
      <c r="DM6" s="1482"/>
      <c r="DN6" s="1482"/>
      <c r="DO6" s="1483"/>
      <c r="DP6" s="101"/>
      <c r="DQ6" s="1490"/>
      <c r="DR6" s="1491"/>
      <c r="DS6" s="1491"/>
      <c r="DT6" s="1491"/>
      <c r="DU6" s="1492"/>
      <c r="DV6" s="1490"/>
      <c r="DW6" s="1491"/>
      <c r="DX6" s="1491"/>
      <c r="DY6" s="1491"/>
      <c r="DZ6" s="1492"/>
      <c r="EA6" s="1460" t="s">
        <v>113</v>
      </c>
      <c r="EB6" s="1478" t="s">
        <v>17</v>
      </c>
      <c r="EC6" s="1475" t="s">
        <v>18</v>
      </c>
      <c r="ED6" s="1475" t="s">
        <v>19</v>
      </c>
      <c r="EE6" s="1475" t="s">
        <v>20</v>
      </c>
      <c r="EF6" s="1493" t="s">
        <v>21</v>
      </c>
      <c r="EG6" s="1464" t="s">
        <v>406</v>
      </c>
      <c r="EH6" s="1465"/>
      <c r="EI6" s="1466"/>
      <c r="EJ6" s="1508" t="s">
        <v>285</v>
      </c>
      <c r="EK6" s="1509"/>
      <c r="EL6" s="1509"/>
      <c r="EM6" s="1509"/>
      <c r="EN6" s="1509"/>
      <c r="EO6" s="1510"/>
      <c r="EP6" s="493" t="s">
        <v>348</v>
      </c>
      <c r="EQ6" s="1455" t="s">
        <v>407</v>
      </c>
      <c r="ER6" s="1502" t="s">
        <v>409</v>
      </c>
      <c r="ES6" s="765"/>
      <c r="ET6" s="766"/>
    </row>
    <row r="7" spans="5:150" s="86" customFormat="1" ht="35.25" customHeight="1">
      <c r="E7" s="624"/>
      <c r="F7" s="621"/>
      <c r="G7" s="103"/>
      <c r="H7" s="104"/>
      <c r="I7" s="144"/>
      <c r="J7" s="105"/>
      <c r="K7" s="106"/>
      <c r="L7" s="106"/>
      <c r="M7" s="106"/>
      <c r="N7" s="106"/>
      <c r="O7" s="106"/>
      <c r="P7" s="106"/>
      <c r="Q7" s="106"/>
      <c r="R7" s="66"/>
      <c r="S7" s="107" t="s">
        <v>305</v>
      </c>
      <c r="T7" s="108" t="s">
        <v>308</v>
      </c>
      <c r="U7" s="102" t="s">
        <v>309</v>
      </c>
      <c r="V7" s="109" t="s">
        <v>310</v>
      </c>
      <c r="W7" s="857"/>
      <c r="X7" s="759"/>
      <c r="Y7" s="759"/>
      <c r="Z7" s="144"/>
      <c r="AA7" s="1515" t="s">
        <v>566</v>
      </c>
      <c r="AB7" s="1516"/>
      <c r="AC7" s="1516"/>
      <c r="AD7" s="1516"/>
      <c r="AE7" s="1517"/>
      <c r="AF7" s="1515" t="s">
        <v>567</v>
      </c>
      <c r="AG7" s="1516"/>
      <c r="AH7" s="1516"/>
      <c r="AI7" s="1517"/>
      <c r="AJ7" s="668" t="s">
        <v>568</v>
      </c>
      <c r="AK7" s="110"/>
      <c r="AL7" s="111" t="s">
        <v>322</v>
      </c>
      <c r="AM7" s="112" t="s">
        <v>323</v>
      </c>
      <c r="AN7" s="112" t="s">
        <v>324</v>
      </c>
      <c r="AO7" s="112" t="s">
        <v>325</v>
      </c>
      <c r="AP7" s="487" t="s">
        <v>326</v>
      </c>
      <c r="AQ7" s="113"/>
      <c r="AR7" s="114"/>
      <c r="AS7" s="198"/>
      <c r="AT7" s="115"/>
      <c r="AU7" s="1571"/>
      <c r="AV7" s="1573"/>
      <c r="AW7" s="1575"/>
      <c r="AX7" s="1583" t="s">
        <v>556</v>
      </c>
      <c r="AY7" s="1583"/>
      <c r="AZ7" s="1583"/>
      <c r="BA7" s="1583"/>
      <c r="BB7" s="1583"/>
      <c r="BC7" s="1583"/>
      <c r="BD7" s="1583"/>
      <c r="BE7" s="1583"/>
      <c r="BF7" s="1583"/>
      <c r="BG7" s="1584"/>
      <c r="BH7" s="1545" t="s">
        <v>339</v>
      </c>
      <c r="BI7" s="1546"/>
      <c r="BJ7" s="1546"/>
      <c r="BK7" s="1546"/>
      <c r="BL7" s="1546"/>
      <c r="BM7" s="1546"/>
      <c r="BN7" s="1546"/>
      <c r="BO7" s="1546"/>
      <c r="BP7" s="1546"/>
      <c r="BQ7" s="1547"/>
      <c r="BR7" s="1545" t="s">
        <v>340</v>
      </c>
      <c r="BS7" s="1546"/>
      <c r="BT7" s="1546"/>
      <c r="BU7" s="1546"/>
      <c r="BV7" s="1546"/>
      <c r="BW7" s="1546"/>
      <c r="BX7" s="1546"/>
      <c r="BY7" s="1546"/>
      <c r="BZ7" s="1546"/>
      <c r="CA7" s="1546"/>
      <c r="CB7" s="1546"/>
      <c r="CC7" s="1546"/>
      <c r="CD7" s="1546"/>
      <c r="CE7" s="1547"/>
      <c r="CF7" s="786"/>
      <c r="CG7" s="1473" t="s">
        <v>202</v>
      </c>
      <c r="CH7" s="1474"/>
      <c r="CI7" s="1456" t="s">
        <v>342</v>
      </c>
      <c r="CJ7" s="1457"/>
      <c r="CK7" s="90"/>
      <c r="CL7" s="1456"/>
      <c r="CM7" s="1457"/>
      <c r="CN7" s="90"/>
      <c r="CO7" s="100"/>
      <c r="CP7" s="1473" t="s">
        <v>202</v>
      </c>
      <c r="CQ7" s="1474"/>
      <c r="CR7" s="1456" t="s">
        <v>342</v>
      </c>
      <c r="CS7" s="1457"/>
      <c r="CT7" s="90"/>
      <c r="CU7" s="1456"/>
      <c r="CV7" s="1457"/>
      <c r="CW7" s="90"/>
      <c r="CX7" s="101"/>
      <c r="CY7" s="1473" t="s">
        <v>202</v>
      </c>
      <c r="CZ7" s="1474"/>
      <c r="DA7" s="1456" t="s">
        <v>342</v>
      </c>
      <c r="DB7" s="1457"/>
      <c r="DC7" s="90"/>
      <c r="DD7" s="1456"/>
      <c r="DE7" s="1457"/>
      <c r="DF7" s="90"/>
      <c r="DG7" s="101"/>
      <c r="DH7" s="1473" t="s">
        <v>202</v>
      </c>
      <c r="DI7" s="1474"/>
      <c r="DJ7" s="1456" t="s">
        <v>342</v>
      </c>
      <c r="DK7" s="1457"/>
      <c r="DL7" s="90"/>
      <c r="DM7" s="1456"/>
      <c r="DN7" s="1457"/>
      <c r="DO7" s="90"/>
      <c r="DP7" s="101"/>
      <c r="DQ7" s="1458" t="s">
        <v>15</v>
      </c>
      <c r="DR7" s="1459"/>
      <c r="DS7" s="1458" t="s">
        <v>16</v>
      </c>
      <c r="DT7" s="1463"/>
      <c r="DU7" s="189"/>
      <c r="DV7" s="1458" t="s">
        <v>15</v>
      </c>
      <c r="DW7" s="1459"/>
      <c r="DX7" s="1458" t="s">
        <v>16</v>
      </c>
      <c r="DY7" s="1463"/>
      <c r="DZ7" s="189"/>
      <c r="EA7" s="1461"/>
      <c r="EB7" s="1479"/>
      <c r="EC7" s="1476"/>
      <c r="ED7" s="1476"/>
      <c r="EE7" s="1476"/>
      <c r="EF7" s="1494"/>
      <c r="EG7" s="1467"/>
      <c r="EH7" s="1468"/>
      <c r="EI7" s="1469"/>
      <c r="EJ7" s="645"/>
      <c r="EK7" s="646"/>
      <c r="EL7" s="646"/>
      <c r="EM7" s="1506" t="s">
        <v>548</v>
      </c>
      <c r="EN7" s="1507"/>
      <c r="EO7" s="647"/>
      <c r="EP7" s="644" t="s">
        <v>28</v>
      </c>
      <c r="EQ7" s="1455"/>
      <c r="ER7" s="1503"/>
      <c r="ES7" s="767"/>
      <c r="ET7" s="768"/>
    </row>
    <row r="8" spans="1:150" s="116" customFormat="1" ht="96.75" customHeight="1" thickBot="1">
      <c r="A8" s="116" t="s">
        <v>488</v>
      </c>
      <c r="B8" s="116" t="s">
        <v>489</v>
      </c>
      <c r="D8" s="116" t="s">
        <v>499</v>
      </c>
      <c r="E8" s="625"/>
      <c r="F8" s="622" t="s">
        <v>32</v>
      </c>
      <c r="G8" s="122" t="s">
        <v>298</v>
      </c>
      <c r="H8" s="119" t="s">
        <v>209</v>
      </c>
      <c r="I8" s="798" t="s">
        <v>669</v>
      </c>
      <c r="J8" s="120" t="s">
        <v>299</v>
      </c>
      <c r="K8" s="117" t="s">
        <v>259</v>
      </c>
      <c r="L8" s="117" t="s">
        <v>397</v>
      </c>
      <c r="M8" s="117" t="s">
        <v>398</v>
      </c>
      <c r="N8" s="117" t="s">
        <v>291</v>
      </c>
      <c r="O8" s="117" t="s">
        <v>300</v>
      </c>
      <c r="P8" s="117" t="s">
        <v>301</v>
      </c>
      <c r="Q8" s="117" t="s">
        <v>232</v>
      </c>
      <c r="R8" s="117" t="s">
        <v>501</v>
      </c>
      <c r="S8" s="121" t="s">
        <v>130</v>
      </c>
      <c r="T8" s="122" t="s">
        <v>131</v>
      </c>
      <c r="U8" s="123" t="s">
        <v>132</v>
      </c>
      <c r="V8" s="124" t="s">
        <v>133</v>
      </c>
      <c r="W8" s="73" t="s">
        <v>682</v>
      </c>
      <c r="X8" s="760" t="s">
        <v>502</v>
      </c>
      <c r="Y8" s="760" t="s">
        <v>503</v>
      </c>
      <c r="Z8" s="145" t="s">
        <v>504</v>
      </c>
      <c r="AA8" s="611" t="s">
        <v>317</v>
      </c>
      <c r="AB8" s="612" t="s">
        <v>286</v>
      </c>
      <c r="AC8" s="612" t="s">
        <v>287</v>
      </c>
      <c r="AD8" s="612" t="s">
        <v>532</v>
      </c>
      <c r="AE8" s="615" t="s">
        <v>534</v>
      </c>
      <c r="AF8" s="614" t="s">
        <v>535</v>
      </c>
      <c r="AG8" s="613" t="s">
        <v>536</v>
      </c>
      <c r="AH8" s="613" t="s">
        <v>537</v>
      </c>
      <c r="AI8" s="615" t="s">
        <v>538</v>
      </c>
      <c r="AJ8" s="125" t="s">
        <v>319</v>
      </c>
      <c r="AK8" s="126" t="s">
        <v>8</v>
      </c>
      <c r="AL8" s="140" t="s">
        <v>386</v>
      </c>
      <c r="AM8" s="139" t="s">
        <v>329</v>
      </c>
      <c r="AN8" s="139" t="s">
        <v>330</v>
      </c>
      <c r="AO8" s="139" t="s">
        <v>331</v>
      </c>
      <c r="AP8" s="488" t="s">
        <v>332</v>
      </c>
      <c r="AQ8" s="140" t="s">
        <v>327</v>
      </c>
      <c r="AR8" s="139" t="s">
        <v>328</v>
      </c>
      <c r="AS8" s="141" t="s">
        <v>334</v>
      </c>
      <c r="AT8" s="127" t="s">
        <v>336</v>
      </c>
      <c r="AU8" s="1572"/>
      <c r="AV8" s="1574"/>
      <c r="AW8" s="1576"/>
      <c r="AX8" s="618" t="s">
        <v>384</v>
      </c>
      <c r="AY8" s="129" t="s">
        <v>382</v>
      </c>
      <c r="AZ8" s="129" t="s">
        <v>540</v>
      </c>
      <c r="BA8" s="129" t="s">
        <v>337</v>
      </c>
      <c r="BB8" s="129" t="s">
        <v>338</v>
      </c>
      <c r="BC8" s="129" t="s">
        <v>208</v>
      </c>
      <c r="BD8" s="129" t="s">
        <v>210</v>
      </c>
      <c r="BE8" s="129" t="s">
        <v>390</v>
      </c>
      <c r="BF8" s="129" t="s">
        <v>541</v>
      </c>
      <c r="BG8" s="130" t="s">
        <v>542</v>
      </c>
      <c r="BH8" s="128" t="s">
        <v>384</v>
      </c>
      <c r="BI8" s="129" t="s">
        <v>382</v>
      </c>
      <c r="BJ8" s="129" t="s">
        <v>337</v>
      </c>
      <c r="BK8" s="129" t="s">
        <v>386</v>
      </c>
      <c r="BL8" s="129" t="s">
        <v>208</v>
      </c>
      <c r="BM8" s="129" t="s">
        <v>210</v>
      </c>
      <c r="BN8" s="129" t="s">
        <v>390</v>
      </c>
      <c r="BO8" s="129" t="s">
        <v>383</v>
      </c>
      <c r="BP8" s="129" t="s">
        <v>472</v>
      </c>
      <c r="BQ8" s="130" t="s">
        <v>507</v>
      </c>
      <c r="BR8" s="128" t="s">
        <v>473</v>
      </c>
      <c r="BS8" s="129" t="s">
        <v>474</v>
      </c>
      <c r="BT8" s="129" t="s">
        <v>475</v>
      </c>
      <c r="BU8" s="129" t="s">
        <v>476</v>
      </c>
      <c r="BV8" s="129" t="s">
        <v>477</v>
      </c>
      <c r="BW8" s="129" t="s">
        <v>478</v>
      </c>
      <c r="BX8" s="129" t="s">
        <v>544</v>
      </c>
      <c r="BY8" s="129" t="s">
        <v>545</v>
      </c>
      <c r="BZ8" s="129" t="s">
        <v>479</v>
      </c>
      <c r="CA8" s="129" t="s">
        <v>480</v>
      </c>
      <c r="CB8" s="129" t="s">
        <v>481</v>
      </c>
      <c r="CC8" s="129" t="s">
        <v>482</v>
      </c>
      <c r="CD8" s="129" t="s">
        <v>483</v>
      </c>
      <c r="CE8" s="130" t="s">
        <v>209</v>
      </c>
      <c r="CF8" s="802" t="s">
        <v>671</v>
      </c>
      <c r="CG8" s="128" t="s">
        <v>343</v>
      </c>
      <c r="CH8" s="129" t="s">
        <v>344</v>
      </c>
      <c r="CI8" s="128" t="s">
        <v>343</v>
      </c>
      <c r="CJ8" s="129" t="s">
        <v>344</v>
      </c>
      <c r="CK8" s="131" t="s">
        <v>376</v>
      </c>
      <c r="CL8" s="128" t="s">
        <v>343</v>
      </c>
      <c r="CM8" s="129" t="s">
        <v>344</v>
      </c>
      <c r="CN8" s="131" t="s">
        <v>377</v>
      </c>
      <c r="CO8" s="239" t="s">
        <v>357</v>
      </c>
      <c r="CP8" s="128" t="s">
        <v>343</v>
      </c>
      <c r="CQ8" s="129" t="s">
        <v>344</v>
      </c>
      <c r="CR8" s="128" t="s">
        <v>343</v>
      </c>
      <c r="CS8" s="129" t="s">
        <v>344</v>
      </c>
      <c r="CT8" s="131" t="s">
        <v>358</v>
      </c>
      <c r="CU8" s="128" t="s">
        <v>343</v>
      </c>
      <c r="CV8" s="129" t="s">
        <v>344</v>
      </c>
      <c r="CW8" s="132" t="s">
        <v>359</v>
      </c>
      <c r="CX8" s="239" t="s">
        <v>360</v>
      </c>
      <c r="CY8" s="128" t="s">
        <v>345</v>
      </c>
      <c r="CZ8" s="129" t="s">
        <v>346</v>
      </c>
      <c r="DA8" s="128" t="s">
        <v>345</v>
      </c>
      <c r="DB8" s="129" t="s">
        <v>346</v>
      </c>
      <c r="DC8" s="131" t="s">
        <v>378</v>
      </c>
      <c r="DD8" s="128" t="s">
        <v>345</v>
      </c>
      <c r="DE8" s="129" t="s">
        <v>346</v>
      </c>
      <c r="DF8" s="131" t="s">
        <v>379</v>
      </c>
      <c r="DG8" s="239" t="s">
        <v>381</v>
      </c>
      <c r="DH8" s="128" t="s">
        <v>345</v>
      </c>
      <c r="DI8" s="129" t="s">
        <v>346</v>
      </c>
      <c r="DJ8" s="128" t="s">
        <v>345</v>
      </c>
      <c r="DK8" s="129" t="s">
        <v>346</v>
      </c>
      <c r="DL8" s="132" t="s">
        <v>361</v>
      </c>
      <c r="DM8" s="128" t="s">
        <v>345</v>
      </c>
      <c r="DN8" s="129" t="s">
        <v>346</v>
      </c>
      <c r="DO8" s="132" t="s">
        <v>362</v>
      </c>
      <c r="DP8" s="462" t="s">
        <v>363</v>
      </c>
      <c r="DQ8" s="300" t="s">
        <v>466</v>
      </c>
      <c r="DR8" s="302" t="s">
        <v>467</v>
      </c>
      <c r="DS8" s="300" t="s">
        <v>468</v>
      </c>
      <c r="DT8" s="303" t="s">
        <v>469</v>
      </c>
      <c r="DU8" s="130" t="s">
        <v>470</v>
      </c>
      <c r="DV8" s="300" t="s">
        <v>466</v>
      </c>
      <c r="DW8" s="302" t="s">
        <v>467</v>
      </c>
      <c r="DX8" s="300" t="s">
        <v>468</v>
      </c>
      <c r="DY8" s="303" t="s">
        <v>469</v>
      </c>
      <c r="DZ8" s="130" t="s">
        <v>470</v>
      </c>
      <c r="EA8" s="1462"/>
      <c r="EB8" s="1480"/>
      <c r="EC8" s="1477"/>
      <c r="ED8" s="1477"/>
      <c r="EE8" s="1477"/>
      <c r="EF8" s="1495"/>
      <c r="EG8" s="354" t="s">
        <v>672</v>
      </c>
      <c r="EH8" s="355" t="s">
        <v>673</v>
      </c>
      <c r="EI8" s="355" t="s">
        <v>674</v>
      </c>
      <c r="EJ8" s="356" t="s">
        <v>22</v>
      </c>
      <c r="EK8" s="353" t="s">
        <v>23</v>
      </c>
      <c r="EL8" s="407" t="s">
        <v>24</v>
      </c>
      <c r="EM8" s="409" t="s">
        <v>547</v>
      </c>
      <c r="EN8" s="355" t="s">
        <v>24</v>
      </c>
      <c r="EO8" s="408" t="s">
        <v>25</v>
      </c>
      <c r="EP8" s="245" t="s">
        <v>27</v>
      </c>
      <c r="EQ8" s="246" t="s">
        <v>183</v>
      </c>
      <c r="ER8" s="764" t="s">
        <v>572</v>
      </c>
      <c r="ES8" s="769" t="s">
        <v>411</v>
      </c>
      <c r="ET8" s="854" t="s">
        <v>683</v>
      </c>
    </row>
    <row r="9" spans="1:150" s="293" customFormat="1" ht="15.75" customHeight="1">
      <c r="A9" s="306">
        <v>1</v>
      </c>
      <c r="B9" s="306" t="s">
        <v>494</v>
      </c>
      <c r="C9" s="306" t="s">
        <v>42</v>
      </c>
      <c r="D9" s="306">
        <v>1</v>
      </c>
      <c r="E9" s="447" t="s">
        <v>184</v>
      </c>
      <c r="F9" s="203">
        <v>769</v>
      </c>
      <c r="G9" s="204">
        <v>78</v>
      </c>
      <c r="H9" s="205">
        <v>847</v>
      </c>
      <c r="I9" s="799">
        <v>147</v>
      </c>
      <c r="J9" s="227">
        <v>0</v>
      </c>
      <c r="K9" s="204">
        <v>6</v>
      </c>
      <c r="L9" s="204">
        <v>1</v>
      </c>
      <c r="M9" s="204">
        <v>3</v>
      </c>
      <c r="N9" s="204">
        <v>0</v>
      </c>
      <c r="O9" s="204">
        <v>1</v>
      </c>
      <c r="P9" s="204">
        <v>0</v>
      </c>
      <c r="Q9" s="204">
        <v>33</v>
      </c>
      <c r="R9" s="204">
        <v>44</v>
      </c>
      <c r="S9" s="460">
        <v>1278</v>
      </c>
      <c r="T9" s="461">
        <v>42931</v>
      </c>
      <c r="U9" s="460">
        <v>1055</v>
      </c>
      <c r="V9" s="461">
        <v>33884</v>
      </c>
      <c r="W9" s="858">
        <v>1095</v>
      </c>
      <c r="X9" s="671">
        <v>0</v>
      </c>
      <c r="Y9" s="671">
        <v>0</v>
      </c>
      <c r="Z9" s="228">
        <v>0</v>
      </c>
      <c r="AA9" s="227">
        <v>62</v>
      </c>
      <c r="AB9" s="204">
        <v>23</v>
      </c>
      <c r="AC9" s="204">
        <v>12</v>
      </c>
      <c r="AD9" s="204">
        <v>2</v>
      </c>
      <c r="AE9" s="234">
        <v>97</v>
      </c>
      <c r="AF9" s="227">
        <v>287</v>
      </c>
      <c r="AG9" s="204">
        <v>99</v>
      </c>
      <c r="AH9" s="204">
        <v>5</v>
      </c>
      <c r="AI9" s="205">
        <v>391</v>
      </c>
      <c r="AJ9" s="227">
        <v>15</v>
      </c>
      <c r="AK9" s="229">
        <v>310</v>
      </c>
      <c r="AL9" s="279">
        <v>0</v>
      </c>
      <c r="AM9" s="280">
        <v>0</v>
      </c>
      <c r="AN9" s="280">
        <v>0</v>
      </c>
      <c r="AO9" s="280">
        <v>0</v>
      </c>
      <c r="AP9" s="372">
        <v>0</v>
      </c>
      <c r="AQ9" s="231">
        <v>0</v>
      </c>
      <c r="AR9" s="232">
        <v>0</v>
      </c>
      <c r="AS9" s="233">
        <v>0</v>
      </c>
      <c r="AT9" s="204">
        <v>14577</v>
      </c>
      <c r="AU9" s="227">
        <v>0</v>
      </c>
      <c r="AV9" s="204">
        <v>0</v>
      </c>
      <c r="AW9" s="229">
        <v>0</v>
      </c>
      <c r="AX9" s="235">
        <v>0</v>
      </c>
      <c r="AY9" s="236">
        <v>7</v>
      </c>
      <c r="AZ9" s="236">
        <v>1</v>
      </c>
      <c r="BA9" s="236">
        <v>2002</v>
      </c>
      <c r="BB9" s="236">
        <v>525</v>
      </c>
      <c r="BC9" s="236">
        <v>30</v>
      </c>
      <c r="BD9" s="236">
        <v>249</v>
      </c>
      <c r="BE9" s="236">
        <v>0</v>
      </c>
      <c r="BF9" s="63">
        <v>17</v>
      </c>
      <c r="BG9" s="61">
        <v>2831</v>
      </c>
      <c r="BH9" s="235">
        <v>1</v>
      </c>
      <c r="BI9" s="236">
        <v>231</v>
      </c>
      <c r="BJ9" s="236">
        <v>21000</v>
      </c>
      <c r="BK9" s="236">
        <v>9914</v>
      </c>
      <c r="BL9" s="236">
        <v>732</v>
      </c>
      <c r="BM9" s="236">
        <v>1334</v>
      </c>
      <c r="BN9" s="236">
        <v>0</v>
      </c>
      <c r="BO9" s="236">
        <v>0</v>
      </c>
      <c r="BP9" s="301">
        <v>82</v>
      </c>
      <c r="BQ9" s="62">
        <v>33294</v>
      </c>
      <c r="BR9" s="351">
        <v>0</v>
      </c>
      <c r="BS9" s="352">
        <v>28048</v>
      </c>
      <c r="BT9" s="352">
        <v>655</v>
      </c>
      <c r="BU9" s="352">
        <v>0</v>
      </c>
      <c r="BV9" s="352">
        <v>0</v>
      </c>
      <c r="BW9" s="352">
        <v>183</v>
      </c>
      <c r="BX9" s="352">
        <v>22</v>
      </c>
      <c r="BY9" s="352">
        <v>169</v>
      </c>
      <c r="BZ9" s="352">
        <v>4594</v>
      </c>
      <c r="CA9" s="352">
        <v>226</v>
      </c>
      <c r="CB9" s="352">
        <v>0</v>
      </c>
      <c r="CC9" s="352">
        <v>144</v>
      </c>
      <c r="CD9" s="352">
        <v>8</v>
      </c>
      <c r="CE9" s="62">
        <v>34049</v>
      </c>
      <c r="CF9" s="859">
        <v>0</v>
      </c>
      <c r="CG9" s="235">
        <v>6</v>
      </c>
      <c r="CH9" s="236">
        <v>0</v>
      </c>
      <c r="CI9" s="236">
        <v>11</v>
      </c>
      <c r="CJ9" s="236">
        <v>0</v>
      </c>
      <c r="CK9" s="237">
        <v>17</v>
      </c>
      <c r="CL9" s="236">
        <v>10</v>
      </c>
      <c r="CM9" s="236">
        <v>2</v>
      </c>
      <c r="CN9" s="237">
        <v>12</v>
      </c>
      <c r="CO9" s="238">
        <v>29</v>
      </c>
      <c r="CP9" s="235">
        <v>202</v>
      </c>
      <c r="CQ9" s="236">
        <v>2</v>
      </c>
      <c r="CR9" s="236">
        <v>37</v>
      </c>
      <c r="CS9" s="236">
        <v>4</v>
      </c>
      <c r="CT9" s="237">
        <v>245</v>
      </c>
      <c r="CU9" s="236">
        <v>7</v>
      </c>
      <c r="CV9" s="236">
        <v>2</v>
      </c>
      <c r="CW9" s="237">
        <v>9</v>
      </c>
      <c r="CX9" s="238">
        <v>254</v>
      </c>
      <c r="CY9" s="235">
        <v>12</v>
      </c>
      <c r="CZ9" s="236">
        <v>2</v>
      </c>
      <c r="DA9" s="236">
        <v>33</v>
      </c>
      <c r="DB9" s="236">
        <v>6</v>
      </c>
      <c r="DC9" s="237">
        <v>53</v>
      </c>
      <c r="DD9" s="236">
        <v>0</v>
      </c>
      <c r="DE9" s="236">
        <v>1</v>
      </c>
      <c r="DF9" s="237">
        <v>1</v>
      </c>
      <c r="DG9" s="238">
        <v>54</v>
      </c>
      <c r="DH9" s="235">
        <v>105</v>
      </c>
      <c r="DI9" s="236">
        <v>5</v>
      </c>
      <c r="DJ9" s="236">
        <v>56</v>
      </c>
      <c r="DK9" s="236">
        <v>1</v>
      </c>
      <c r="DL9" s="237">
        <v>167</v>
      </c>
      <c r="DM9" s="236">
        <v>4</v>
      </c>
      <c r="DN9" s="236">
        <v>0</v>
      </c>
      <c r="DO9" s="237">
        <v>4</v>
      </c>
      <c r="DP9" s="238">
        <v>171</v>
      </c>
      <c r="DQ9" s="240">
        <v>273</v>
      </c>
      <c r="DR9" s="304">
        <v>283</v>
      </c>
      <c r="DS9" s="298">
        <v>210</v>
      </c>
      <c r="DT9" s="294">
        <v>225</v>
      </c>
      <c r="DU9" s="237">
        <v>508</v>
      </c>
      <c r="DV9" s="240">
        <v>65</v>
      </c>
      <c r="DW9" s="304">
        <v>73</v>
      </c>
      <c r="DX9" s="298">
        <v>93</v>
      </c>
      <c r="DY9" s="294">
        <v>101</v>
      </c>
      <c r="DZ9" s="237">
        <v>174</v>
      </c>
      <c r="EA9" s="240">
        <v>0</v>
      </c>
      <c r="EB9" s="283">
        <v>0</v>
      </c>
      <c r="EC9" s="284">
        <v>0</v>
      </c>
      <c r="ED9" s="284">
        <v>0</v>
      </c>
      <c r="EE9" s="284">
        <v>0</v>
      </c>
      <c r="EF9" s="285">
        <v>0</v>
      </c>
      <c r="EG9" s="283">
        <v>19</v>
      </c>
      <c r="EH9" s="285">
        <v>19</v>
      </c>
      <c r="EI9" s="804">
        <v>209</v>
      </c>
      <c r="EJ9" s="283">
        <v>21</v>
      </c>
      <c r="EK9" s="286">
        <v>34</v>
      </c>
      <c r="EL9" s="286">
        <v>137</v>
      </c>
      <c r="EM9" s="286">
        <v>0</v>
      </c>
      <c r="EN9" s="286">
        <v>0</v>
      </c>
      <c r="EO9" s="285">
        <v>975</v>
      </c>
      <c r="EP9" s="324"/>
      <c r="EQ9" s="325"/>
      <c r="ER9" s="324"/>
      <c r="ES9" s="285"/>
      <c r="ET9" s="285"/>
    </row>
    <row r="10" spans="1:150" s="46" customFormat="1" ht="15.75" customHeight="1">
      <c r="A10" s="307">
        <v>2</v>
      </c>
      <c r="B10" s="307" t="s">
        <v>494</v>
      </c>
      <c r="C10" s="307" t="s">
        <v>43</v>
      </c>
      <c r="D10" s="307">
        <v>2</v>
      </c>
      <c r="E10" s="448" t="s">
        <v>147</v>
      </c>
      <c r="F10" s="197">
        <v>275</v>
      </c>
      <c r="G10" s="45">
        <v>385</v>
      </c>
      <c r="H10" s="205">
        <v>660</v>
      </c>
      <c r="I10" s="799">
        <v>0</v>
      </c>
      <c r="J10" s="41">
        <v>0</v>
      </c>
      <c r="K10" s="45">
        <v>34</v>
      </c>
      <c r="L10" s="45">
        <v>0</v>
      </c>
      <c r="M10" s="45">
        <v>0</v>
      </c>
      <c r="N10" s="45">
        <v>1</v>
      </c>
      <c r="O10" s="45">
        <v>0</v>
      </c>
      <c r="P10" s="45">
        <v>0</v>
      </c>
      <c r="Q10" s="45">
        <v>59</v>
      </c>
      <c r="R10" s="45">
        <v>94</v>
      </c>
      <c r="S10" s="314">
        <v>2220</v>
      </c>
      <c r="T10" s="330">
        <v>55180</v>
      </c>
      <c r="U10" s="314">
        <v>779</v>
      </c>
      <c r="V10" s="330">
        <v>27253</v>
      </c>
      <c r="W10" s="858">
        <v>1459</v>
      </c>
      <c r="X10" s="671">
        <v>0</v>
      </c>
      <c r="Y10" s="671">
        <v>4000</v>
      </c>
      <c r="Z10" s="228">
        <v>4000</v>
      </c>
      <c r="AA10" s="41">
        <v>28</v>
      </c>
      <c r="AB10" s="45">
        <v>35</v>
      </c>
      <c r="AC10" s="45">
        <v>164</v>
      </c>
      <c r="AD10" s="45">
        <v>8</v>
      </c>
      <c r="AE10" s="234">
        <v>227</v>
      </c>
      <c r="AF10" s="41">
        <v>1669</v>
      </c>
      <c r="AG10" s="45">
        <v>235</v>
      </c>
      <c r="AH10" s="45">
        <v>2</v>
      </c>
      <c r="AI10" s="205">
        <v>1906</v>
      </c>
      <c r="AJ10" s="41">
        <v>9</v>
      </c>
      <c r="AK10" s="54">
        <v>270</v>
      </c>
      <c r="AL10" s="281">
        <v>0</v>
      </c>
      <c r="AM10" s="282">
        <v>0</v>
      </c>
      <c r="AN10" s="282">
        <v>0</v>
      </c>
      <c r="AO10" s="282">
        <v>0</v>
      </c>
      <c r="AP10" s="373">
        <v>0</v>
      </c>
      <c r="AQ10" s="199">
        <v>0</v>
      </c>
      <c r="AR10" s="56">
        <v>0</v>
      </c>
      <c r="AS10" s="200">
        <v>0</v>
      </c>
      <c r="AT10" s="45">
        <v>11906</v>
      </c>
      <c r="AU10" s="41">
        <v>0</v>
      </c>
      <c r="AV10" s="45">
        <v>0</v>
      </c>
      <c r="AW10" s="54">
        <v>0</v>
      </c>
      <c r="AX10" s="57">
        <v>1</v>
      </c>
      <c r="AY10" s="58">
        <v>1</v>
      </c>
      <c r="AZ10" s="58">
        <v>1</v>
      </c>
      <c r="BA10" s="58">
        <v>1779</v>
      </c>
      <c r="BB10" s="58">
        <v>455</v>
      </c>
      <c r="BC10" s="58">
        <v>43</v>
      </c>
      <c r="BD10" s="58">
        <v>294</v>
      </c>
      <c r="BE10" s="58">
        <v>7</v>
      </c>
      <c r="BF10" s="60">
        <v>3</v>
      </c>
      <c r="BG10" s="61">
        <v>2584</v>
      </c>
      <c r="BH10" s="57">
        <v>2</v>
      </c>
      <c r="BI10" s="58">
        <v>13</v>
      </c>
      <c r="BJ10" s="58">
        <v>26157</v>
      </c>
      <c r="BK10" s="58">
        <v>1829</v>
      </c>
      <c r="BL10" s="58">
        <v>451</v>
      </c>
      <c r="BM10" s="58">
        <v>1697</v>
      </c>
      <c r="BN10" s="58">
        <v>1390</v>
      </c>
      <c r="BO10" s="58">
        <v>0</v>
      </c>
      <c r="BP10" s="326">
        <v>29</v>
      </c>
      <c r="BQ10" s="62">
        <v>31568</v>
      </c>
      <c r="BR10" s="57">
        <v>47</v>
      </c>
      <c r="BS10" s="58">
        <v>25521</v>
      </c>
      <c r="BT10" s="58">
        <v>59</v>
      </c>
      <c r="BU10" s="58">
        <v>797</v>
      </c>
      <c r="BV10" s="58">
        <v>0</v>
      </c>
      <c r="BW10" s="58">
        <v>0</v>
      </c>
      <c r="BX10" s="58">
        <v>4422</v>
      </c>
      <c r="BY10" s="58">
        <v>478</v>
      </c>
      <c r="BZ10" s="58">
        <v>568</v>
      </c>
      <c r="CA10" s="58">
        <v>30</v>
      </c>
      <c r="CB10" s="58">
        <v>0</v>
      </c>
      <c r="CC10" s="58">
        <v>0</v>
      </c>
      <c r="CD10" s="58">
        <v>44</v>
      </c>
      <c r="CE10" s="62">
        <v>31966</v>
      </c>
      <c r="CF10" s="859">
        <v>0</v>
      </c>
      <c r="CG10" s="57">
        <v>117</v>
      </c>
      <c r="CH10" s="58">
        <v>0</v>
      </c>
      <c r="CI10" s="58">
        <v>268</v>
      </c>
      <c r="CJ10" s="58">
        <v>1</v>
      </c>
      <c r="CK10" s="59">
        <v>386</v>
      </c>
      <c r="CL10" s="58">
        <v>40</v>
      </c>
      <c r="CM10" s="58">
        <v>6</v>
      </c>
      <c r="CN10" s="59">
        <v>46</v>
      </c>
      <c r="CO10" s="64">
        <v>432</v>
      </c>
      <c r="CP10" s="57">
        <v>64</v>
      </c>
      <c r="CQ10" s="58">
        <v>4</v>
      </c>
      <c r="CR10" s="58">
        <v>38</v>
      </c>
      <c r="CS10" s="58">
        <v>1</v>
      </c>
      <c r="CT10" s="59">
        <v>107</v>
      </c>
      <c r="CU10" s="58">
        <v>6</v>
      </c>
      <c r="CV10" s="58">
        <v>0</v>
      </c>
      <c r="CW10" s="59">
        <v>6</v>
      </c>
      <c r="CX10" s="64">
        <v>113</v>
      </c>
      <c r="CY10" s="57">
        <v>39</v>
      </c>
      <c r="CZ10" s="58">
        <v>7</v>
      </c>
      <c r="DA10" s="58">
        <v>180</v>
      </c>
      <c r="DB10" s="58">
        <v>24</v>
      </c>
      <c r="DC10" s="59">
        <v>250</v>
      </c>
      <c r="DD10" s="58">
        <v>0</v>
      </c>
      <c r="DE10" s="58">
        <v>0</v>
      </c>
      <c r="DF10" s="59">
        <v>0</v>
      </c>
      <c r="DG10" s="64">
        <v>250</v>
      </c>
      <c r="DH10" s="57">
        <v>27</v>
      </c>
      <c r="DI10" s="58">
        <v>2</v>
      </c>
      <c r="DJ10" s="58">
        <v>16</v>
      </c>
      <c r="DK10" s="58">
        <v>0</v>
      </c>
      <c r="DL10" s="59">
        <v>45</v>
      </c>
      <c r="DM10" s="58">
        <v>1</v>
      </c>
      <c r="DN10" s="58">
        <v>0</v>
      </c>
      <c r="DO10" s="59">
        <v>1</v>
      </c>
      <c r="DP10" s="64">
        <v>46</v>
      </c>
      <c r="DQ10" s="241">
        <v>533</v>
      </c>
      <c r="DR10" s="305">
        <v>545</v>
      </c>
      <c r="DS10" s="299">
        <v>263</v>
      </c>
      <c r="DT10" s="52">
        <v>296</v>
      </c>
      <c r="DU10" s="59">
        <v>841</v>
      </c>
      <c r="DV10" s="240">
        <v>352</v>
      </c>
      <c r="DW10" s="304">
        <v>360</v>
      </c>
      <c r="DX10" s="298">
        <v>197</v>
      </c>
      <c r="DY10" s="294">
        <v>221</v>
      </c>
      <c r="DZ10" s="237">
        <v>581</v>
      </c>
      <c r="EA10" s="241">
        <v>12</v>
      </c>
      <c r="EB10" s="287">
        <v>0</v>
      </c>
      <c r="EC10" s="288">
        <v>4</v>
      </c>
      <c r="ED10" s="288">
        <v>2</v>
      </c>
      <c r="EE10" s="288">
        <v>1</v>
      </c>
      <c r="EF10" s="289">
        <v>0</v>
      </c>
      <c r="EG10" s="287">
        <v>0</v>
      </c>
      <c r="EH10" s="289">
        <v>0</v>
      </c>
      <c r="EI10" s="805">
        <v>144</v>
      </c>
      <c r="EJ10" s="287">
        <v>5</v>
      </c>
      <c r="EK10" s="290">
        <v>1</v>
      </c>
      <c r="EL10" s="290">
        <v>4.5</v>
      </c>
      <c r="EM10" s="290">
        <v>0</v>
      </c>
      <c r="EN10" s="290">
        <v>0</v>
      </c>
      <c r="EO10" s="289">
        <v>52</v>
      </c>
      <c r="EP10" s="327"/>
      <c r="EQ10" s="328"/>
      <c r="ER10" s="327"/>
      <c r="ES10" s="289"/>
      <c r="ET10" s="289"/>
    </row>
    <row r="11" spans="1:150" s="46" customFormat="1" ht="15.75" customHeight="1">
      <c r="A11" s="307">
        <v>21</v>
      </c>
      <c r="B11" s="307" t="s">
        <v>494</v>
      </c>
      <c r="C11" s="307" t="s">
        <v>62</v>
      </c>
      <c r="D11" s="306">
        <v>3</v>
      </c>
      <c r="E11" s="448" t="s">
        <v>292</v>
      </c>
      <c r="F11" s="197">
        <v>145</v>
      </c>
      <c r="G11" s="45">
        <v>1</v>
      </c>
      <c r="H11" s="205">
        <v>146</v>
      </c>
      <c r="I11" s="799">
        <v>0</v>
      </c>
      <c r="J11" s="41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314">
        <v>350</v>
      </c>
      <c r="T11" s="330">
        <v>12053</v>
      </c>
      <c r="U11" s="314">
        <v>149</v>
      </c>
      <c r="V11" s="330">
        <v>6333</v>
      </c>
      <c r="W11" s="858">
        <v>186</v>
      </c>
      <c r="X11" s="671">
        <v>0</v>
      </c>
      <c r="Y11" s="671">
        <v>0</v>
      </c>
      <c r="Z11" s="228">
        <v>0</v>
      </c>
      <c r="AA11" s="41">
        <v>26</v>
      </c>
      <c r="AB11" s="45">
        <v>4</v>
      </c>
      <c r="AC11" s="45">
        <v>10</v>
      </c>
      <c r="AD11" s="45">
        <v>0</v>
      </c>
      <c r="AE11" s="234">
        <v>40</v>
      </c>
      <c r="AF11" s="41">
        <v>41</v>
      </c>
      <c r="AG11" s="45">
        <v>40</v>
      </c>
      <c r="AH11" s="45">
        <v>0</v>
      </c>
      <c r="AI11" s="205">
        <v>81</v>
      </c>
      <c r="AJ11" s="41">
        <v>2</v>
      </c>
      <c r="AK11" s="54">
        <v>70</v>
      </c>
      <c r="AL11" s="281">
        <v>0</v>
      </c>
      <c r="AM11" s="282">
        <v>0</v>
      </c>
      <c r="AN11" s="282">
        <v>0</v>
      </c>
      <c r="AO11" s="282">
        <v>0</v>
      </c>
      <c r="AP11" s="373">
        <v>0</v>
      </c>
      <c r="AQ11" s="199">
        <v>0</v>
      </c>
      <c r="AR11" s="56">
        <v>0</v>
      </c>
      <c r="AS11" s="200">
        <v>0</v>
      </c>
      <c r="AT11" s="45">
        <v>7696</v>
      </c>
      <c r="AU11" s="41">
        <v>8</v>
      </c>
      <c r="AV11" s="45">
        <v>0</v>
      </c>
      <c r="AW11" s="54">
        <v>0</v>
      </c>
      <c r="AX11" s="57">
        <v>1</v>
      </c>
      <c r="AY11" s="58">
        <v>3</v>
      </c>
      <c r="AZ11" s="58">
        <v>0</v>
      </c>
      <c r="BA11" s="58">
        <v>375</v>
      </c>
      <c r="BB11" s="58">
        <v>139</v>
      </c>
      <c r="BC11" s="58">
        <v>15</v>
      </c>
      <c r="BD11" s="58">
        <v>59</v>
      </c>
      <c r="BE11" s="58">
        <v>0</v>
      </c>
      <c r="BF11" s="60">
        <v>3</v>
      </c>
      <c r="BG11" s="61">
        <v>595</v>
      </c>
      <c r="BH11" s="57">
        <v>9</v>
      </c>
      <c r="BI11" s="58">
        <v>22</v>
      </c>
      <c r="BJ11" s="58">
        <v>2421</v>
      </c>
      <c r="BK11" s="58">
        <v>1047</v>
      </c>
      <c r="BL11" s="58">
        <v>143</v>
      </c>
      <c r="BM11" s="58">
        <v>865</v>
      </c>
      <c r="BN11" s="58">
        <v>0</v>
      </c>
      <c r="BO11" s="58">
        <v>0</v>
      </c>
      <c r="BP11" s="326">
        <v>10</v>
      </c>
      <c r="BQ11" s="62">
        <v>4517</v>
      </c>
      <c r="BR11" s="57">
        <v>894</v>
      </c>
      <c r="BS11" s="58">
        <v>3601</v>
      </c>
      <c r="BT11" s="58">
        <v>0</v>
      </c>
      <c r="BU11" s="58">
        <v>0</v>
      </c>
      <c r="BV11" s="58">
        <v>0</v>
      </c>
      <c r="BW11" s="58">
        <v>0</v>
      </c>
      <c r="BX11" s="58">
        <v>0</v>
      </c>
      <c r="BY11" s="58">
        <v>36</v>
      </c>
      <c r="BZ11" s="58">
        <v>0</v>
      </c>
      <c r="CA11" s="58">
        <v>0</v>
      </c>
      <c r="CB11" s="58">
        <v>0</v>
      </c>
      <c r="CC11" s="58">
        <v>0</v>
      </c>
      <c r="CD11" s="58">
        <v>8</v>
      </c>
      <c r="CE11" s="62">
        <v>4539</v>
      </c>
      <c r="CF11" s="859">
        <v>0</v>
      </c>
      <c r="CG11" s="57">
        <v>17</v>
      </c>
      <c r="CH11" s="58">
        <v>0</v>
      </c>
      <c r="CI11" s="58">
        <v>11</v>
      </c>
      <c r="CJ11" s="58">
        <v>0</v>
      </c>
      <c r="CK11" s="59">
        <v>28</v>
      </c>
      <c r="CL11" s="58">
        <v>0</v>
      </c>
      <c r="CM11" s="58">
        <v>0</v>
      </c>
      <c r="CN11" s="59">
        <v>0</v>
      </c>
      <c r="CO11" s="64">
        <v>28</v>
      </c>
      <c r="CP11" s="57">
        <v>45</v>
      </c>
      <c r="CQ11" s="58">
        <v>0</v>
      </c>
      <c r="CR11" s="58">
        <v>16</v>
      </c>
      <c r="CS11" s="58">
        <v>0</v>
      </c>
      <c r="CT11" s="59">
        <v>61</v>
      </c>
      <c r="CU11" s="58">
        <v>2</v>
      </c>
      <c r="CV11" s="58">
        <v>0</v>
      </c>
      <c r="CW11" s="59">
        <v>2</v>
      </c>
      <c r="CX11" s="64">
        <v>63</v>
      </c>
      <c r="CY11" s="57">
        <v>6</v>
      </c>
      <c r="CZ11" s="58">
        <v>0</v>
      </c>
      <c r="DA11" s="58">
        <v>23</v>
      </c>
      <c r="DB11" s="58">
        <v>0</v>
      </c>
      <c r="DC11" s="59">
        <v>29</v>
      </c>
      <c r="DD11" s="58">
        <v>0</v>
      </c>
      <c r="DE11" s="58">
        <v>0</v>
      </c>
      <c r="DF11" s="59">
        <v>0</v>
      </c>
      <c r="DG11" s="64">
        <v>29</v>
      </c>
      <c r="DH11" s="57">
        <v>53</v>
      </c>
      <c r="DI11" s="58">
        <v>0</v>
      </c>
      <c r="DJ11" s="58">
        <v>19</v>
      </c>
      <c r="DK11" s="58">
        <v>0</v>
      </c>
      <c r="DL11" s="59">
        <v>72</v>
      </c>
      <c r="DM11" s="58">
        <v>0</v>
      </c>
      <c r="DN11" s="58">
        <v>0</v>
      </c>
      <c r="DO11" s="59">
        <v>0</v>
      </c>
      <c r="DP11" s="64">
        <v>72</v>
      </c>
      <c r="DQ11" s="241">
        <v>91</v>
      </c>
      <c r="DR11" s="305">
        <v>91</v>
      </c>
      <c r="DS11" s="299">
        <v>101</v>
      </c>
      <c r="DT11" s="52">
        <v>101</v>
      </c>
      <c r="DU11" s="59">
        <v>192</v>
      </c>
      <c r="DV11" s="240">
        <v>29</v>
      </c>
      <c r="DW11" s="304">
        <v>29</v>
      </c>
      <c r="DX11" s="298">
        <v>42</v>
      </c>
      <c r="DY11" s="294">
        <v>42</v>
      </c>
      <c r="DZ11" s="237">
        <v>71</v>
      </c>
      <c r="EA11" s="241">
        <v>4</v>
      </c>
      <c r="EB11" s="287">
        <v>4</v>
      </c>
      <c r="EC11" s="288">
        <v>0</v>
      </c>
      <c r="ED11" s="288">
        <v>0</v>
      </c>
      <c r="EE11" s="288">
        <v>0</v>
      </c>
      <c r="EF11" s="289">
        <v>0</v>
      </c>
      <c r="EG11" s="287">
        <v>49</v>
      </c>
      <c r="EH11" s="289">
        <v>94</v>
      </c>
      <c r="EI11" s="805">
        <v>0</v>
      </c>
      <c r="EJ11" s="287">
        <v>4</v>
      </c>
      <c r="EK11" s="290">
        <v>3</v>
      </c>
      <c r="EL11" s="290">
        <v>11</v>
      </c>
      <c r="EM11" s="290">
        <v>0</v>
      </c>
      <c r="EN11" s="290">
        <v>0</v>
      </c>
      <c r="EO11" s="289">
        <v>180</v>
      </c>
      <c r="EP11" s="327"/>
      <c r="EQ11" s="328"/>
      <c r="ER11" s="327"/>
      <c r="ES11" s="289"/>
      <c r="ET11" s="289"/>
    </row>
    <row r="12" spans="1:150" s="46" customFormat="1" ht="15.75" customHeight="1">
      <c r="A12" s="307">
        <v>3</v>
      </c>
      <c r="B12" s="307" t="s">
        <v>494</v>
      </c>
      <c r="C12" s="307" t="s">
        <v>44</v>
      </c>
      <c r="D12" s="306">
        <v>4</v>
      </c>
      <c r="E12" s="448" t="s">
        <v>185</v>
      </c>
      <c r="F12" s="197">
        <v>980</v>
      </c>
      <c r="G12" s="45">
        <v>622</v>
      </c>
      <c r="H12" s="205">
        <v>1602</v>
      </c>
      <c r="I12" s="799">
        <v>0</v>
      </c>
      <c r="J12" s="41">
        <v>2</v>
      </c>
      <c r="K12" s="45">
        <v>6</v>
      </c>
      <c r="L12" s="45">
        <v>1</v>
      </c>
      <c r="M12" s="45">
        <v>0</v>
      </c>
      <c r="N12" s="45">
        <v>0</v>
      </c>
      <c r="O12" s="45">
        <v>0</v>
      </c>
      <c r="P12" s="45">
        <v>0</v>
      </c>
      <c r="Q12" s="45">
        <v>2</v>
      </c>
      <c r="R12" s="45">
        <v>11</v>
      </c>
      <c r="S12" s="314">
        <v>4403</v>
      </c>
      <c r="T12" s="330">
        <v>171516</v>
      </c>
      <c r="U12" s="314">
        <v>2009</v>
      </c>
      <c r="V12" s="330">
        <v>94689</v>
      </c>
      <c r="W12" s="858">
        <v>2118</v>
      </c>
      <c r="X12" s="671">
        <v>0</v>
      </c>
      <c r="Y12" s="671">
        <v>0</v>
      </c>
      <c r="Z12" s="228">
        <v>0</v>
      </c>
      <c r="AA12" s="41">
        <v>71</v>
      </c>
      <c r="AB12" s="45">
        <v>61</v>
      </c>
      <c r="AC12" s="45">
        <v>46</v>
      </c>
      <c r="AD12" s="45">
        <v>28</v>
      </c>
      <c r="AE12" s="234">
        <v>178</v>
      </c>
      <c r="AF12" s="41">
        <v>1985</v>
      </c>
      <c r="AG12" s="45">
        <v>202</v>
      </c>
      <c r="AH12" s="45">
        <v>0</v>
      </c>
      <c r="AI12" s="205">
        <v>2187</v>
      </c>
      <c r="AJ12" s="41">
        <v>24</v>
      </c>
      <c r="AK12" s="54">
        <v>1752</v>
      </c>
      <c r="AL12" s="281">
        <v>0</v>
      </c>
      <c r="AM12" s="282">
        <v>0</v>
      </c>
      <c r="AN12" s="282">
        <v>0</v>
      </c>
      <c r="AO12" s="282">
        <v>0</v>
      </c>
      <c r="AP12" s="373">
        <v>0</v>
      </c>
      <c r="AQ12" s="199">
        <v>0</v>
      </c>
      <c r="AR12" s="56">
        <v>0</v>
      </c>
      <c r="AS12" s="200">
        <v>0</v>
      </c>
      <c r="AT12" s="45">
        <v>37922</v>
      </c>
      <c r="AU12" s="41">
        <v>0</v>
      </c>
      <c r="AV12" s="45">
        <v>0</v>
      </c>
      <c r="AW12" s="54">
        <v>0</v>
      </c>
      <c r="AX12" s="57">
        <v>2</v>
      </c>
      <c r="AY12" s="58">
        <v>9</v>
      </c>
      <c r="AZ12" s="58">
        <v>4</v>
      </c>
      <c r="BA12" s="58">
        <v>4634</v>
      </c>
      <c r="BB12" s="58">
        <v>1009</v>
      </c>
      <c r="BC12" s="58">
        <v>54</v>
      </c>
      <c r="BD12" s="58">
        <v>601</v>
      </c>
      <c r="BE12" s="58">
        <v>49</v>
      </c>
      <c r="BF12" s="60">
        <v>9</v>
      </c>
      <c r="BG12" s="61">
        <v>6371</v>
      </c>
      <c r="BH12" s="57">
        <v>14</v>
      </c>
      <c r="BI12" s="58">
        <v>158</v>
      </c>
      <c r="BJ12" s="58">
        <v>45785</v>
      </c>
      <c r="BK12" s="58">
        <v>7529</v>
      </c>
      <c r="BL12" s="58">
        <v>1179</v>
      </c>
      <c r="BM12" s="58">
        <v>4335</v>
      </c>
      <c r="BN12" s="58">
        <v>199</v>
      </c>
      <c r="BO12" s="58">
        <v>943</v>
      </c>
      <c r="BP12" s="326">
        <v>42</v>
      </c>
      <c r="BQ12" s="62">
        <v>60184</v>
      </c>
      <c r="BR12" s="57">
        <v>5</v>
      </c>
      <c r="BS12" s="58">
        <v>45466</v>
      </c>
      <c r="BT12" s="58">
        <v>2</v>
      </c>
      <c r="BU12" s="58">
        <v>504</v>
      </c>
      <c r="BV12" s="58">
        <v>619</v>
      </c>
      <c r="BW12" s="58">
        <v>590</v>
      </c>
      <c r="BX12" s="58">
        <v>0</v>
      </c>
      <c r="BY12" s="58">
        <v>0</v>
      </c>
      <c r="BZ12" s="58">
        <v>13341</v>
      </c>
      <c r="CA12" s="58">
        <v>0</v>
      </c>
      <c r="CB12" s="58">
        <v>32</v>
      </c>
      <c r="CC12" s="58">
        <v>2</v>
      </c>
      <c r="CD12" s="58">
        <v>109</v>
      </c>
      <c r="CE12" s="62">
        <v>60670</v>
      </c>
      <c r="CF12" s="859">
        <v>0</v>
      </c>
      <c r="CG12" s="57">
        <v>147</v>
      </c>
      <c r="CH12" s="58">
        <v>0</v>
      </c>
      <c r="CI12" s="58">
        <v>247</v>
      </c>
      <c r="CJ12" s="58">
        <v>0</v>
      </c>
      <c r="CK12" s="59">
        <v>394</v>
      </c>
      <c r="CL12" s="58">
        <v>27</v>
      </c>
      <c r="CM12" s="58">
        <v>0</v>
      </c>
      <c r="CN12" s="59">
        <v>27</v>
      </c>
      <c r="CO12" s="64">
        <v>421</v>
      </c>
      <c r="CP12" s="57">
        <v>144</v>
      </c>
      <c r="CQ12" s="58">
        <v>0</v>
      </c>
      <c r="CR12" s="58">
        <v>66</v>
      </c>
      <c r="CS12" s="58">
        <v>0</v>
      </c>
      <c r="CT12" s="59">
        <v>210</v>
      </c>
      <c r="CU12" s="58">
        <v>18</v>
      </c>
      <c r="CV12" s="58">
        <v>1</v>
      </c>
      <c r="CW12" s="59">
        <v>19</v>
      </c>
      <c r="CX12" s="64">
        <v>229</v>
      </c>
      <c r="CY12" s="57">
        <v>20</v>
      </c>
      <c r="CZ12" s="58">
        <v>2</v>
      </c>
      <c r="DA12" s="58">
        <v>159</v>
      </c>
      <c r="DB12" s="58">
        <v>18</v>
      </c>
      <c r="DC12" s="59">
        <v>199</v>
      </c>
      <c r="DD12" s="58">
        <v>14</v>
      </c>
      <c r="DE12" s="58">
        <v>0</v>
      </c>
      <c r="DF12" s="59">
        <v>14</v>
      </c>
      <c r="DG12" s="64">
        <v>213</v>
      </c>
      <c r="DH12" s="57">
        <v>273</v>
      </c>
      <c r="DI12" s="58">
        <v>2</v>
      </c>
      <c r="DJ12" s="58">
        <v>121</v>
      </c>
      <c r="DK12" s="58">
        <v>5</v>
      </c>
      <c r="DL12" s="59">
        <v>401</v>
      </c>
      <c r="DM12" s="58">
        <v>6</v>
      </c>
      <c r="DN12" s="58">
        <v>0</v>
      </c>
      <c r="DO12" s="59">
        <v>6</v>
      </c>
      <c r="DP12" s="64">
        <v>407</v>
      </c>
      <c r="DQ12" s="241">
        <v>649</v>
      </c>
      <c r="DR12" s="305">
        <v>650</v>
      </c>
      <c r="DS12" s="299">
        <v>593</v>
      </c>
      <c r="DT12" s="52">
        <v>620</v>
      </c>
      <c r="DU12" s="59">
        <v>1270</v>
      </c>
      <c r="DV12" s="240">
        <v>358</v>
      </c>
      <c r="DW12" s="304">
        <v>359</v>
      </c>
      <c r="DX12" s="298">
        <v>300</v>
      </c>
      <c r="DY12" s="294">
        <v>323</v>
      </c>
      <c r="DZ12" s="237">
        <v>682</v>
      </c>
      <c r="EA12" s="241">
        <v>0</v>
      </c>
      <c r="EB12" s="287">
        <v>0</v>
      </c>
      <c r="EC12" s="288">
        <v>0</v>
      </c>
      <c r="ED12" s="288">
        <v>0</v>
      </c>
      <c r="EE12" s="288">
        <v>3</v>
      </c>
      <c r="EF12" s="289">
        <v>0</v>
      </c>
      <c r="EG12" s="287">
        <v>333</v>
      </c>
      <c r="EH12" s="289">
        <v>437</v>
      </c>
      <c r="EI12" s="805">
        <v>116</v>
      </c>
      <c r="EJ12" s="287">
        <v>7</v>
      </c>
      <c r="EK12" s="290">
        <v>38</v>
      </c>
      <c r="EL12" s="290">
        <v>93</v>
      </c>
      <c r="EM12" s="290">
        <v>1</v>
      </c>
      <c r="EN12" s="290">
        <v>20</v>
      </c>
      <c r="EO12" s="289">
        <v>1000</v>
      </c>
      <c r="EP12" s="327"/>
      <c r="EQ12" s="328"/>
      <c r="ER12" s="327"/>
      <c r="ES12" s="289"/>
      <c r="ET12" s="289"/>
    </row>
    <row r="13" spans="1:150" s="46" customFormat="1" ht="15.75" customHeight="1">
      <c r="A13" s="307">
        <v>4</v>
      </c>
      <c r="B13" s="307" t="s">
        <v>494</v>
      </c>
      <c r="C13" s="307" t="s">
        <v>45</v>
      </c>
      <c r="D13" s="307">
        <v>5</v>
      </c>
      <c r="E13" s="448" t="s">
        <v>148</v>
      </c>
      <c r="F13" s="197">
        <v>361</v>
      </c>
      <c r="G13" s="45">
        <v>7</v>
      </c>
      <c r="H13" s="205">
        <v>368</v>
      </c>
      <c r="I13" s="799">
        <v>246</v>
      </c>
      <c r="J13" s="41">
        <v>0</v>
      </c>
      <c r="K13" s="45">
        <v>12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12</v>
      </c>
      <c r="S13" s="314">
        <v>740</v>
      </c>
      <c r="T13" s="330">
        <v>36865</v>
      </c>
      <c r="U13" s="314">
        <v>634</v>
      </c>
      <c r="V13" s="330">
        <v>19818</v>
      </c>
      <c r="W13" s="858">
        <v>3464</v>
      </c>
      <c r="X13" s="671">
        <v>0</v>
      </c>
      <c r="Y13" s="671">
        <v>0</v>
      </c>
      <c r="Z13" s="228">
        <v>0</v>
      </c>
      <c r="AA13" s="41">
        <v>3</v>
      </c>
      <c r="AB13" s="45">
        <v>27</v>
      </c>
      <c r="AC13" s="45">
        <v>31</v>
      </c>
      <c r="AD13" s="45">
        <v>3</v>
      </c>
      <c r="AE13" s="234">
        <v>61</v>
      </c>
      <c r="AF13" s="41">
        <v>1165</v>
      </c>
      <c r="AG13" s="45">
        <v>64</v>
      </c>
      <c r="AH13" s="45">
        <v>0</v>
      </c>
      <c r="AI13" s="205">
        <v>1229</v>
      </c>
      <c r="AJ13" s="41">
        <v>6</v>
      </c>
      <c r="AK13" s="54">
        <v>317</v>
      </c>
      <c r="AL13" s="281">
        <v>0</v>
      </c>
      <c r="AM13" s="282">
        <v>0</v>
      </c>
      <c r="AN13" s="282">
        <v>0</v>
      </c>
      <c r="AO13" s="282">
        <v>0</v>
      </c>
      <c r="AP13" s="373">
        <v>0</v>
      </c>
      <c r="AQ13" s="199">
        <v>0</v>
      </c>
      <c r="AR13" s="56">
        <v>0</v>
      </c>
      <c r="AS13" s="200">
        <v>0</v>
      </c>
      <c r="AT13" s="45">
        <v>9459</v>
      </c>
      <c r="AU13" s="41">
        <v>0</v>
      </c>
      <c r="AV13" s="45">
        <v>0</v>
      </c>
      <c r="AW13" s="54">
        <v>0</v>
      </c>
      <c r="AX13" s="57">
        <v>1</v>
      </c>
      <c r="AY13" s="58">
        <v>1</v>
      </c>
      <c r="AZ13" s="58">
        <v>77</v>
      </c>
      <c r="BA13" s="58">
        <v>1509</v>
      </c>
      <c r="BB13" s="58">
        <v>425</v>
      </c>
      <c r="BC13" s="58">
        <v>38</v>
      </c>
      <c r="BD13" s="58">
        <v>261</v>
      </c>
      <c r="BE13" s="58">
        <v>0</v>
      </c>
      <c r="BF13" s="60">
        <v>0</v>
      </c>
      <c r="BG13" s="61">
        <v>2312</v>
      </c>
      <c r="BH13" s="57">
        <v>0</v>
      </c>
      <c r="BI13" s="58">
        <v>1</v>
      </c>
      <c r="BJ13" s="58">
        <v>19652</v>
      </c>
      <c r="BK13" s="58">
        <v>1316</v>
      </c>
      <c r="BL13" s="58">
        <v>113</v>
      </c>
      <c r="BM13" s="58">
        <v>705</v>
      </c>
      <c r="BN13" s="58">
        <v>0</v>
      </c>
      <c r="BO13" s="58">
        <v>0</v>
      </c>
      <c r="BP13" s="326">
        <v>11</v>
      </c>
      <c r="BQ13" s="62">
        <v>21798</v>
      </c>
      <c r="BR13" s="57">
        <v>10</v>
      </c>
      <c r="BS13" s="58">
        <v>21420</v>
      </c>
      <c r="BT13" s="58">
        <v>0</v>
      </c>
      <c r="BU13" s="58">
        <v>0</v>
      </c>
      <c r="BV13" s="58">
        <v>41</v>
      </c>
      <c r="BW13" s="58">
        <v>0</v>
      </c>
      <c r="BX13" s="58">
        <v>0</v>
      </c>
      <c r="BY13" s="58">
        <v>12</v>
      </c>
      <c r="BZ13" s="58">
        <v>270</v>
      </c>
      <c r="CA13" s="58">
        <v>0</v>
      </c>
      <c r="CB13" s="58">
        <v>0</v>
      </c>
      <c r="CC13" s="58">
        <v>7</v>
      </c>
      <c r="CD13" s="58">
        <v>0</v>
      </c>
      <c r="CE13" s="62">
        <v>21760</v>
      </c>
      <c r="CF13" s="859">
        <v>0</v>
      </c>
      <c r="CG13" s="57">
        <v>9</v>
      </c>
      <c r="CH13" s="58">
        <v>0</v>
      </c>
      <c r="CI13" s="58">
        <v>71</v>
      </c>
      <c r="CJ13" s="58">
        <v>0</v>
      </c>
      <c r="CK13" s="59">
        <v>80</v>
      </c>
      <c r="CL13" s="58">
        <v>11</v>
      </c>
      <c r="CM13" s="58">
        <v>0</v>
      </c>
      <c r="CN13" s="59">
        <v>11</v>
      </c>
      <c r="CO13" s="64">
        <v>91</v>
      </c>
      <c r="CP13" s="57">
        <v>46</v>
      </c>
      <c r="CQ13" s="58">
        <v>0</v>
      </c>
      <c r="CR13" s="58">
        <v>8</v>
      </c>
      <c r="CS13" s="58">
        <v>0</v>
      </c>
      <c r="CT13" s="59">
        <v>54</v>
      </c>
      <c r="CU13" s="58">
        <v>0</v>
      </c>
      <c r="CV13" s="58">
        <v>0</v>
      </c>
      <c r="CW13" s="59">
        <v>0</v>
      </c>
      <c r="CX13" s="64">
        <v>54</v>
      </c>
      <c r="CY13" s="57">
        <v>5</v>
      </c>
      <c r="CZ13" s="58">
        <v>2</v>
      </c>
      <c r="DA13" s="58">
        <v>66</v>
      </c>
      <c r="DB13" s="58">
        <v>31</v>
      </c>
      <c r="DC13" s="59">
        <v>104</v>
      </c>
      <c r="DD13" s="58">
        <v>0</v>
      </c>
      <c r="DE13" s="58">
        <v>0</v>
      </c>
      <c r="DF13" s="59">
        <v>0</v>
      </c>
      <c r="DG13" s="64">
        <v>104</v>
      </c>
      <c r="DH13" s="57">
        <v>9</v>
      </c>
      <c r="DI13" s="58">
        <v>4</v>
      </c>
      <c r="DJ13" s="58">
        <v>7</v>
      </c>
      <c r="DK13" s="58">
        <v>2</v>
      </c>
      <c r="DL13" s="59">
        <v>22</v>
      </c>
      <c r="DM13" s="58">
        <v>0</v>
      </c>
      <c r="DN13" s="58">
        <v>0</v>
      </c>
      <c r="DO13" s="59">
        <v>0</v>
      </c>
      <c r="DP13" s="64">
        <v>22</v>
      </c>
      <c r="DQ13" s="241">
        <v>145</v>
      </c>
      <c r="DR13" s="305">
        <v>145</v>
      </c>
      <c r="DS13" s="299">
        <v>87</v>
      </c>
      <c r="DT13" s="52">
        <v>126</v>
      </c>
      <c r="DU13" s="59">
        <v>271</v>
      </c>
      <c r="DV13" s="240">
        <v>90</v>
      </c>
      <c r="DW13" s="304">
        <v>90</v>
      </c>
      <c r="DX13" s="298">
        <v>73</v>
      </c>
      <c r="DY13" s="294">
        <v>106</v>
      </c>
      <c r="DZ13" s="237">
        <v>196</v>
      </c>
      <c r="EA13" s="241">
        <v>12</v>
      </c>
      <c r="EB13" s="287">
        <v>0</v>
      </c>
      <c r="EC13" s="288">
        <v>1</v>
      </c>
      <c r="ED13" s="288">
        <v>0</v>
      </c>
      <c r="EE13" s="288">
        <v>0</v>
      </c>
      <c r="EF13" s="289">
        <v>0</v>
      </c>
      <c r="EG13" s="287">
        <v>8</v>
      </c>
      <c r="EH13" s="289">
        <v>10</v>
      </c>
      <c r="EI13" s="805">
        <v>102</v>
      </c>
      <c r="EJ13" s="287">
        <v>9</v>
      </c>
      <c r="EK13" s="290">
        <v>9</v>
      </c>
      <c r="EL13" s="290">
        <v>27</v>
      </c>
      <c r="EM13" s="290">
        <v>0</v>
      </c>
      <c r="EN13" s="290">
        <v>0</v>
      </c>
      <c r="EO13" s="289">
        <v>416</v>
      </c>
      <c r="EP13" s="327"/>
      <c r="EQ13" s="328"/>
      <c r="ER13" s="327"/>
      <c r="ES13" s="289"/>
      <c r="ET13" s="289"/>
    </row>
    <row r="14" spans="1:150" s="46" customFormat="1" ht="15.75" customHeight="1">
      <c r="A14" s="307">
        <v>5</v>
      </c>
      <c r="B14" s="307" t="s">
        <v>494</v>
      </c>
      <c r="C14" s="307" t="s">
        <v>46</v>
      </c>
      <c r="D14" s="306">
        <v>6</v>
      </c>
      <c r="E14" s="448" t="s">
        <v>149</v>
      </c>
      <c r="F14" s="197">
        <v>340</v>
      </c>
      <c r="G14" s="45">
        <v>696</v>
      </c>
      <c r="H14" s="205">
        <v>1036</v>
      </c>
      <c r="I14" s="799">
        <v>2</v>
      </c>
      <c r="J14" s="41">
        <v>0</v>
      </c>
      <c r="K14" s="45">
        <v>21</v>
      </c>
      <c r="L14" s="45">
        <v>3</v>
      </c>
      <c r="M14" s="45">
        <v>0</v>
      </c>
      <c r="N14" s="45">
        <v>164</v>
      </c>
      <c r="O14" s="45">
        <v>3</v>
      </c>
      <c r="P14" s="45">
        <v>0</v>
      </c>
      <c r="Q14" s="45">
        <v>68</v>
      </c>
      <c r="R14" s="45">
        <v>259</v>
      </c>
      <c r="S14" s="314">
        <v>2149</v>
      </c>
      <c r="T14" s="330">
        <v>79213</v>
      </c>
      <c r="U14" s="314">
        <v>1306</v>
      </c>
      <c r="V14" s="330">
        <v>42903</v>
      </c>
      <c r="W14" s="858">
        <v>4505</v>
      </c>
      <c r="X14" s="671">
        <v>0</v>
      </c>
      <c r="Y14" s="671">
        <v>0</v>
      </c>
      <c r="Z14" s="228">
        <v>0</v>
      </c>
      <c r="AA14" s="41">
        <v>0</v>
      </c>
      <c r="AB14" s="45">
        <v>69</v>
      </c>
      <c r="AC14" s="45">
        <v>686</v>
      </c>
      <c r="AD14" s="45">
        <v>1</v>
      </c>
      <c r="AE14" s="234">
        <v>755</v>
      </c>
      <c r="AF14" s="41">
        <v>6083</v>
      </c>
      <c r="AG14" s="45">
        <v>756</v>
      </c>
      <c r="AH14" s="45">
        <v>0</v>
      </c>
      <c r="AI14" s="205">
        <v>6839</v>
      </c>
      <c r="AJ14" s="41">
        <v>6</v>
      </c>
      <c r="AK14" s="54">
        <v>1376</v>
      </c>
      <c r="AL14" s="281">
        <v>0</v>
      </c>
      <c r="AM14" s="282">
        <v>0</v>
      </c>
      <c r="AN14" s="282">
        <v>0</v>
      </c>
      <c r="AO14" s="282">
        <v>0</v>
      </c>
      <c r="AP14" s="373">
        <v>0</v>
      </c>
      <c r="AQ14" s="199">
        <v>1</v>
      </c>
      <c r="AR14" s="56">
        <v>2</v>
      </c>
      <c r="AS14" s="200">
        <v>0</v>
      </c>
      <c r="AT14" s="45">
        <v>29927</v>
      </c>
      <c r="AU14" s="41">
        <v>2589</v>
      </c>
      <c r="AV14" s="45">
        <v>2045</v>
      </c>
      <c r="AW14" s="54">
        <v>0</v>
      </c>
      <c r="AX14" s="57">
        <v>1</v>
      </c>
      <c r="AY14" s="58">
        <v>4</v>
      </c>
      <c r="AZ14" s="58">
        <v>7</v>
      </c>
      <c r="BA14" s="58">
        <v>647</v>
      </c>
      <c r="BB14" s="58">
        <v>247</v>
      </c>
      <c r="BC14" s="58">
        <v>24</v>
      </c>
      <c r="BD14" s="58">
        <v>185</v>
      </c>
      <c r="BE14" s="58">
        <v>0</v>
      </c>
      <c r="BF14" s="60">
        <v>5</v>
      </c>
      <c r="BG14" s="61">
        <v>1120</v>
      </c>
      <c r="BH14" s="57">
        <v>34</v>
      </c>
      <c r="BI14" s="58">
        <v>7</v>
      </c>
      <c r="BJ14" s="58">
        <v>10720</v>
      </c>
      <c r="BK14" s="58">
        <v>2941</v>
      </c>
      <c r="BL14" s="58">
        <v>155</v>
      </c>
      <c r="BM14" s="58">
        <v>1100</v>
      </c>
      <c r="BN14" s="58">
        <v>5</v>
      </c>
      <c r="BO14" s="58">
        <v>0</v>
      </c>
      <c r="BP14" s="326">
        <v>31</v>
      </c>
      <c r="BQ14" s="62">
        <v>14993</v>
      </c>
      <c r="BR14" s="57">
        <v>765</v>
      </c>
      <c r="BS14" s="58">
        <v>8415</v>
      </c>
      <c r="BT14" s="58">
        <v>0</v>
      </c>
      <c r="BU14" s="58">
        <v>425</v>
      </c>
      <c r="BV14" s="58">
        <v>39</v>
      </c>
      <c r="BW14" s="58">
        <v>0</v>
      </c>
      <c r="BX14" s="58">
        <v>4944</v>
      </c>
      <c r="BY14" s="58">
        <v>41</v>
      </c>
      <c r="BZ14" s="58">
        <v>294</v>
      </c>
      <c r="CA14" s="58">
        <v>0</v>
      </c>
      <c r="CB14" s="58">
        <v>0</v>
      </c>
      <c r="CC14" s="58">
        <v>118</v>
      </c>
      <c r="CD14" s="58">
        <v>77</v>
      </c>
      <c r="CE14" s="62">
        <v>15118</v>
      </c>
      <c r="CF14" s="859">
        <v>0</v>
      </c>
      <c r="CG14" s="57">
        <v>107</v>
      </c>
      <c r="CH14" s="58">
        <v>0</v>
      </c>
      <c r="CI14" s="58">
        <v>206</v>
      </c>
      <c r="CJ14" s="58">
        <v>1</v>
      </c>
      <c r="CK14" s="59">
        <v>314</v>
      </c>
      <c r="CL14" s="58">
        <v>25</v>
      </c>
      <c r="CM14" s="58">
        <v>1</v>
      </c>
      <c r="CN14" s="59">
        <v>26</v>
      </c>
      <c r="CO14" s="64">
        <v>340</v>
      </c>
      <c r="CP14" s="57">
        <v>48</v>
      </c>
      <c r="CQ14" s="58">
        <v>0</v>
      </c>
      <c r="CR14" s="58">
        <v>37</v>
      </c>
      <c r="CS14" s="58">
        <v>0</v>
      </c>
      <c r="CT14" s="59">
        <v>85</v>
      </c>
      <c r="CU14" s="58">
        <v>16</v>
      </c>
      <c r="CV14" s="58">
        <v>0</v>
      </c>
      <c r="CW14" s="59">
        <v>16</v>
      </c>
      <c r="CX14" s="64">
        <v>101</v>
      </c>
      <c r="CY14" s="57">
        <v>28</v>
      </c>
      <c r="CZ14" s="58">
        <v>6</v>
      </c>
      <c r="DA14" s="58">
        <v>201</v>
      </c>
      <c r="DB14" s="58">
        <v>59</v>
      </c>
      <c r="DC14" s="59">
        <v>294</v>
      </c>
      <c r="DD14" s="58">
        <v>0</v>
      </c>
      <c r="DE14" s="58">
        <v>0</v>
      </c>
      <c r="DF14" s="59">
        <v>0</v>
      </c>
      <c r="DG14" s="64">
        <v>294</v>
      </c>
      <c r="DH14" s="57">
        <v>22</v>
      </c>
      <c r="DI14" s="58">
        <v>1</v>
      </c>
      <c r="DJ14" s="58">
        <v>14</v>
      </c>
      <c r="DK14" s="58">
        <v>0</v>
      </c>
      <c r="DL14" s="59">
        <v>37</v>
      </c>
      <c r="DM14" s="58">
        <v>1</v>
      </c>
      <c r="DN14" s="58">
        <v>0</v>
      </c>
      <c r="DO14" s="59">
        <v>1</v>
      </c>
      <c r="DP14" s="64">
        <v>38</v>
      </c>
      <c r="DQ14" s="241">
        <v>439</v>
      </c>
      <c r="DR14" s="305">
        <v>441</v>
      </c>
      <c r="DS14" s="299">
        <v>266</v>
      </c>
      <c r="DT14" s="52">
        <v>332</v>
      </c>
      <c r="DU14" s="59">
        <v>773</v>
      </c>
      <c r="DV14" s="240">
        <v>284</v>
      </c>
      <c r="DW14" s="304">
        <v>286</v>
      </c>
      <c r="DX14" s="298">
        <v>216</v>
      </c>
      <c r="DY14" s="294">
        <v>275</v>
      </c>
      <c r="DZ14" s="237">
        <v>561</v>
      </c>
      <c r="EA14" s="241">
        <v>0</v>
      </c>
      <c r="EB14" s="287">
        <v>0</v>
      </c>
      <c r="EC14" s="288">
        <v>0</v>
      </c>
      <c r="ED14" s="288">
        <v>0</v>
      </c>
      <c r="EE14" s="288">
        <v>0</v>
      </c>
      <c r="EF14" s="289">
        <v>0</v>
      </c>
      <c r="EG14" s="287">
        <v>0</v>
      </c>
      <c r="EH14" s="289">
        <v>0</v>
      </c>
      <c r="EI14" s="805">
        <v>154</v>
      </c>
      <c r="EJ14" s="287">
        <v>0</v>
      </c>
      <c r="EK14" s="290">
        <v>0</v>
      </c>
      <c r="EL14" s="290">
        <v>0</v>
      </c>
      <c r="EM14" s="290">
        <v>0</v>
      </c>
      <c r="EN14" s="290">
        <v>0</v>
      </c>
      <c r="EO14" s="289">
        <v>0</v>
      </c>
      <c r="EP14" s="327"/>
      <c r="EQ14" s="328"/>
      <c r="ER14" s="327"/>
      <c r="ES14" s="289"/>
      <c r="ET14" s="289"/>
    </row>
    <row r="15" spans="1:150" s="46" customFormat="1" ht="15.75" customHeight="1">
      <c r="A15" s="307">
        <v>6</v>
      </c>
      <c r="B15" s="307" t="s">
        <v>494</v>
      </c>
      <c r="C15" s="307" t="s">
        <v>47</v>
      </c>
      <c r="D15" s="306">
        <v>7</v>
      </c>
      <c r="E15" s="448" t="s">
        <v>150</v>
      </c>
      <c r="F15" s="197">
        <v>726</v>
      </c>
      <c r="G15" s="45">
        <v>0</v>
      </c>
      <c r="H15" s="205">
        <v>726</v>
      </c>
      <c r="I15" s="799">
        <v>0</v>
      </c>
      <c r="J15" s="41">
        <v>0</v>
      </c>
      <c r="K15" s="45">
        <v>186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1</v>
      </c>
      <c r="R15" s="45">
        <v>187</v>
      </c>
      <c r="S15" s="314">
        <v>2865</v>
      </c>
      <c r="T15" s="330">
        <v>119190</v>
      </c>
      <c r="U15" s="314">
        <v>922</v>
      </c>
      <c r="V15" s="330">
        <v>60412</v>
      </c>
      <c r="W15" s="858">
        <v>10763</v>
      </c>
      <c r="X15" s="671">
        <v>0</v>
      </c>
      <c r="Y15" s="671">
        <v>0</v>
      </c>
      <c r="Z15" s="228">
        <v>0</v>
      </c>
      <c r="AA15" s="41">
        <v>79</v>
      </c>
      <c r="AB15" s="45">
        <v>47</v>
      </c>
      <c r="AC15" s="45">
        <v>32</v>
      </c>
      <c r="AD15" s="45">
        <v>3</v>
      </c>
      <c r="AE15" s="234">
        <v>158</v>
      </c>
      <c r="AF15" s="41">
        <v>1861</v>
      </c>
      <c r="AG15" s="45">
        <v>161</v>
      </c>
      <c r="AH15" s="45">
        <v>0</v>
      </c>
      <c r="AI15" s="205">
        <v>2022</v>
      </c>
      <c r="AJ15" s="41">
        <v>4</v>
      </c>
      <c r="AK15" s="54">
        <v>1711</v>
      </c>
      <c r="AL15" s="281">
        <v>0</v>
      </c>
      <c r="AM15" s="282">
        <v>0</v>
      </c>
      <c r="AN15" s="282">
        <v>0</v>
      </c>
      <c r="AO15" s="282">
        <v>0</v>
      </c>
      <c r="AP15" s="373">
        <v>0</v>
      </c>
      <c r="AQ15" s="199">
        <v>0</v>
      </c>
      <c r="AR15" s="56">
        <v>0</v>
      </c>
      <c r="AS15" s="200">
        <v>0</v>
      </c>
      <c r="AT15" s="45">
        <v>33352</v>
      </c>
      <c r="AU15" s="41">
        <v>0</v>
      </c>
      <c r="AV15" s="45">
        <v>0</v>
      </c>
      <c r="AW15" s="54">
        <v>0</v>
      </c>
      <c r="AX15" s="57">
        <v>3</v>
      </c>
      <c r="AY15" s="58">
        <v>11</v>
      </c>
      <c r="AZ15" s="58">
        <v>13</v>
      </c>
      <c r="BA15" s="58">
        <v>7050</v>
      </c>
      <c r="BB15" s="58">
        <v>1380</v>
      </c>
      <c r="BC15" s="58">
        <v>67</v>
      </c>
      <c r="BD15" s="58">
        <v>457</v>
      </c>
      <c r="BE15" s="58">
        <v>26</v>
      </c>
      <c r="BF15" s="60">
        <v>5</v>
      </c>
      <c r="BG15" s="61">
        <v>9012</v>
      </c>
      <c r="BH15" s="57">
        <v>19</v>
      </c>
      <c r="BI15" s="58">
        <v>177</v>
      </c>
      <c r="BJ15" s="58">
        <v>36526</v>
      </c>
      <c r="BK15" s="58">
        <v>15276</v>
      </c>
      <c r="BL15" s="58">
        <v>3359</v>
      </c>
      <c r="BM15" s="58">
        <v>8726</v>
      </c>
      <c r="BN15" s="58">
        <v>1559</v>
      </c>
      <c r="BO15" s="58">
        <v>0</v>
      </c>
      <c r="BP15" s="326">
        <v>291</v>
      </c>
      <c r="BQ15" s="62">
        <v>65933</v>
      </c>
      <c r="BR15" s="57">
        <v>0</v>
      </c>
      <c r="BS15" s="58">
        <v>42901</v>
      </c>
      <c r="BT15" s="58">
        <v>0</v>
      </c>
      <c r="BU15" s="58">
        <v>0</v>
      </c>
      <c r="BV15" s="58">
        <v>6618</v>
      </c>
      <c r="BW15" s="58">
        <v>13792</v>
      </c>
      <c r="BX15" s="58">
        <v>752</v>
      </c>
      <c r="BY15" s="58">
        <v>0</v>
      </c>
      <c r="BZ15" s="58">
        <v>2797</v>
      </c>
      <c r="CA15" s="58">
        <v>0</v>
      </c>
      <c r="CB15" s="58">
        <v>0</v>
      </c>
      <c r="CC15" s="58">
        <v>36</v>
      </c>
      <c r="CD15" s="58">
        <v>191</v>
      </c>
      <c r="CE15" s="62">
        <v>67087</v>
      </c>
      <c r="CF15" s="859">
        <v>2526</v>
      </c>
      <c r="CG15" s="57">
        <v>80</v>
      </c>
      <c r="CH15" s="58">
        <v>0</v>
      </c>
      <c r="CI15" s="58">
        <v>71</v>
      </c>
      <c r="CJ15" s="58">
        <v>0</v>
      </c>
      <c r="CK15" s="59">
        <v>151</v>
      </c>
      <c r="CL15" s="58">
        <v>8</v>
      </c>
      <c r="CM15" s="58">
        <v>0</v>
      </c>
      <c r="CN15" s="59">
        <v>8</v>
      </c>
      <c r="CO15" s="64">
        <v>159</v>
      </c>
      <c r="CP15" s="57">
        <v>478</v>
      </c>
      <c r="CQ15" s="58">
        <v>0</v>
      </c>
      <c r="CR15" s="58">
        <v>90</v>
      </c>
      <c r="CS15" s="58">
        <v>0</v>
      </c>
      <c r="CT15" s="59">
        <v>568</v>
      </c>
      <c r="CU15" s="58">
        <v>16</v>
      </c>
      <c r="CV15" s="58">
        <v>0</v>
      </c>
      <c r="CW15" s="59">
        <v>16</v>
      </c>
      <c r="CX15" s="64">
        <v>584</v>
      </c>
      <c r="CY15" s="57">
        <v>28</v>
      </c>
      <c r="CZ15" s="58">
        <v>2</v>
      </c>
      <c r="DA15" s="58">
        <v>118</v>
      </c>
      <c r="DB15" s="58">
        <v>23</v>
      </c>
      <c r="DC15" s="59">
        <v>171</v>
      </c>
      <c r="DD15" s="58">
        <v>0</v>
      </c>
      <c r="DE15" s="58">
        <v>0</v>
      </c>
      <c r="DF15" s="59">
        <v>0</v>
      </c>
      <c r="DG15" s="64">
        <v>171</v>
      </c>
      <c r="DH15" s="57">
        <v>250</v>
      </c>
      <c r="DI15" s="58">
        <v>3</v>
      </c>
      <c r="DJ15" s="58">
        <v>124</v>
      </c>
      <c r="DK15" s="58">
        <v>9</v>
      </c>
      <c r="DL15" s="59">
        <v>386</v>
      </c>
      <c r="DM15" s="58">
        <v>2</v>
      </c>
      <c r="DN15" s="58">
        <v>0</v>
      </c>
      <c r="DO15" s="59">
        <v>2</v>
      </c>
      <c r="DP15" s="64">
        <v>388</v>
      </c>
      <c r="DQ15" s="241">
        <v>743</v>
      </c>
      <c r="DR15" s="305">
        <v>743</v>
      </c>
      <c r="DS15" s="299">
        <v>522</v>
      </c>
      <c r="DT15" s="52">
        <v>559</v>
      </c>
      <c r="DU15" s="59">
        <v>1302</v>
      </c>
      <c r="DV15" s="240">
        <v>185</v>
      </c>
      <c r="DW15" s="304">
        <v>185</v>
      </c>
      <c r="DX15" s="298">
        <v>244</v>
      </c>
      <c r="DY15" s="294">
        <v>276</v>
      </c>
      <c r="DZ15" s="237">
        <v>461</v>
      </c>
      <c r="EA15" s="241">
        <v>0</v>
      </c>
      <c r="EB15" s="287">
        <v>0</v>
      </c>
      <c r="EC15" s="288">
        <v>8</v>
      </c>
      <c r="ED15" s="288">
        <v>2</v>
      </c>
      <c r="EE15" s="288">
        <v>5</v>
      </c>
      <c r="EF15" s="289"/>
      <c r="EG15" s="287">
        <v>274</v>
      </c>
      <c r="EH15" s="289">
        <v>338</v>
      </c>
      <c r="EI15" s="805">
        <v>112</v>
      </c>
      <c r="EJ15" s="287">
        <v>14</v>
      </c>
      <c r="EK15" s="290">
        <v>22</v>
      </c>
      <c r="EL15" s="290">
        <v>52</v>
      </c>
      <c r="EM15" s="290">
        <v>0</v>
      </c>
      <c r="EN15" s="290">
        <v>0</v>
      </c>
      <c r="EO15" s="289">
        <v>1729</v>
      </c>
      <c r="EP15" s="327"/>
      <c r="EQ15" s="328"/>
      <c r="ER15" s="327"/>
      <c r="ES15" s="289"/>
      <c r="ET15" s="289"/>
    </row>
    <row r="16" spans="1:150" s="46" customFormat="1" ht="15.75" customHeight="1">
      <c r="A16" s="307">
        <v>7</v>
      </c>
      <c r="B16" s="307" t="s">
        <v>494</v>
      </c>
      <c r="C16" s="307" t="s">
        <v>48</v>
      </c>
      <c r="D16" s="307">
        <v>8</v>
      </c>
      <c r="E16" s="448" t="s">
        <v>186</v>
      </c>
      <c r="F16" s="197">
        <v>535</v>
      </c>
      <c r="G16" s="45">
        <v>4</v>
      </c>
      <c r="H16" s="205">
        <v>539</v>
      </c>
      <c r="I16" s="799">
        <v>0</v>
      </c>
      <c r="J16" s="41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2</v>
      </c>
      <c r="R16" s="45">
        <v>2</v>
      </c>
      <c r="S16" s="314">
        <v>1113</v>
      </c>
      <c r="T16" s="330">
        <v>70964</v>
      </c>
      <c r="U16" s="314">
        <v>604</v>
      </c>
      <c r="V16" s="330">
        <v>37332</v>
      </c>
      <c r="W16" s="858">
        <v>15</v>
      </c>
      <c r="X16" s="671">
        <v>0</v>
      </c>
      <c r="Y16" s="671">
        <v>0</v>
      </c>
      <c r="Z16" s="228">
        <v>0</v>
      </c>
      <c r="AA16" s="41">
        <v>100</v>
      </c>
      <c r="AB16" s="45">
        <v>9</v>
      </c>
      <c r="AC16" s="45">
        <v>94</v>
      </c>
      <c r="AD16" s="45">
        <v>3</v>
      </c>
      <c r="AE16" s="234">
        <v>203</v>
      </c>
      <c r="AF16" s="41">
        <v>657</v>
      </c>
      <c r="AG16" s="45">
        <v>196</v>
      </c>
      <c r="AH16" s="45">
        <v>0</v>
      </c>
      <c r="AI16" s="205">
        <v>853</v>
      </c>
      <c r="AJ16" s="41">
        <v>1</v>
      </c>
      <c r="AK16" s="54">
        <v>371</v>
      </c>
      <c r="AL16" s="281">
        <v>0</v>
      </c>
      <c r="AM16" s="282">
        <v>0</v>
      </c>
      <c r="AN16" s="282">
        <v>0</v>
      </c>
      <c r="AO16" s="282">
        <v>0</v>
      </c>
      <c r="AP16" s="373">
        <v>0</v>
      </c>
      <c r="AQ16" s="199">
        <v>0</v>
      </c>
      <c r="AR16" s="56">
        <v>0</v>
      </c>
      <c r="AS16" s="200">
        <v>0</v>
      </c>
      <c r="AT16" s="45">
        <v>39685</v>
      </c>
      <c r="AU16" s="41">
        <v>0</v>
      </c>
      <c r="AV16" s="45">
        <v>0</v>
      </c>
      <c r="AW16" s="54">
        <v>0</v>
      </c>
      <c r="AX16" s="57">
        <v>0</v>
      </c>
      <c r="AY16" s="58">
        <v>4</v>
      </c>
      <c r="AZ16" s="58">
        <v>2</v>
      </c>
      <c r="BA16" s="58">
        <v>1097</v>
      </c>
      <c r="BB16" s="58">
        <v>167</v>
      </c>
      <c r="BC16" s="58">
        <v>24</v>
      </c>
      <c r="BD16" s="58">
        <v>225</v>
      </c>
      <c r="BE16" s="58">
        <v>6</v>
      </c>
      <c r="BF16" s="60">
        <v>6</v>
      </c>
      <c r="BG16" s="61">
        <v>1531</v>
      </c>
      <c r="BH16" s="57">
        <v>1</v>
      </c>
      <c r="BI16" s="58">
        <v>35</v>
      </c>
      <c r="BJ16" s="58">
        <v>22640</v>
      </c>
      <c r="BK16" s="58">
        <v>1654</v>
      </c>
      <c r="BL16" s="58">
        <v>105</v>
      </c>
      <c r="BM16" s="58">
        <v>13503</v>
      </c>
      <c r="BN16" s="58">
        <v>186</v>
      </c>
      <c r="BO16" s="58">
        <v>0</v>
      </c>
      <c r="BP16" s="326">
        <v>169</v>
      </c>
      <c r="BQ16" s="62">
        <v>38293</v>
      </c>
      <c r="BR16" s="57">
        <v>1</v>
      </c>
      <c r="BS16" s="58">
        <v>37075</v>
      </c>
      <c r="BT16" s="58">
        <v>699</v>
      </c>
      <c r="BU16" s="58">
        <v>0</v>
      </c>
      <c r="BV16" s="58">
        <v>219</v>
      </c>
      <c r="BW16" s="58">
        <v>0</v>
      </c>
      <c r="BX16" s="58">
        <v>0</v>
      </c>
      <c r="BY16" s="58">
        <v>53</v>
      </c>
      <c r="BZ16" s="58">
        <v>416</v>
      </c>
      <c r="CA16" s="58">
        <v>0</v>
      </c>
      <c r="CB16" s="58">
        <v>0</v>
      </c>
      <c r="CC16" s="58">
        <v>0</v>
      </c>
      <c r="CD16" s="58">
        <v>0</v>
      </c>
      <c r="CE16" s="62">
        <v>38463</v>
      </c>
      <c r="CF16" s="859">
        <v>0</v>
      </c>
      <c r="CG16" s="57">
        <v>45</v>
      </c>
      <c r="CH16" s="58">
        <v>0</v>
      </c>
      <c r="CI16" s="58">
        <v>57</v>
      </c>
      <c r="CJ16" s="58">
        <v>0</v>
      </c>
      <c r="CK16" s="59">
        <v>102</v>
      </c>
      <c r="CL16" s="58">
        <v>7</v>
      </c>
      <c r="CM16" s="58">
        <v>1</v>
      </c>
      <c r="CN16" s="59">
        <v>8</v>
      </c>
      <c r="CO16" s="64">
        <v>110</v>
      </c>
      <c r="CP16" s="57">
        <v>63</v>
      </c>
      <c r="CQ16" s="58">
        <v>1</v>
      </c>
      <c r="CR16" s="58">
        <v>20</v>
      </c>
      <c r="CS16" s="58">
        <v>0</v>
      </c>
      <c r="CT16" s="59">
        <v>84</v>
      </c>
      <c r="CU16" s="58">
        <v>1</v>
      </c>
      <c r="CV16" s="58">
        <v>0</v>
      </c>
      <c r="CW16" s="59">
        <v>1</v>
      </c>
      <c r="CX16" s="64">
        <v>85</v>
      </c>
      <c r="CY16" s="57">
        <v>15</v>
      </c>
      <c r="CZ16" s="58">
        <v>1</v>
      </c>
      <c r="DA16" s="58">
        <v>133</v>
      </c>
      <c r="DB16" s="58">
        <v>9</v>
      </c>
      <c r="DC16" s="59">
        <v>158</v>
      </c>
      <c r="DD16" s="58">
        <v>2</v>
      </c>
      <c r="DE16" s="58">
        <v>0</v>
      </c>
      <c r="DF16" s="59">
        <v>2</v>
      </c>
      <c r="DG16" s="64">
        <v>160</v>
      </c>
      <c r="DH16" s="57">
        <v>19</v>
      </c>
      <c r="DI16" s="58">
        <v>0</v>
      </c>
      <c r="DJ16" s="58">
        <v>19</v>
      </c>
      <c r="DK16" s="58">
        <v>1</v>
      </c>
      <c r="DL16" s="59">
        <v>39</v>
      </c>
      <c r="DM16" s="58">
        <v>0</v>
      </c>
      <c r="DN16" s="58">
        <v>0</v>
      </c>
      <c r="DO16" s="59">
        <v>0</v>
      </c>
      <c r="DP16" s="64">
        <v>39</v>
      </c>
      <c r="DQ16" s="241">
        <v>193</v>
      </c>
      <c r="DR16" s="305">
        <v>195</v>
      </c>
      <c r="DS16" s="299">
        <v>188</v>
      </c>
      <c r="DT16" s="52">
        <v>199</v>
      </c>
      <c r="DU16" s="59">
        <v>394</v>
      </c>
      <c r="DV16" s="240">
        <v>85</v>
      </c>
      <c r="DW16" s="304">
        <v>86</v>
      </c>
      <c r="DX16" s="298">
        <v>154</v>
      </c>
      <c r="DY16" s="294">
        <v>164</v>
      </c>
      <c r="DZ16" s="237">
        <v>250</v>
      </c>
      <c r="EA16" s="241">
        <v>0</v>
      </c>
      <c r="EB16" s="287">
        <v>0</v>
      </c>
      <c r="EC16" s="288">
        <v>0</v>
      </c>
      <c r="ED16" s="288">
        <v>0</v>
      </c>
      <c r="EE16" s="288">
        <v>1</v>
      </c>
      <c r="EF16" s="289">
        <v>0</v>
      </c>
      <c r="EG16" s="287">
        <v>0</v>
      </c>
      <c r="EH16" s="289">
        <v>0</v>
      </c>
      <c r="EI16" s="805">
        <v>72</v>
      </c>
      <c r="EJ16" s="287">
        <v>0</v>
      </c>
      <c r="EK16" s="290">
        <v>0</v>
      </c>
      <c r="EL16" s="290">
        <v>0</v>
      </c>
      <c r="EM16" s="290">
        <v>1</v>
      </c>
      <c r="EN16" s="290">
        <v>22.5</v>
      </c>
      <c r="EO16" s="289">
        <v>7</v>
      </c>
      <c r="EP16" s="327"/>
      <c r="EQ16" s="328"/>
      <c r="ER16" s="327"/>
      <c r="ES16" s="289"/>
      <c r="ET16" s="289"/>
    </row>
    <row r="17" spans="1:150" s="46" customFormat="1" ht="15.75" customHeight="1">
      <c r="A17" s="307">
        <v>8</v>
      </c>
      <c r="B17" s="307" t="s">
        <v>494</v>
      </c>
      <c r="C17" s="307" t="s">
        <v>49</v>
      </c>
      <c r="D17" s="306">
        <v>9</v>
      </c>
      <c r="E17" s="448" t="s">
        <v>187</v>
      </c>
      <c r="F17" s="197">
        <v>1581</v>
      </c>
      <c r="G17" s="45">
        <v>75</v>
      </c>
      <c r="H17" s="205">
        <v>1656</v>
      </c>
      <c r="I17" s="799">
        <v>0</v>
      </c>
      <c r="J17" s="41">
        <v>0</v>
      </c>
      <c r="K17" s="45">
        <v>17</v>
      </c>
      <c r="L17" s="45">
        <v>3</v>
      </c>
      <c r="M17" s="45">
        <v>0</v>
      </c>
      <c r="N17" s="45">
        <v>0</v>
      </c>
      <c r="O17" s="45">
        <v>0</v>
      </c>
      <c r="P17" s="45">
        <v>0</v>
      </c>
      <c r="Q17" s="45">
        <v>79</v>
      </c>
      <c r="R17" s="45">
        <v>99</v>
      </c>
      <c r="S17" s="314">
        <v>3876</v>
      </c>
      <c r="T17" s="330">
        <v>196423</v>
      </c>
      <c r="U17" s="314">
        <v>1899</v>
      </c>
      <c r="V17" s="330">
        <v>90826</v>
      </c>
      <c r="W17" s="858">
        <v>2097</v>
      </c>
      <c r="X17" s="671">
        <v>0</v>
      </c>
      <c r="Y17" s="671">
        <v>0</v>
      </c>
      <c r="Z17" s="228">
        <v>0</v>
      </c>
      <c r="AA17" s="41">
        <v>146</v>
      </c>
      <c r="AB17" s="45">
        <v>36</v>
      </c>
      <c r="AC17" s="45">
        <v>124</v>
      </c>
      <c r="AD17" s="45"/>
      <c r="AE17" s="234">
        <v>306</v>
      </c>
      <c r="AF17" s="41">
        <v>2296</v>
      </c>
      <c r="AG17" s="45">
        <v>254</v>
      </c>
      <c r="AH17" s="45">
        <v>15</v>
      </c>
      <c r="AI17" s="205">
        <v>2565</v>
      </c>
      <c r="AJ17" s="41">
        <v>4</v>
      </c>
      <c r="AK17" s="54">
        <v>900</v>
      </c>
      <c r="AL17" s="281">
        <v>0</v>
      </c>
      <c r="AM17" s="282">
        <v>0</v>
      </c>
      <c r="AN17" s="282">
        <v>0</v>
      </c>
      <c r="AO17" s="282">
        <v>0</v>
      </c>
      <c r="AP17" s="373">
        <v>0</v>
      </c>
      <c r="AQ17" s="199">
        <v>0</v>
      </c>
      <c r="AR17" s="56">
        <v>0</v>
      </c>
      <c r="AS17" s="200">
        <v>0</v>
      </c>
      <c r="AT17" s="45">
        <v>65253</v>
      </c>
      <c r="AU17" s="41">
        <v>0</v>
      </c>
      <c r="AV17" s="45"/>
      <c r="AW17" s="54">
        <v>3450</v>
      </c>
      <c r="AX17" s="57">
        <v>0</v>
      </c>
      <c r="AY17" s="58">
        <v>19</v>
      </c>
      <c r="AZ17" s="58">
        <v>173</v>
      </c>
      <c r="BA17" s="58">
        <v>3722</v>
      </c>
      <c r="BB17" s="58">
        <v>1165</v>
      </c>
      <c r="BC17" s="58">
        <v>45</v>
      </c>
      <c r="BD17" s="58">
        <v>457</v>
      </c>
      <c r="BE17" s="58">
        <v>32</v>
      </c>
      <c r="BF17" s="60">
        <v>2</v>
      </c>
      <c r="BG17" s="61">
        <v>5615</v>
      </c>
      <c r="BH17" s="57">
        <v>4</v>
      </c>
      <c r="BI17" s="58">
        <v>161</v>
      </c>
      <c r="BJ17" s="58">
        <v>38637</v>
      </c>
      <c r="BK17" s="58">
        <v>12727</v>
      </c>
      <c r="BL17" s="58">
        <v>1098</v>
      </c>
      <c r="BM17" s="58">
        <v>5012</v>
      </c>
      <c r="BN17" s="58">
        <v>109</v>
      </c>
      <c r="BO17" s="58">
        <v>720</v>
      </c>
      <c r="BP17" s="326">
        <v>140</v>
      </c>
      <c r="BQ17" s="62">
        <v>58608</v>
      </c>
      <c r="BR17" s="57">
        <v>15</v>
      </c>
      <c r="BS17" s="58">
        <v>49532</v>
      </c>
      <c r="BT17" s="58">
        <v>34</v>
      </c>
      <c r="BU17" s="58">
        <v>0</v>
      </c>
      <c r="BV17" s="58">
        <v>762</v>
      </c>
      <c r="BW17" s="58">
        <v>1206</v>
      </c>
      <c r="BX17" s="58">
        <v>7641</v>
      </c>
      <c r="BY17" s="58">
        <v>0</v>
      </c>
      <c r="BZ17" s="58">
        <v>40</v>
      </c>
      <c r="CA17" s="58">
        <v>45</v>
      </c>
      <c r="CB17" s="58">
        <v>0</v>
      </c>
      <c r="CC17" s="58">
        <v>0</v>
      </c>
      <c r="CD17" s="58">
        <v>73</v>
      </c>
      <c r="CE17" s="62">
        <v>59348</v>
      </c>
      <c r="CF17" s="859">
        <v>0</v>
      </c>
      <c r="CG17" s="57">
        <v>43</v>
      </c>
      <c r="CH17" s="58">
        <v>0</v>
      </c>
      <c r="CI17" s="58">
        <v>181</v>
      </c>
      <c r="CJ17" s="58">
        <v>0</v>
      </c>
      <c r="CK17" s="59">
        <v>224</v>
      </c>
      <c r="CL17" s="58">
        <v>46</v>
      </c>
      <c r="CM17" s="58">
        <v>0</v>
      </c>
      <c r="CN17" s="59">
        <v>46</v>
      </c>
      <c r="CO17" s="64">
        <v>270</v>
      </c>
      <c r="CP17" s="57">
        <v>389</v>
      </c>
      <c r="CQ17" s="58">
        <v>1</v>
      </c>
      <c r="CR17" s="58">
        <v>209</v>
      </c>
      <c r="CS17" s="58">
        <v>0</v>
      </c>
      <c r="CT17" s="59">
        <v>599</v>
      </c>
      <c r="CU17" s="58">
        <v>57</v>
      </c>
      <c r="CV17" s="58">
        <v>0</v>
      </c>
      <c r="CW17" s="59">
        <v>57</v>
      </c>
      <c r="CX17" s="64">
        <v>656</v>
      </c>
      <c r="CY17" s="57">
        <v>24</v>
      </c>
      <c r="CZ17" s="58">
        <v>4</v>
      </c>
      <c r="DA17" s="58">
        <v>181</v>
      </c>
      <c r="DB17" s="58">
        <v>11</v>
      </c>
      <c r="DC17" s="59">
        <v>220</v>
      </c>
      <c r="DD17" s="58">
        <v>5</v>
      </c>
      <c r="DE17" s="58">
        <v>0</v>
      </c>
      <c r="DF17" s="59">
        <v>5</v>
      </c>
      <c r="DG17" s="64">
        <v>225</v>
      </c>
      <c r="DH17" s="57">
        <v>289</v>
      </c>
      <c r="DI17" s="58">
        <v>11</v>
      </c>
      <c r="DJ17" s="58">
        <v>193</v>
      </c>
      <c r="DK17" s="58">
        <v>11</v>
      </c>
      <c r="DL17" s="59">
        <v>504</v>
      </c>
      <c r="DM17" s="58">
        <v>7</v>
      </c>
      <c r="DN17" s="58">
        <v>0</v>
      </c>
      <c r="DO17" s="59">
        <v>7</v>
      </c>
      <c r="DP17" s="64">
        <v>511</v>
      </c>
      <c r="DQ17" s="241">
        <v>925</v>
      </c>
      <c r="DR17" s="305">
        <v>926</v>
      </c>
      <c r="DS17" s="299">
        <v>699</v>
      </c>
      <c r="DT17" s="52">
        <v>736</v>
      </c>
      <c r="DU17" s="59">
        <v>1662</v>
      </c>
      <c r="DV17" s="240">
        <v>493</v>
      </c>
      <c r="DW17" s="304">
        <v>493</v>
      </c>
      <c r="DX17" s="298">
        <v>386</v>
      </c>
      <c r="DY17" s="294">
        <v>408</v>
      </c>
      <c r="DZ17" s="237">
        <v>901</v>
      </c>
      <c r="EA17" s="241">
        <v>0</v>
      </c>
      <c r="EB17" s="287">
        <v>0</v>
      </c>
      <c r="EC17" s="288">
        <v>0</v>
      </c>
      <c r="ED17" s="288">
        <v>0</v>
      </c>
      <c r="EE17" s="288">
        <v>0</v>
      </c>
      <c r="EF17" s="289">
        <v>0</v>
      </c>
      <c r="EG17" s="287">
        <v>34</v>
      </c>
      <c r="EH17" s="289">
        <v>34</v>
      </c>
      <c r="EI17" s="805">
        <v>61</v>
      </c>
      <c r="EJ17" s="287">
        <v>8</v>
      </c>
      <c r="EK17" s="290">
        <v>13</v>
      </c>
      <c r="EL17" s="290">
        <v>41</v>
      </c>
      <c r="EM17" s="290">
        <v>0</v>
      </c>
      <c r="EN17" s="290">
        <v>0</v>
      </c>
      <c r="EO17" s="289">
        <v>860</v>
      </c>
      <c r="EP17" s="327"/>
      <c r="EQ17" s="328"/>
      <c r="ER17" s="327"/>
      <c r="ES17" s="289"/>
      <c r="ET17" s="289"/>
    </row>
    <row r="18" spans="1:150" s="46" customFormat="1" ht="15.75" customHeight="1">
      <c r="A18" s="307">
        <v>9</v>
      </c>
      <c r="B18" s="307" t="s">
        <v>494</v>
      </c>
      <c r="C18" s="307" t="s">
        <v>51</v>
      </c>
      <c r="D18" s="306">
        <v>10</v>
      </c>
      <c r="E18" s="448" t="s">
        <v>188</v>
      </c>
      <c r="F18" s="197">
        <v>202</v>
      </c>
      <c r="G18" s="45">
        <v>119</v>
      </c>
      <c r="H18" s="205">
        <v>321</v>
      </c>
      <c r="I18" s="799">
        <v>0</v>
      </c>
      <c r="J18" s="41">
        <v>0</v>
      </c>
      <c r="K18" s="45">
        <v>1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1</v>
      </c>
      <c r="R18" s="45">
        <v>2</v>
      </c>
      <c r="S18" s="314">
        <v>1020</v>
      </c>
      <c r="T18" s="330">
        <v>37319</v>
      </c>
      <c r="U18" s="314">
        <v>330</v>
      </c>
      <c r="V18" s="330">
        <v>19052</v>
      </c>
      <c r="W18" s="858"/>
      <c r="X18" s="671">
        <v>0</v>
      </c>
      <c r="Y18" s="671">
        <v>0</v>
      </c>
      <c r="Z18" s="228">
        <v>0</v>
      </c>
      <c r="AA18" s="41">
        <v>27</v>
      </c>
      <c r="AB18" s="45">
        <v>51</v>
      </c>
      <c r="AC18" s="45">
        <v>12</v>
      </c>
      <c r="AD18" s="45">
        <v>29</v>
      </c>
      <c r="AE18" s="234">
        <v>90</v>
      </c>
      <c r="AF18" s="41">
        <v>956</v>
      </c>
      <c r="AG18" s="45">
        <v>119</v>
      </c>
      <c r="AH18" s="45">
        <v>3</v>
      </c>
      <c r="AI18" s="205">
        <v>1078</v>
      </c>
      <c r="AJ18" s="41">
        <v>4</v>
      </c>
      <c r="AK18" s="54">
        <v>271</v>
      </c>
      <c r="AL18" s="281">
        <v>0</v>
      </c>
      <c r="AM18" s="282">
        <v>0</v>
      </c>
      <c r="AN18" s="282">
        <v>0</v>
      </c>
      <c r="AO18" s="282">
        <v>0</v>
      </c>
      <c r="AP18" s="373">
        <v>0</v>
      </c>
      <c r="AQ18" s="199">
        <v>0</v>
      </c>
      <c r="AR18" s="56">
        <v>0</v>
      </c>
      <c r="AS18" s="200">
        <v>0</v>
      </c>
      <c r="AT18" s="45">
        <v>16243</v>
      </c>
      <c r="AU18" s="41">
        <v>82</v>
      </c>
      <c r="AV18" s="45">
        <v>3671</v>
      </c>
      <c r="AW18" s="54">
        <v>121</v>
      </c>
      <c r="AX18" s="57">
        <v>0</v>
      </c>
      <c r="AY18" s="58">
        <v>1</v>
      </c>
      <c r="AZ18" s="58">
        <v>4</v>
      </c>
      <c r="BA18" s="58">
        <v>2039</v>
      </c>
      <c r="BB18" s="58">
        <v>532</v>
      </c>
      <c r="BC18" s="58">
        <v>40</v>
      </c>
      <c r="BD18" s="58">
        <v>335</v>
      </c>
      <c r="BE18" s="58">
        <v>4</v>
      </c>
      <c r="BF18" s="60">
        <v>2</v>
      </c>
      <c r="BG18" s="61">
        <v>2957</v>
      </c>
      <c r="BH18" s="57">
        <v>0</v>
      </c>
      <c r="BI18" s="58">
        <v>21</v>
      </c>
      <c r="BJ18" s="58">
        <v>37133</v>
      </c>
      <c r="BK18" s="58">
        <v>1734</v>
      </c>
      <c r="BL18" s="58">
        <v>312</v>
      </c>
      <c r="BM18" s="58">
        <v>2713</v>
      </c>
      <c r="BN18" s="58">
        <v>92</v>
      </c>
      <c r="BO18" s="58">
        <v>0</v>
      </c>
      <c r="BP18" s="326">
        <v>9</v>
      </c>
      <c r="BQ18" s="62">
        <v>42014</v>
      </c>
      <c r="BR18" s="57">
        <v>0</v>
      </c>
      <c r="BS18" s="58">
        <v>22167</v>
      </c>
      <c r="BT18" s="58">
        <v>0</v>
      </c>
      <c r="BU18" s="58">
        <v>325</v>
      </c>
      <c r="BV18" s="58">
        <v>934</v>
      </c>
      <c r="BW18" s="58">
        <v>38</v>
      </c>
      <c r="BX18" s="58">
        <v>19413</v>
      </c>
      <c r="BY18" s="58">
        <v>65</v>
      </c>
      <c r="BZ18" s="58">
        <v>34</v>
      </c>
      <c r="CA18" s="58">
        <v>1</v>
      </c>
      <c r="CB18" s="58">
        <v>0</v>
      </c>
      <c r="CC18" s="58">
        <v>4</v>
      </c>
      <c r="CD18" s="58">
        <v>13</v>
      </c>
      <c r="CE18" s="62">
        <v>42994</v>
      </c>
      <c r="CF18" s="859">
        <v>0</v>
      </c>
      <c r="CG18" s="57">
        <v>357</v>
      </c>
      <c r="CH18" s="58">
        <v>0</v>
      </c>
      <c r="CI18" s="58">
        <v>908</v>
      </c>
      <c r="CJ18" s="58">
        <v>1</v>
      </c>
      <c r="CK18" s="59">
        <v>1266</v>
      </c>
      <c r="CL18" s="58">
        <v>117</v>
      </c>
      <c r="CM18" s="58">
        <v>6</v>
      </c>
      <c r="CN18" s="59">
        <v>123</v>
      </c>
      <c r="CO18" s="64">
        <v>1389</v>
      </c>
      <c r="CP18" s="57">
        <v>62</v>
      </c>
      <c r="CQ18" s="58">
        <v>1</v>
      </c>
      <c r="CR18" s="58">
        <v>19</v>
      </c>
      <c r="CS18" s="58">
        <v>0</v>
      </c>
      <c r="CT18" s="59">
        <v>82</v>
      </c>
      <c r="CU18" s="58">
        <v>3</v>
      </c>
      <c r="CV18" s="58">
        <v>0</v>
      </c>
      <c r="CW18" s="59">
        <v>3</v>
      </c>
      <c r="CX18" s="64">
        <v>85</v>
      </c>
      <c r="CY18" s="57">
        <v>64</v>
      </c>
      <c r="CZ18" s="58">
        <v>6</v>
      </c>
      <c r="DA18" s="58">
        <v>332</v>
      </c>
      <c r="DB18" s="58">
        <v>47</v>
      </c>
      <c r="DC18" s="59">
        <v>449</v>
      </c>
      <c r="DD18" s="58">
        <v>0</v>
      </c>
      <c r="DE18" s="58">
        <v>0</v>
      </c>
      <c r="DF18" s="59">
        <v>0</v>
      </c>
      <c r="DG18" s="64">
        <v>449</v>
      </c>
      <c r="DH18" s="57">
        <v>18</v>
      </c>
      <c r="DI18" s="58">
        <v>1</v>
      </c>
      <c r="DJ18" s="58">
        <v>17</v>
      </c>
      <c r="DK18" s="58">
        <v>0</v>
      </c>
      <c r="DL18" s="59">
        <v>36</v>
      </c>
      <c r="DM18" s="58">
        <v>1</v>
      </c>
      <c r="DN18" s="58">
        <v>0</v>
      </c>
      <c r="DO18" s="59">
        <v>1</v>
      </c>
      <c r="DP18" s="64">
        <v>37</v>
      </c>
      <c r="DQ18" s="241">
        <v>1466</v>
      </c>
      <c r="DR18" s="305">
        <v>1474</v>
      </c>
      <c r="DS18" s="299">
        <v>432</v>
      </c>
      <c r="DT18" s="52">
        <v>486</v>
      </c>
      <c r="DU18" s="59">
        <v>1960</v>
      </c>
      <c r="DV18" s="240">
        <v>1047</v>
      </c>
      <c r="DW18" s="304">
        <v>1054</v>
      </c>
      <c r="DX18" s="298">
        <v>350</v>
      </c>
      <c r="DY18" s="294">
        <v>397</v>
      </c>
      <c r="DZ18" s="237">
        <v>1451</v>
      </c>
      <c r="EA18" s="241">
        <v>0</v>
      </c>
      <c r="EB18" s="287">
        <v>0</v>
      </c>
      <c r="EC18" s="288">
        <v>0</v>
      </c>
      <c r="ED18" s="288">
        <v>0</v>
      </c>
      <c r="EE18" s="288">
        <v>0</v>
      </c>
      <c r="EF18" s="289">
        <v>7</v>
      </c>
      <c r="EG18" s="287">
        <v>285</v>
      </c>
      <c r="EH18" s="289">
        <v>565</v>
      </c>
      <c r="EI18" s="805">
        <v>133</v>
      </c>
      <c r="EJ18" s="287">
        <v>19</v>
      </c>
      <c r="EK18" s="290">
        <v>6</v>
      </c>
      <c r="EL18" s="290">
        <v>25</v>
      </c>
      <c r="EM18" s="290">
        <v>0</v>
      </c>
      <c r="EN18" s="290">
        <v>0</v>
      </c>
      <c r="EO18" s="289">
        <v>636</v>
      </c>
      <c r="EP18" s="327"/>
      <c r="EQ18" s="328"/>
      <c r="ER18" s="327"/>
      <c r="ES18" s="289"/>
      <c r="ET18" s="289"/>
    </row>
    <row r="19" spans="1:150" s="46" customFormat="1" ht="15.75" customHeight="1">
      <c r="A19" s="307">
        <v>10</v>
      </c>
      <c r="B19" s="307" t="s">
        <v>494</v>
      </c>
      <c r="C19" s="307" t="s">
        <v>52</v>
      </c>
      <c r="D19" s="307">
        <v>11</v>
      </c>
      <c r="E19" s="448" t="s">
        <v>189</v>
      </c>
      <c r="F19" s="197">
        <v>1840</v>
      </c>
      <c r="G19" s="45">
        <v>405</v>
      </c>
      <c r="H19" s="205">
        <v>2245</v>
      </c>
      <c r="I19" s="799">
        <v>0</v>
      </c>
      <c r="J19" s="41">
        <v>0</v>
      </c>
      <c r="K19" s="45">
        <v>0</v>
      </c>
      <c r="L19" s="45">
        <v>1</v>
      </c>
      <c r="M19" s="45">
        <v>0</v>
      </c>
      <c r="N19" s="45">
        <v>0</v>
      </c>
      <c r="O19" s="45">
        <v>0</v>
      </c>
      <c r="P19" s="45">
        <v>0</v>
      </c>
      <c r="Q19" s="45">
        <v>22</v>
      </c>
      <c r="R19" s="45">
        <v>23</v>
      </c>
      <c r="S19" s="314">
        <v>4930</v>
      </c>
      <c r="T19" s="330">
        <v>338887</v>
      </c>
      <c r="U19" s="314">
        <v>2330</v>
      </c>
      <c r="V19" s="330">
        <v>169519</v>
      </c>
      <c r="W19" s="858">
        <v>2862</v>
      </c>
      <c r="X19" s="671">
        <v>43100</v>
      </c>
      <c r="Y19" s="671">
        <v>0</v>
      </c>
      <c r="Z19" s="228">
        <v>43100</v>
      </c>
      <c r="AA19" s="41">
        <v>393</v>
      </c>
      <c r="AB19" s="45">
        <v>83</v>
      </c>
      <c r="AC19" s="45">
        <v>101</v>
      </c>
      <c r="AD19" s="45">
        <v>5</v>
      </c>
      <c r="AE19" s="234">
        <v>577</v>
      </c>
      <c r="AF19" s="41">
        <v>3954</v>
      </c>
      <c r="AG19" s="45">
        <v>578</v>
      </c>
      <c r="AH19" s="45">
        <v>9</v>
      </c>
      <c r="AI19" s="205">
        <v>4541</v>
      </c>
      <c r="AJ19" s="41">
        <v>36</v>
      </c>
      <c r="AK19" s="54">
        <v>2012</v>
      </c>
      <c r="AL19" s="281">
        <v>0</v>
      </c>
      <c r="AM19" s="282">
        <v>0</v>
      </c>
      <c r="AN19" s="282">
        <v>0</v>
      </c>
      <c r="AO19" s="282">
        <v>0</v>
      </c>
      <c r="AP19" s="373">
        <v>0</v>
      </c>
      <c r="AQ19" s="199">
        <v>0</v>
      </c>
      <c r="AR19" s="56">
        <v>0</v>
      </c>
      <c r="AS19" s="200">
        <v>0</v>
      </c>
      <c r="AT19" s="45">
        <v>29428</v>
      </c>
      <c r="AU19" s="41">
        <v>0</v>
      </c>
      <c r="AV19" s="45">
        <v>0</v>
      </c>
      <c r="AW19" s="54">
        <v>0</v>
      </c>
      <c r="AX19" s="57">
        <v>2</v>
      </c>
      <c r="AY19" s="58">
        <v>22</v>
      </c>
      <c r="AZ19" s="58">
        <v>1292</v>
      </c>
      <c r="BA19" s="58">
        <v>8499</v>
      </c>
      <c r="BB19" s="58">
        <v>1010</v>
      </c>
      <c r="BC19" s="58">
        <v>68</v>
      </c>
      <c r="BD19" s="58">
        <v>538</v>
      </c>
      <c r="BE19" s="58">
        <v>17</v>
      </c>
      <c r="BF19" s="60">
        <v>27</v>
      </c>
      <c r="BG19" s="61">
        <v>11475</v>
      </c>
      <c r="BH19" s="57">
        <v>47</v>
      </c>
      <c r="BI19" s="58">
        <v>606</v>
      </c>
      <c r="BJ19" s="58">
        <v>40942</v>
      </c>
      <c r="BK19" s="58">
        <v>12706</v>
      </c>
      <c r="BL19" s="58">
        <v>918</v>
      </c>
      <c r="BM19" s="58">
        <v>7257</v>
      </c>
      <c r="BN19" s="58">
        <v>82</v>
      </c>
      <c r="BO19" s="58">
        <v>1413</v>
      </c>
      <c r="BP19" s="326">
        <v>352</v>
      </c>
      <c r="BQ19" s="62">
        <v>64323</v>
      </c>
      <c r="BR19" s="57">
        <v>3159</v>
      </c>
      <c r="BS19" s="58">
        <v>89188</v>
      </c>
      <c r="BT19" s="58">
        <v>28</v>
      </c>
      <c r="BU19" s="58">
        <v>0</v>
      </c>
      <c r="BV19" s="58">
        <v>1453</v>
      </c>
      <c r="BW19" s="58">
        <v>0</v>
      </c>
      <c r="BX19" s="58">
        <v>4260</v>
      </c>
      <c r="BY19" s="58">
        <v>33</v>
      </c>
      <c r="BZ19" s="58">
        <v>4823</v>
      </c>
      <c r="CA19" s="58">
        <v>1818</v>
      </c>
      <c r="CB19" s="58">
        <v>4</v>
      </c>
      <c r="CC19" s="58">
        <v>17</v>
      </c>
      <c r="CD19" s="58">
        <v>607</v>
      </c>
      <c r="CE19" s="62">
        <v>105390</v>
      </c>
      <c r="CF19" s="859">
        <v>11401</v>
      </c>
      <c r="CG19" s="57">
        <v>32</v>
      </c>
      <c r="CH19" s="58">
        <v>0</v>
      </c>
      <c r="CI19" s="58">
        <v>42</v>
      </c>
      <c r="CJ19" s="58">
        <v>0</v>
      </c>
      <c r="CK19" s="59">
        <v>74</v>
      </c>
      <c r="CL19" s="58">
        <v>6</v>
      </c>
      <c r="CM19" s="58">
        <v>0</v>
      </c>
      <c r="CN19" s="59">
        <v>6</v>
      </c>
      <c r="CO19" s="64">
        <v>80</v>
      </c>
      <c r="CP19" s="57">
        <v>177</v>
      </c>
      <c r="CQ19" s="58">
        <v>0</v>
      </c>
      <c r="CR19" s="58">
        <v>96</v>
      </c>
      <c r="CS19" s="58">
        <v>1</v>
      </c>
      <c r="CT19" s="59">
        <v>274</v>
      </c>
      <c r="CU19" s="58">
        <v>12</v>
      </c>
      <c r="CV19" s="58">
        <v>0</v>
      </c>
      <c r="CW19" s="59">
        <v>12</v>
      </c>
      <c r="CX19" s="64">
        <v>286</v>
      </c>
      <c r="CY19" s="57">
        <v>28</v>
      </c>
      <c r="CZ19" s="58">
        <v>8</v>
      </c>
      <c r="DA19" s="58">
        <v>356</v>
      </c>
      <c r="DB19" s="58">
        <v>38</v>
      </c>
      <c r="DC19" s="59">
        <v>430</v>
      </c>
      <c r="DD19" s="58">
        <v>29</v>
      </c>
      <c r="DE19" s="58">
        <v>9</v>
      </c>
      <c r="DF19" s="59">
        <v>38</v>
      </c>
      <c r="DG19" s="64">
        <v>468</v>
      </c>
      <c r="DH19" s="57">
        <v>160</v>
      </c>
      <c r="DI19" s="58">
        <v>36</v>
      </c>
      <c r="DJ19" s="58">
        <v>197</v>
      </c>
      <c r="DK19" s="58">
        <v>40</v>
      </c>
      <c r="DL19" s="59">
        <v>433</v>
      </c>
      <c r="DM19" s="58">
        <v>33</v>
      </c>
      <c r="DN19" s="58">
        <v>2</v>
      </c>
      <c r="DO19" s="59">
        <v>35</v>
      </c>
      <c r="DP19" s="64">
        <v>468</v>
      </c>
      <c r="DQ19" s="241">
        <v>365</v>
      </c>
      <c r="DR19" s="305">
        <v>366</v>
      </c>
      <c r="DS19" s="299">
        <v>803</v>
      </c>
      <c r="DT19" s="52">
        <v>936</v>
      </c>
      <c r="DU19" s="59">
        <v>1302</v>
      </c>
      <c r="DV19" s="240">
        <v>156</v>
      </c>
      <c r="DW19" s="304">
        <v>157</v>
      </c>
      <c r="DX19" s="298">
        <v>615</v>
      </c>
      <c r="DY19" s="294">
        <v>704</v>
      </c>
      <c r="DZ19" s="237">
        <v>861</v>
      </c>
      <c r="EA19" s="241">
        <v>0</v>
      </c>
      <c r="EB19" s="287">
        <v>0</v>
      </c>
      <c r="EC19" s="288">
        <v>0</v>
      </c>
      <c r="ED19" s="288">
        <v>0</v>
      </c>
      <c r="EE19" s="288">
        <v>0</v>
      </c>
      <c r="EF19" s="289">
        <v>0</v>
      </c>
      <c r="EG19" s="287">
        <v>414</v>
      </c>
      <c r="EH19" s="289">
        <v>877</v>
      </c>
      <c r="EI19" s="805">
        <v>30</v>
      </c>
      <c r="EJ19" s="287">
        <v>34</v>
      </c>
      <c r="EK19" s="290">
        <v>3</v>
      </c>
      <c r="EL19" s="290">
        <v>31.5</v>
      </c>
      <c r="EM19" s="290">
        <v>0</v>
      </c>
      <c r="EN19" s="290">
        <v>0</v>
      </c>
      <c r="EO19" s="289">
        <v>886</v>
      </c>
      <c r="EP19" s="327"/>
      <c r="EQ19" s="328"/>
      <c r="ER19" s="327"/>
      <c r="ES19" s="289"/>
      <c r="ET19" s="289"/>
    </row>
    <row r="20" spans="1:150" s="46" customFormat="1" ht="15.75" customHeight="1">
      <c r="A20" s="307">
        <v>11</v>
      </c>
      <c r="B20" s="307" t="s">
        <v>494</v>
      </c>
      <c r="C20" s="307" t="s">
        <v>53</v>
      </c>
      <c r="D20" s="306">
        <v>12</v>
      </c>
      <c r="E20" s="448" t="s">
        <v>190</v>
      </c>
      <c r="F20" s="197">
        <v>550</v>
      </c>
      <c r="G20" s="45">
        <v>46</v>
      </c>
      <c r="H20" s="205">
        <v>596</v>
      </c>
      <c r="I20" s="799">
        <v>0</v>
      </c>
      <c r="J20" s="41">
        <v>0</v>
      </c>
      <c r="K20" s="45">
        <v>0</v>
      </c>
      <c r="L20" s="45">
        <v>4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4</v>
      </c>
      <c r="S20" s="314">
        <v>1358</v>
      </c>
      <c r="T20" s="330">
        <v>118349</v>
      </c>
      <c r="U20" s="314">
        <v>601</v>
      </c>
      <c r="V20" s="330">
        <v>51598</v>
      </c>
      <c r="W20" s="858">
        <v>369</v>
      </c>
      <c r="X20" s="671">
        <v>0</v>
      </c>
      <c r="Y20" s="671">
        <v>0</v>
      </c>
      <c r="Z20" s="228">
        <v>0</v>
      </c>
      <c r="AA20" s="41">
        <v>53</v>
      </c>
      <c r="AB20" s="45">
        <v>27</v>
      </c>
      <c r="AC20" s="45">
        <v>103</v>
      </c>
      <c r="AD20" s="45">
        <v>9</v>
      </c>
      <c r="AE20" s="234">
        <v>183</v>
      </c>
      <c r="AF20" s="41">
        <v>1394</v>
      </c>
      <c r="AG20" s="45">
        <v>191</v>
      </c>
      <c r="AH20" s="45">
        <v>0</v>
      </c>
      <c r="AI20" s="205">
        <v>1585</v>
      </c>
      <c r="AJ20" s="41">
        <v>0</v>
      </c>
      <c r="AK20" s="54">
        <v>830</v>
      </c>
      <c r="AL20" s="281">
        <v>0</v>
      </c>
      <c r="AM20" s="282">
        <v>0</v>
      </c>
      <c r="AN20" s="282">
        <v>0</v>
      </c>
      <c r="AO20" s="282">
        <v>0</v>
      </c>
      <c r="AP20" s="373">
        <v>0</v>
      </c>
      <c r="AQ20" s="199">
        <v>0</v>
      </c>
      <c r="AR20" s="56">
        <v>0</v>
      </c>
      <c r="AS20" s="200">
        <v>0</v>
      </c>
      <c r="AT20" s="45">
        <v>24382</v>
      </c>
      <c r="AU20" s="41">
        <v>0</v>
      </c>
      <c r="AV20" s="45">
        <v>6788</v>
      </c>
      <c r="AW20" s="54">
        <v>0</v>
      </c>
      <c r="AX20" s="57">
        <v>1</v>
      </c>
      <c r="AY20" s="58">
        <v>21</v>
      </c>
      <c r="AZ20" s="58">
        <v>59</v>
      </c>
      <c r="BA20" s="58">
        <v>7620</v>
      </c>
      <c r="BB20" s="58">
        <v>1041</v>
      </c>
      <c r="BC20" s="58">
        <v>47</v>
      </c>
      <c r="BD20" s="58">
        <v>561</v>
      </c>
      <c r="BE20" s="58">
        <v>10</v>
      </c>
      <c r="BF20" s="60">
        <v>1</v>
      </c>
      <c r="BG20" s="61">
        <v>9361</v>
      </c>
      <c r="BH20" s="57">
        <v>3</v>
      </c>
      <c r="BI20" s="58">
        <v>324</v>
      </c>
      <c r="BJ20" s="58">
        <v>27916</v>
      </c>
      <c r="BK20" s="58">
        <v>9227</v>
      </c>
      <c r="BL20" s="58">
        <v>794</v>
      </c>
      <c r="BM20" s="58">
        <v>3913</v>
      </c>
      <c r="BN20" s="58">
        <v>439</v>
      </c>
      <c r="BO20" s="58">
        <v>161</v>
      </c>
      <c r="BP20" s="326">
        <v>127</v>
      </c>
      <c r="BQ20" s="62">
        <v>42904</v>
      </c>
      <c r="BR20" s="57">
        <v>0</v>
      </c>
      <c r="BS20" s="58">
        <v>43104</v>
      </c>
      <c r="BT20" s="58">
        <v>356</v>
      </c>
      <c r="BU20" s="58">
        <v>0</v>
      </c>
      <c r="BV20" s="58">
        <v>0</v>
      </c>
      <c r="BW20" s="58">
        <v>136</v>
      </c>
      <c r="BX20" s="58">
        <v>3</v>
      </c>
      <c r="BY20" s="58">
        <v>134</v>
      </c>
      <c r="BZ20" s="58">
        <v>179</v>
      </c>
      <c r="CA20" s="58">
        <v>406</v>
      </c>
      <c r="CB20" s="58">
        <v>0</v>
      </c>
      <c r="CC20" s="58">
        <v>0</v>
      </c>
      <c r="CD20" s="58">
        <v>18</v>
      </c>
      <c r="CE20" s="62">
        <v>44336</v>
      </c>
      <c r="CF20" s="859">
        <v>1421</v>
      </c>
      <c r="CG20" s="57">
        <v>63</v>
      </c>
      <c r="CH20" s="58">
        <v>0</v>
      </c>
      <c r="CI20" s="58">
        <v>27</v>
      </c>
      <c r="CJ20" s="58">
        <v>0</v>
      </c>
      <c r="CK20" s="59">
        <v>90</v>
      </c>
      <c r="CL20" s="58">
        <v>0</v>
      </c>
      <c r="CM20" s="58">
        <v>0</v>
      </c>
      <c r="CN20" s="59">
        <v>0</v>
      </c>
      <c r="CO20" s="64">
        <v>90</v>
      </c>
      <c r="CP20" s="57">
        <v>323</v>
      </c>
      <c r="CQ20" s="58">
        <v>0</v>
      </c>
      <c r="CR20" s="58">
        <v>56</v>
      </c>
      <c r="CS20" s="58">
        <v>0</v>
      </c>
      <c r="CT20" s="59">
        <v>379</v>
      </c>
      <c r="CU20" s="58">
        <v>1</v>
      </c>
      <c r="CV20" s="58">
        <v>0</v>
      </c>
      <c r="CW20" s="59">
        <v>1</v>
      </c>
      <c r="CX20" s="64">
        <v>380</v>
      </c>
      <c r="CY20" s="57">
        <v>29</v>
      </c>
      <c r="CZ20" s="58">
        <v>0</v>
      </c>
      <c r="DA20" s="58">
        <v>147</v>
      </c>
      <c r="DB20" s="58">
        <v>6</v>
      </c>
      <c r="DC20" s="59">
        <v>182</v>
      </c>
      <c r="DD20" s="58">
        <v>2</v>
      </c>
      <c r="DE20" s="58">
        <v>0</v>
      </c>
      <c r="DF20" s="59">
        <v>2</v>
      </c>
      <c r="DG20" s="64">
        <v>184</v>
      </c>
      <c r="DH20" s="57">
        <v>174</v>
      </c>
      <c r="DI20" s="58">
        <v>1</v>
      </c>
      <c r="DJ20" s="58">
        <v>78</v>
      </c>
      <c r="DK20" s="58">
        <v>0</v>
      </c>
      <c r="DL20" s="59">
        <v>253</v>
      </c>
      <c r="DM20" s="58">
        <v>0</v>
      </c>
      <c r="DN20" s="58">
        <v>0</v>
      </c>
      <c r="DO20" s="59">
        <v>0</v>
      </c>
      <c r="DP20" s="64">
        <v>253</v>
      </c>
      <c r="DQ20" s="241">
        <v>470</v>
      </c>
      <c r="DR20" s="305">
        <v>470</v>
      </c>
      <c r="DS20" s="299">
        <v>430</v>
      </c>
      <c r="DT20" s="52">
        <v>437</v>
      </c>
      <c r="DU20" s="59">
        <v>907</v>
      </c>
      <c r="DV20" s="240">
        <v>84</v>
      </c>
      <c r="DW20" s="304">
        <v>84</v>
      </c>
      <c r="DX20" s="298">
        <v>227</v>
      </c>
      <c r="DY20" s="294">
        <v>233</v>
      </c>
      <c r="DZ20" s="237">
        <v>317</v>
      </c>
      <c r="EA20" s="241">
        <v>12</v>
      </c>
      <c r="EB20" s="287">
        <v>12</v>
      </c>
      <c r="EC20" s="288">
        <v>8</v>
      </c>
      <c r="ED20" s="288">
        <v>0</v>
      </c>
      <c r="EE20" s="288">
        <v>0</v>
      </c>
      <c r="EF20" s="289">
        <v>0</v>
      </c>
      <c r="EG20" s="287">
        <v>479</v>
      </c>
      <c r="EH20" s="289">
        <v>1505</v>
      </c>
      <c r="EI20" s="805">
        <v>60</v>
      </c>
      <c r="EJ20" s="287">
        <v>10</v>
      </c>
      <c r="EK20" s="290">
        <v>16</v>
      </c>
      <c r="EL20" s="290">
        <v>44</v>
      </c>
      <c r="EM20" s="290">
        <v>0</v>
      </c>
      <c r="EN20" s="290">
        <v>0</v>
      </c>
      <c r="EO20" s="289">
        <v>573</v>
      </c>
      <c r="EP20" s="327"/>
      <c r="EQ20" s="328"/>
      <c r="ER20" s="327"/>
      <c r="ES20" s="289"/>
      <c r="ET20" s="289"/>
    </row>
    <row r="21" spans="1:150" s="46" customFormat="1" ht="15.75" customHeight="1">
      <c r="A21" s="307">
        <v>12</v>
      </c>
      <c r="B21" s="307" t="s">
        <v>494</v>
      </c>
      <c r="C21" s="307" t="s">
        <v>54</v>
      </c>
      <c r="D21" s="306">
        <v>13</v>
      </c>
      <c r="E21" s="448" t="s">
        <v>191</v>
      </c>
      <c r="F21" s="197">
        <v>321</v>
      </c>
      <c r="G21" s="45">
        <v>13</v>
      </c>
      <c r="H21" s="205">
        <v>334</v>
      </c>
      <c r="I21" s="799">
        <v>0</v>
      </c>
      <c r="J21" s="41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8</v>
      </c>
      <c r="R21" s="45">
        <v>8</v>
      </c>
      <c r="S21" s="314">
        <v>1110</v>
      </c>
      <c r="T21" s="330">
        <v>44372</v>
      </c>
      <c r="U21" s="314">
        <v>357</v>
      </c>
      <c r="V21" s="330">
        <v>25327</v>
      </c>
      <c r="W21" s="858">
        <v>3264</v>
      </c>
      <c r="X21" s="671">
        <v>0</v>
      </c>
      <c r="Y21" s="671">
        <v>0</v>
      </c>
      <c r="Z21" s="228">
        <v>0</v>
      </c>
      <c r="AA21" s="41">
        <v>40</v>
      </c>
      <c r="AB21" s="45">
        <v>47</v>
      </c>
      <c r="AC21" s="45">
        <v>112</v>
      </c>
      <c r="AD21" s="45">
        <v>47</v>
      </c>
      <c r="AE21" s="234">
        <v>199</v>
      </c>
      <c r="AF21" s="41">
        <v>2943</v>
      </c>
      <c r="AG21" s="45">
        <v>246</v>
      </c>
      <c r="AH21" s="45">
        <v>0</v>
      </c>
      <c r="AI21" s="205">
        <v>3189</v>
      </c>
      <c r="AJ21" s="41">
        <v>7</v>
      </c>
      <c r="AK21" s="54">
        <v>453</v>
      </c>
      <c r="AL21" s="281">
        <v>0</v>
      </c>
      <c r="AM21" s="282">
        <v>0</v>
      </c>
      <c r="AN21" s="282">
        <v>0</v>
      </c>
      <c r="AO21" s="282">
        <v>0</v>
      </c>
      <c r="AP21" s="373">
        <v>0</v>
      </c>
      <c r="AQ21" s="199">
        <v>0</v>
      </c>
      <c r="AR21" s="56">
        <v>0</v>
      </c>
      <c r="AS21" s="200">
        <v>0</v>
      </c>
      <c r="AT21" s="45">
        <v>6306</v>
      </c>
      <c r="AU21" s="41">
        <v>0</v>
      </c>
      <c r="AV21" s="45">
        <v>0</v>
      </c>
      <c r="AW21" s="54">
        <v>0</v>
      </c>
      <c r="AX21" s="57">
        <v>1</v>
      </c>
      <c r="AY21" s="58">
        <v>1</v>
      </c>
      <c r="AZ21" s="58">
        <v>1</v>
      </c>
      <c r="BA21" s="58">
        <v>2662</v>
      </c>
      <c r="BB21" s="58">
        <v>698</v>
      </c>
      <c r="BC21" s="58">
        <v>31</v>
      </c>
      <c r="BD21" s="58">
        <v>344</v>
      </c>
      <c r="BE21" s="58">
        <v>1</v>
      </c>
      <c r="BF21" s="60">
        <v>1</v>
      </c>
      <c r="BG21" s="61">
        <v>3740</v>
      </c>
      <c r="BH21" s="57">
        <v>10</v>
      </c>
      <c r="BI21" s="58">
        <v>0</v>
      </c>
      <c r="BJ21" s="58">
        <v>12526</v>
      </c>
      <c r="BK21" s="58">
        <v>549</v>
      </c>
      <c r="BL21" s="58">
        <v>243</v>
      </c>
      <c r="BM21" s="58">
        <v>474</v>
      </c>
      <c r="BN21" s="58">
        <v>0</v>
      </c>
      <c r="BO21" s="58">
        <v>0</v>
      </c>
      <c r="BP21" s="326">
        <v>0</v>
      </c>
      <c r="BQ21" s="62">
        <v>13802</v>
      </c>
      <c r="BR21" s="57">
        <v>8</v>
      </c>
      <c r="BS21" s="58">
        <v>13387</v>
      </c>
      <c r="BT21" s="58">
        <v>0</v>
      </c>
      <c r="BU21" s="58">
        <v>355</v>
      </c>
      <c r="BV21" s="58">
        <v>0</v>
      </c>
      <c r="BW21" s="58">
        <v>42</v>
      </c>
      <c r="BX21" s="58">
        <v>0</v>
      </c>
      <c r="BY21" s="58">
        <v>47</v>
      </c>
      <c r="BZ21" s="58">
        <v>567</v>
      </c>
      <c r="CA21" s="58">
        <v>8</v>
      </c>
      <c r="CB21" s="58">
        <v>0</v>
      </c>
      <c r="CC21" s="58">
        <v>0</v>
      </c>
      <c r="CD21" s="58">
        <v>0</v>
      </c>
      <c r="CE21" s="62">
        <v>14414</v>
      </c>
      <c r="CF21" s="859">
        <v>0</v>
      </c>
      <c r="CG21" s="57">
        <v>230</v>
      </c>
      <c r="CH21" s="58">
        <v>0</v>
      </c>
      <c r="CI21" s="58">
        <v>445</v>
      </c>
      <c r="CJ21" s="58">
        <v>0</v>
      </c>
      <c r="CK21" s="59">
        <v>675</v>
      </c>
      <c r="CL21" s="58">
        <v>48</v>
      </c>
      <c r="CM21" s="58">
        <v>8</v>
      </c>
      <c r="CN21" s="59">
        <v>56</v>
      </c>
      <c r="CO21" s="64">
        <v>731</v>
      </c>
      <c r="CP21" s="57">
        <v>94</v>
      </c>
      <c r="CQ21" s="58">
        <v>1</v>
      </c>
      <c r="CR21" s="58">
        <v>29</v>
      </c>
      <c r="CS21" s="58">
        <v>1</v>
      </c>
      <c r="CT21" s="59">
        <v>125</v>
      </c>
      <c r="CU21" s="58">
        <v>2</v>
      </c>
      <c r="CV21" s="58">
        <v>0</v>
      </c>
      <c r="CW21" s="59">
        <v>2</v>
      </c>
      <c r="CX21" s="64">
        <v>127</v>
      </c>
      <c r="CY21" s="57">
        <v>29</v>
      </c>
      <c r="CZ21" s="58">
        <v>13</v>
      </c>
      <c r="DA21" s="58">
        <v>112</v>
      </c>
      <c r="DB21" s="58">
        <v>45</v>
      </c>
      <c r="DC21" s="59">
        <v>199</v>
      </c>
      <c r="DD21" s="58">
        <v>0</v>
      </c>
      <c r="DE21" s="58">
        <v>0</v>
      </c>
      <c r="DF21" s="59">
        <v>0</v>
      </c>
      <c r="DG21" s="64">
        <v>199</v>
      </c>
      <c r="DH21" s="57">
        <v>18</v>
      </c>
      <c r="DI21" s="58">
        <v>3</v>
      </c>
      <c r="DJ21" s="58">
        <v>10</v>
      </c>
      <c r="DK21" s="58">
        <v>1</v>
      </c>
      <c r="DL21" s="59">
        <v>32</v>
      </c>
      <c r="DM21" s="58">
        <v>0</v>
      </c>
      <c r="DN21" s="58">
        <v>0</v>
      </c>
      <c r="DO21" s="59">
        <v>0</v>
      </c>
      <c r="DP21" s="64">
        <v>32</v>
      </c>
      <c r="DQ21" s="241">
        <v>848</v>
      </c>
      <c r="DR21" s="305">
        <v>858</v>
      </c>
      <c r="DS21" s="299">
        <v>169</v>
      </c>
      <c r="DT21" s="52">
        <v>231</v>
      </c>
      <c r="DU21" s="59">
        <v>1089</v>
      </c>
      <c r="DV21" s="240">
        <v>524</v>
      </c>
      <c r="DW21" s="304">
        <v>533</v>
      </c>
      <c r="DX21" s="298">
        <v>122</v>
      </c>
      <c r="DY21" s="294">
        <v>168</v>
      </c>
      <c r="DZ21" s="237">
        <v>701</v>
      </c>
      <c r="EA21" s="241">
        <v>0</v>
      </c>
      <c r="EB21" s="287">
        <v>0</v>
      </c>
      <c r="EC21" s="288">
        <v>0</v>
      </c>
      <c r="ED21" s="288">
        <v>0</v>
      </c>
      <c r="EE21" s="288">
        <v>0</v>
      </c>
      <c r="EF21" s="289">
        <v>0</v>
      </c>
      <c r="EG21" s="287">
        <v>290</v>
      </c>
      <c r="EH21" s="289">
        <v>880</v>
      </c>
      <c r="EI21" s="805">
        <v>60</v>
      </c>
      <c r="EJ21" s="287">
        <v>12</v>
      </c>
      <c r="EK21" s="290">
        <v>0</v>
      </c>
      <c r="EL21" s="290">
        <v>6</v>
      </c>
      <c r="EM21" s="290">
        <v>0</v>
      </c>
      <c r="EN21" s="290">
        <v>0</v>
      </c>
      <c r="EO21" s="289">
        <v>252</v>
      </c>
      <c r="EP21" s="327"/>
      <c r="EQ21" s="328"/>
      <c r="ER21" s="327"/>
      <c r="ES21" s="289"/>
      <c r="ET21" s="289"/>
    </row>
    <row r="22" spans="1:150" s="46" customFormat="1" ht="15.75" customHeight="1">
      <c r="A22" s="307">
        <v>13</v>
      </c>
      <c r="B22" s="307" t="s">
        <v>494</v>
      </c>
      <c r="C22" s="307" t="s">
        <v>55</v>
      </c>
      <c r="D22" s="307">
        <v>14</v>
      </c>
      <c r="E22" s="448" t="s">
        <v>151</v>
      </c>
      <c r="F22" s="197">
        <v>3210</v>
      </c>
      <c r="G22" s="45">
        <v>215</v>
      </c>
      <c r="H22" s="205">
        <v>3425</v>
      </c>
      <c r="I22" s="799">
        <v>1</v>
      </c>
      <c r="J22" s="41">
        <v>0</v>
      </c>
      <c r="K22" s="45">
        <v>156</v>
      </c>
      <c r="L22" s="45">
        <v>3</v>
      </c>
      <c r="M22" s="45">
        <v>2</v>
      </c>
      <c r="N22" s="45">
        <v>0</v>
      </c>
      <c r="O22" s="45">
        <v>0</v>
      </c>
      <c r="P22" s="45">
        <v>0</v>
      </c>
      <c r="Q22" s="45">
        <v>8</v>
      </c>
      <c r="R22" s="45">
        <v>169</v>
      </c>
      <c r="S22" s="314">
        <v>5974</v>
      </c>
      <c r="T22" s="330">
        <v>421327</v>
      </c>
      <c r="U22" s="314">
        <v>3761</v>
      </c>
      <c r="V22" s="330">
        <v>278836</v>
      </c>
      <c r="W22" s="858">
        <v>1554</v>
      </c>
      <c r="X22" s="671">
        <v>90000</v>
      </c>
      <c r="Y22" s="671">
        <v>0</v>
      </c>
      <c r="Z22" s="761">
        <v>90000</v>
      </c>
      <c r="AA22" s="41">
        <v>225</v>
      </c>
      <c r="AB22" s="45">
        <v>207</v>
      </c>
      <c r="AC22" s="45">
        <v>729</v>
      </c>
      <c r="AD22" s="45">
        <v>17</v>
      </c>
      <c r="AE22" s="234">
        <v>1161</v>
      </c>
      <c r="AF22" s="41">
        <v>3177</v>
      </c>
      <c r="AG22" s="45">
        <v>1128</v>
      </c>
      <c r="AH22" s="45">
        <v>7</v>
      </c>
      <c r="AI22" s="205">
        <v>4312</v>
      </c>
      <c r="AJ22" s="41">
        <v>29</v>
      </c>
      <c r="AK22" s="54">
        <v>2660</v>
      </c>
      <c r="AL22" s="281">
        <v>0</v>
      </c>
      <c r="AM22" s="282">
        <v>0</v>
      </c>
      <c r="AN22" s="282">
        <v>0</v>
      </c>
      <c r="AO22" s="282">
        <v>0</v>
      </c>
      <c r="AP22" s="373">
        <v>0</v>
      </c>
      <c r="AQ22" s="199">
        <v>6</v>
      </c>
      <c r="AR22" s="56">
        <v>11</v>
      </c>
      <c r="AS22" s="200">
        <v>2</v>
      </c>
      <c r="AT22" s="45">
        <v>40276</v>
      </c>
      <c r="AU22" s="41">
        <v>0</v>
      </c>
      <c r="AV22" s="45">
        <v>0</v>
      </c>
      <c r="AW22" s="54">
        <v>0</v>
      </c>
      <c r="AX22" s="57">
        <v>24</v>
      </c>
      <c r="AY22" s="58">
        <v>50</v>
      </c>
      <c r="AZ22" s="58">
        <v>13</v>
      </c>
      <c r="BA22" s="58">
        <v>3570</v>
      </c>
      <c r="BB22" s="58">
        <v>1445</v>
      </c>
      <c r="BC22" s="58">
        <v>42</v>
      </c>
      <c r="BD22" s="58">
        <v>582</v>
      </c>
      <c r="BE22" s="58">
        <v>13</v>
      </c>
      <c r="BF22" s="60">
        <v>23</v>
      </c>
      <c r="BG22" s="61">
        <v>5762</v>
      </c>
      <c r="BH22" s="57">
        <v>435</v>
      </c>
      <c r="BI22" s="58">
        <v>411</v>
      </c>
      <c r="BJ22" s="58">
        <v>58289</v>
      </c>
      <c r="BK22" s="58">
        <v>35611</v>
      </c>
      <c r="BL22" s="58">
        <v>4121</v>
      </c>
      <c r="BM22" s="58">
        <v>11333</v>
      </c>
      <c r="BN22" s="58">
        <v>634</v>
      </c>
      <c r="BO22" s="58">
        <v>816</v>
      </c>
      <c r="BP22" s="326">
        <v>715</v>
      </c>
      <c r="BQ22" s="62">
        <v>112365</v>
      </c>
      <c r="BR22" s="57">
        <v>4</v>
      </c>
      <c r="BS22" s="58">
        <v>105540</v>
      </c>
      <c r="BT22" s="58">
        <v>559</v>
      </c>
      <c r="BU22" s="58">
        <v>0</v>
      </c>
      <c r="BV22" s="58">
        <v>1429</v>
      </c>
      <c r="BW22" s="58">
        <v>2614</v>
      </c>
      <c r="BX22" s="58">
        <v>7829</v>
      </c>
      <c r="BY22" s="58">
        <v>0</v>
      </c>
      <c r="BZ22" s="58">
        <v>8428</v>
      </c>
      <c r="CA22" s="58">
        <v>31</v>
      </c>
      <c r="CB22" s="58">
        <v>42</v>
      </c>
      <c r="CC22" s="58">
        <v>0</v>
      </c>
      <c r="CD22" s="58">
        <v>245</v>
      </c>
      <c r="CE22" s="62">
        <v>126721</v>
      </c>
      <c r="CF22" s="859">
        <v>34305</v>
      </c>
      <c r="CG22" s="57">
        <v>33</v>
      </c>
      <c r="CH22" s="58">
        <v>0</v>
      </c>
      <c r="CI22" s="58">
        <v>169</v>
      </c>
      <c r="CJ22" s="58">
        <v>3</v>
      </c>
      <c r="CK22" s="59">
        <v>205</v>
      </c>
      <c r="CL22" s="58">
        <v>38</v>
      </c>
      <c r="CM22" s="58">
        <v>0</v>
      </c>
      <c r="CN22" s="59">
        <v>38</v>
      </c>
      <c r="CO22" s="64">
        <v>243</v>
      </c>
      <c r="CP22" s="57">
        <v>73</v>
      </c>
      <c r="CQ22" s="58">
        <v>0</v>
      </c>
      <c r="CR22" s="58">
        <v>210</v>
      </c>
      <c r="CS22" s="58">
        <v>6</v>
      </c>
      <c r="CT22" s="59">
        <v>289</v>
      </c>
      <c r="CU22" s="58">
        <v>58</v>
      </c>
      <c r="CV22" s="58">
        <v>4</v>
      </c>
      <c r="CW22" s="59">
        <v>62</v>
      </c>
      <c r="CX22" s="64">
        <v>351</v>
      </c>
      <c r="CY22" s="57">
        <v>75</v>
      </c>
      <c r="CZ22" s="58">
        <v>12</v>
      </c>
      <c r="DA22" s="58">
        <v>412</v>
      </c>
      <c r="DB22" s="58">
        <v>92</v>
      </c>
      <c r="DC22" s="59">
        <v>591</v>
      </c>
      <c r="DD22" s="58">
        <v>4</v>
      </c>
      <c r="DE22" s="58">
        <v>3</v>
      </c>
      <c r="DF22" s="59">
        <v>7</v>
      </c>
      <c r="DG22" s="64">
        <v>598</v>
      </c>
      <c r="DH22" s="57">
        <v>529</v>
      </c>
      <c r="DI22" s="58">
        <v>41</v>
      </c>
      <c r="DJ22" s="58">
        <v>491</v>
      </c>
      <c r="DK22" s="58">
        <v>17</v>
      </c>
      <c r="DL22" s="59">
        <v>1078</v>
      </c>
      <c r="DM22" s="58">
        <v>16</v>
      </c>
      <c r="DN22" s="58">
        <v>4</v>
      </c>
      <c r="DO22" s="59">
        <v>20</v>
      </c>
      <c r="DP22" s="64">
        <v>1098</v>
      </c>
      <c r="DQ22" s="241">
        <v>581</v>
      </c>
      <c r="DR22" s="305">
        <v>594</v>
      </c>
      <c r="DS22" s="299">
        <v>1527</v>
      </c>
      <c r="DT22" s="52">
        <v>1696</v>
      </c>
      <c r="DU22" s="59">
        <v>2290</v>
      </c>
      <c r="DV22" s="240">
        <v>475</v>
      </c>
      <c r="DW22" s="304">
        <v>488</v>
      </c>
      <c r="DX22" s="298">
        <v>923</v>
      </c>
      <c r="DY22" s="294">
        <v>1039</v>
      </c>
      <c r="DZ22" s="237">
        <v>1527</v>
      </c>
      <c r="EA22" s="241">
        <v>0</v>
      </c>
      <c r="EB22" s="287">
        <v>0</v>
      </c>
      <c r="EC22" s="288">
        <v>1</v>
      </c>
      <c r="ED22" s="288">
        <v>0</v>
      </c>
      <c r="EE22" s="288">
        <v>6</v>
      </c>
      <c r="EF22" s="289">
        <v>0</v>
      </c>
      <c r="EG22" s="287">
        <v>4</v>
      </c>
      <c r="EH22" s="289">
        <v>4</v>
      </c>
      <c r="EI22" s="805">
        <v>139</v>
      </c>
      <c r="EJ22" s="287">
        <v>1</v>
      </c>
      <c r="EK22" s="290">
        <v>11</v>
      </c>
      <c r="EL22" s="290">
        <v>70</v>
      </c>
      <c r="EM22" s="290">
        <v>1</v>
      </c>
      <c r="EN22" s="290">
        <v>20</v>
      </c>
      <c r="EO22" s="289">
        <v>250</v>
      </c>
      <c r="EP22" s="327"/>
      <c r="EQ22" s="328"/>
      <c r="ER22" s="327"/>
      <c r="ES22" s="289"/>
      <c r="ET22" s="289"/>
    </row>
    <row r="23" spans="1:150" s="46" customFormat="1" ht="15.75" customHeight="1">
      <c r="A23" s="307">
        <v>14</v>
      </c>
      <c r="B23" s="307" t="s">
        <v>494</v>
      </c>
      <c r="C23" s="307" t="s">
        <v>56</v>
      </c>
      <c r="D23" s="306">
        <v>15</v>
      </c>
      <c r="E23" s="448" t="s">
        <v>192</v>
      </c>
      <c r="F23" s="197">
        <v>1815</v>
      </c>
      <c r="G23" s="45">
        <v>41</v>
      </c>
      <c r="H23" s="205">
        <v>1856</v>
      </c>
      <c r="I23" s="799">
        <v>3</v>
      </c>
      <c r="J23" s="41">
        <v>0</v>
      </c>
      <c r="K23" s="45">
        <v>2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10</v>
      </c>
      <c r="R23" s="45">
        <v>12</v>
      </c>
      <c r="S23" s="314">
        <v>4654</v>
      </c>
      <c r="T23" s="330">
        <v>123135</v>
      </c>
      <c r="U23" s="314">
        <v>1952</v>
      </c>
      <c r="V23" s="330">
        <v>60341</v>
      </c>
      <c r="W23" s="858">
        <v>1659</v>
      </c>
      <c r="X23" s="671">
        <v>0</v>
      </c>
      <c r="Y23" s="671">
        <v>0</v>
      </c>
      <c r="Z23" s="228">
        <v>0</v>
      </c>
      <c r="AA23" s="41">
        <v>84</v>
      </c>
      <c r="AB23" s="45">
        <v>20</v>
      </c>
      <c r="AC23" s="45">
        <v>158</v>
      </c>
      <c r="AD23" s="45">
        <v>2</v>
      </c>
      <c r="AE23" s="234">
        <v>262</v>
      </c>
      <c r="AF23" s="41">
        <v>362</v>
      </c>
      <c r="AG23" s="45">
        <v>264</v>
      </c>
      <c r="AH23" s="45">
        <v>2</v>
      </c>
      <c r="AI23" s="205">
        <v>628</v>
      </c>
      <c r="AJ23" s="41">
        <v>20</v>
      </c>
      <c r="AK23" s="54">
        <v>367</v>
      </c>
      <c r="AL23" s="281">
        <v>0</v>
      </c>
      <c r="AM23" s="282">
        <v>0</v>
      </c>
      <c r="AN23" s="282">
        <v>0</v>
      </c>
      <c r="AO23" s="282">
        <v>0</v>
      </c>
      <c r="AP23" s="373">
        <v>0</v>
      </c>
      <c r="AQ23" s="199">
        <v>0</v>
      </c>
      <c r="AR23" s="56">
        <v>0</v>
      </c>
      <c r="AS23" s="200">
        <v>0</v>
      </c>
      <c r="AT23" s="45">
        <v>31236</v>
      </c>
      <c r="AU23" s="41">
        <v>2231</v>
      </c>
      <c r="AV23" s="45">
        <v>32</v>
      </c>
      <c r="AW23" s="54">
        <v>0</v>
      </c>
      <c r="AX23" s="57">
        <v>9</v>
      </c>
      <c r="AY23" s="58">
        <v>19</v>
      </c>
      <c r="AZ23" s="58">
        <v>103</v>
      </c>
      <c r="BA23" s="58">
        <v>735</v>
      </c>
      <c r="BB23" s="58">
        <v>409</v>
      </c>
      <c r="BC23" s="58">
        <v>29</v>
      </c>
      <c r="BD23" s="58">
        <v>119</v>
      </c>
      <c r="BE23" s="58">
        <v>14</v>
      </c>
      <c r="BF23" s="60">
        <v>13</v>
      </c>
      <c r="BG23" s="61">
        <v>1450</v>
      </c>
      <c r="BH23" s="57">
        <v>292</v>
      </c>
      <c r="BI23" s="58">
        <v>389</v>
      </c>
      <c r="BJ23" s="58">
        <v>20654</v>
      </c>
      <c r="BK23" s="58">
        <v>15898</v>
      </c>
      <c r="BL23" s="58">
        <v>1103</v>
      </c>
      <c r="BM23" s="58">
        <v>4572</v>
      </c>
      <c r="BN23" s="58">
        <v>54</v>
      </c>
      <c r="BO23" s="58">
        <v>522</v>
      </c>
      <c r="BP23" s="326">
        <v>423</v>
      </c>
      <c r="BQ23" s="62">
        <v>43907</v>
      </c>
      <c r="BR23" s="57">
        <v>0</v>
      </c>
      <c r="BS23" s="58">
        <v>41536</v>
      </c>
      <c r="BT23" s="58">
        <v>0</v>
      </c>
      <c r="BU23" s="58">
        <v>0</v>
      </c>
      <c r="BV23" s="58">
        <v>638</v>
      </c>
      <c r="BW23" s="58">
        <v>1324</v>
      </c>
      <c r="BX23" s="58">
        <v>1718</v>
      </c>
      <c r="BY23" s="58">
        <v>175</v>
      </c>
      <c r="BZ23" s="58">
        <v>1803</v>
      </c>
      <c r="CA23" s="58">
        <v>226</v>
      </c>
      <c r="CB23" s="58">
        <v>0</v>
      </c>
      <c r="CC23" s="58">
        <v>0</v>
      </c>
      <c r="CD23" s="58">
        <v>0</v>
      </c>
      <c r="CE23" s="62">
        <v>47420</v>
      </c>
      <c r="CF23" s="859">
        <v>0</v>
      </c>
      <c r="CG23" s="57">
        <v>11</v>
      </c>
      <c r="CH23" s="58">
        <v>0</v>
      </c>
      <c r="CI23" s="58">
        <v>48</v>
      </c>
      <c r="CJ23" s="58">
        <v>0</v>
      </c>
      <c r="CK23" s="59">
        <v>59</v>
      </c>
      <c r="CL23" s="58">
        <v>10</v>
      </c>
      <c r="CM23" s="58">
        <v>0</v>
      </c>
      <c r="CN23" s="59">
        <v>10</v>
      </c>
      <c r="CO23" s="64">
        <v>69</v>
      </c>
      <c r="CP23" s="57">
        <v>65</v>
      </c>
      <c r="CQ23" s="58">
        <v>0</v>
      </c>
      <c r="CR23" s="58">
        <v>80</v>
      </c>
      <c r="CS23" s="58">
        <v>0</v>
      </c>
      <c r="CT23" s="59">
        <v>145</v>
      </c>
      <c r="CU23" s="58">
        <v>22</v>
      </c>
      <c r="CV23" s="58">
        <v>2</v>
      </c>
      <c r="CW23" s="59">
        <v>24</v>
      </c>
      <c r="CX23" s="64">
        <v>169</v>
      </c>
      <c r="CY23" s="57">
        <v>13</v>
      </c>
      <c r="CZ23" s="58">
        <v>5</v>
      </c>
      <c r="DA23" s="58">
        <v>62</v>
      </c>
      <c r="DB23" s="58">
        <v>8</v>
      </c>
      <c r="DC23" s="59">
        <v>88</v>
      </c>
      <c r="DD23" s="58">
        <v>2</v>
      </c>
      <c r="DE23" s="58">
        <v>0</v>
      </c>
      <c r="DF23" s="59">
        <v>2</v>
      </c>
      <c r="DG23" s="64">
        <v>90</v>
      </c>
      <c r="DH23" s="57">
        <v>240</v>
      </c>
      <c r="DI23" s="58">
        <v>6</v>
      </c>
      <c r="DJ23" s="58">
        <v>119</v>
      </c>
      <c r="DK23" s="58">
        <v>0</v>
      </c>
      <c r="DL23" s="59">
        <v>365</v>
      </c>
      <c r="DM23" s="58">
        <v>5</v>
      </c>
      <c r="DN23" s="58">
        <v>0</v>
      </c>
      <c r="DO23" s="59">
        <v>5</v>
      </c>
      <c r="DP23" s="64">
        <v>370</v>
      </c>
      <c r="DQ23" s="241">
        <v>236</v>
      </c>
      <c r="DR23" s="305">
        <v>238</v>
      </c>
      <c r="DS23" s="299">
        <v>441</v>
      </c>
      <c r="DT23" s="52">
        <v>460</v>
      </c>
      <c r="DU23" s="59">
        <v>698</v>
      </c>
      <c r="DV23" s="240">
        <v>160</v>
      </c>
      <c r="DW23" s="304">
        <v>162</v>
      </c>
      <c r="DX23" s="298">
        <v>188</v>
      </c>
      <c r="DY23" s="294">
        <v>196</v>
      </c>
      <c r="DZ23" s="237">
        <v>358</v>
      </c>
      <c r="EA23" s="241">
        <v>12</v>
      </c>
      <c r="EB23" s="287">
        <v>0</v>
      </c>
      <c r="EC23" s="288">
        <v>2</v>
      </c>
      <c r="ED23" s="288">
        <v>12</v>
      </c>
      <c r="EE23" s="288">
        <v>3</v>
      </c>
      <c r="EF23" s="289">
        <v>0</v>
      </c>
      <c r="EG23" s="287">
        <v>596</v>
      </c>
      <c r="EH23" s="289">
        <v>865</v>
      </c>
      <c r="EI23" s="805"/>
      <c r="EJ23" s="287">
        <v>4</v>
      </c>
      <c r="EK23" s="290">
        <v>2</v>
      </c>
      <c r="EL23" s="290">
        <v>14</v>
      </c>
      <c r="EM23" s="290">
        <v>2</v>
      </c>
      <c r="EN23" s="290">
        <v>5</v>
      </c>
      <c r="EO23" s="289">
        <v>175</v>
      </c>
      <c r="EP23" s="327"/>
      <c r="EQ23" s="328"/>
      <c r="ER23" s="327"/>
      <c r="ES23" s="289"/>
      <c r="ET23" s="289"/>
    </row>
    <row r="24" spans="1:150" s="46" customFormat="1" ht="15.75" customHeight="1">
      <c r="A24" s="307">
        <v>15</v>
      </c>
      <c r="B24" s="307" t="s">
        <v>494</v>
      </c>
      <c r="C24" s="307" t="s">
        <v>57</v>
      </c>
      <c r="D24" s="306">
        <v>16</v>
      </c>
      <c r="E24" s="448" t="s">
        <v>193</v>
      </c>
      <c r="F24" s="197">
        <v>3402</v>
      </c>
      <c r="G24" s="45">
        <v>49</v>
      </c>
      <c r="H24" s="205">
        <v>3451</v>
      </c>
      <c r="I24" s="799">
        <v>7</v>
      </c>
      <c r="J24" s="41">
        <v>0</v>
      </c>
      <c r="K24" s="45">
        <v>34</v>
      </c>
      <c r="L24" s="45">
        <v>2</v>
      </c>
      <c r="M24" s="45">
        <v>980</v>
      </c>
      <c r="N24" s="45">
        <v>0</v>
      </c>
      <c r="O24" s="45">
        <v>0</v>
      </c>
      <c r="P24" s="45">
        <v>146</v>
      </c>
      <c r="Q24" s="45">
        <v>0</v>
      </c>
      <c r="R24" s="45">
        <v>1162</v>
      </c>
      <c r="S24" s="314">
        <v>8614</v>
      </c>
      <c r="T24" s="330">
        <v>385934</v>
      </c>
      <c r="U24" s="314">
        <v>4737</v>
      </c>
      <c r="V24" s="330">
        <v>214561</v>
      </c>
      <c r="W24" s="858">
        <v>4362</v>
      </c>
      <c r="X24" s="671">
        <v>66000</v>
      </c>
      <c r="Y24" s="671">
        <v>0</v>
      </c>
      <c r="Z24" s="228">
        <v>66000</v>
      </c>
      <c r="AA24" s="41">
        <v>135</v>
      </c>
      <c r="AB24" s="45">
        <v>198</v>
      </c>
      <c r="AC24" s="45">
        <v>1354</v>
      </c>
      <c r="AD24" s="45">
        <v>15</v>
      </c>
      <c r="AE24" s="234">
        <v>1687</v>
      </c>
      <c r="AF24" s="41">
        <v>1993</v>
      </c>
      <c r="AG24" s="45">
        <v>1696</v>
      </c>
      <c r="AH24" s="45">
        <v>1</v>
      </c>
      <c r="AI24" s="205">
        <v>3690</v>
      </c>
      <c r="AJ24" s="41">
        <v>12</v>
      </c>
      <c r="AK24" s="54">
        <v>2512</v>
      </c>
      <c r="AL24" s="281">
        <v>0</v>
      </c>
      <c r="AM24" s="282">
        <v>0</v>
      </c>
      <c r="AN24" s="282">
        <v>0</v>
      </c>
      <c r="AO24" s="282">
        <v>0</v>
      </c>
      <c r="AP24" s="373">
        <v>0</v>
      </c>
      <c r="AQ24" s="199">
        <v>0</v>
      </c>
      <c r="AR24" s="56">
        <v>0</v>
      </c>
      <c r="AS24" s="200">
        <v>0</v>
      </c>
      <c r="AT24" s="45">
        <v>66717</v>
      </c>
      <c r="AU24" s="41">
        <v>0</v>
      </c>
      <c r="AV24" s="45">
        <v>0</v>
      </c>
      <c r="AW24" s="54">
        <v>0</v>
      </c>
      <c r="AX24" s="57">
        <v>13</v>
      </c>
      <c r="AY24" s="58">
        <v>89</v>
      </c>
      <c r="AZ24" s="58">
        <v>6</v>
      </c>
      <c r="BA24" s="58">
        <v>4551</v>
      </c>
      <c r="BB24" s="58">
        <v>1127</v>
      </c>
      <c r="BC24" s="58">
        <v>74</v>
      </c>
      <c r="BD24" s="58">
        <v>497</v>
      </c>
      <c r="BE24" s="58">
        <v>40</v>
      </c>
      <c r="BF24" s="60">
        <v>37</v>
      </c>
      <c r="BG24" s="61">
        <v>6434</v>
      </c>
      <c r="BH24" s="57">
        <v>907</v>
      </c>
      <c r="BI24" s="58">
        <v>496</v>
      </c>
      <c r="BJ24" s="58">
        <v>96027</v>
      </c>
      <c r="BK24" s="58">
        <v>34082</v>
      </c>
      <c r="BL24" s="58">
        <v>2734</v>
      </c>
      <c r="BM24" s="58">
        <v>10795</v>
      </c>
      <c r="BN24" s="58">
        <v>485</v>
      </c>
      <c r="BO24" s="58">
        <v>2046</v>
      </c>
      <c r="BP24" s="326">
        <v>789</v>
      </c>
      <c r="BQ24" s="62">
        <v>148361</v>
      </c>
      <c r="BR24" s="57">
        <v>22</v>
      </c>
      <c r="BS24" s="58">
        <v>146593</v>
      </c>
      <c r="BT24" s="58">
        <v>108</v>
      </c>
      <c r="BU24" s="58">
        <v>0</v>
      </c>
      <c r="BV24" s="58">
        <v>2414</v>
      </c>
      <c r="BW24" s="58">
        <v>3859</v>
      </c>
      <c r="BX24" s="58">
        <v>1047</v>
      </c>
      <c r="BY24" s="58">
        <v>0</v>
      </c>
      <c r="BZ24" s="58">
        <v>5590</v>
      </c>
      <c r="CA24" s="58">
        <v>632</v>
      </c>
      <c r="CB24" s="58">
        <v>0</v>
      </c>
      <c r="CC24" s="58">
        <v>22</v>
      </c>
      <c r="CD24" s="58">
        <v>1749</v>
      </c>
      <c r="CE24" s="62">
        <v>162036</v>
      </c>
      <c r="CF24" s="859">
        <v>56495</v>
      </c>
      <c r="CG24" s="57">
        <v>76</v>
      </c>
      <c r="CH24" s="58">
        <v>2</v>
      </c>
      <c r="CI24" s="58">
        <v>371</v>
      </c>
      <c r="CJ24" s="58">
        <v>5</v>
      </c>
      <c r="CK24" s="59">
        <v>454</v>
      </c>
      <c r="CL24" s="58">
        <v>172</v>
      </c>
      <c r="CM24" s="58">
        <v>5</v>
      </c>
      <c r="CN24" s="59">
        <v>177</v>
      </c>
      <c r="CO24" s="64">
        <v>631</v>
      </c>
      <c r="CP24" s="57">
        <v>272</v>
      </c>
      <c r="CQ24" s="58">
        <v>7</v>
      </c>
      <c r="CR24" s="58">
        <v>529</v>
      </c>
      <c r="CS24" s="58">
        <v>10</v>
      </c>
      <c r="CT24" s="59">
        <v>818</v>
      </c>
      <c r="CU24" s="58">
        <v>202</v>
      </c>
      <c r="CV24" s="58">
        <v>7</v>
      </c>
      <c r="CW24" s="59">
        <v>209</v>
      </c>
      <c r="CX24" s="64">
        <v>1027</v>
      </c>
      <c r="CY24" s="57">
        <v>94</v>
      </c>
      <c r="CZ24" s="58">
        <v>6</v>
      </c>
      <c r="DA24" s="58">
        <v>434</v>
      </c>
      <c r="DB24" s="58">
        <v>52</v>
      </c>
      <c r="DC24" s="59">
        <v>586</v>
      </c>
      <c r="DD24" s="58">
        <v>11</v>
      </c>
      <c r="DE24" s="58">
        <v>0</v>
      </c>
      <c r="DF24" s="59">
        <v>11</v>
      </c>
      <c r="DG24" s="64">
        <v>597</v>
      </c>
      <c r="DH24" s="57">
        <v>444</v>
      </c>
      <c r="DI24" s="58">
        <v>11</v>
      </c>
      <c r="DJ24" s="58">
        <v>494</v>
      </c>
      <c r="DK24" s="58">
        <v>21</v>
      </c>
      <c r="DL24" s="59">
        <v>970</v>
      </c>
      <c r="DM24" s="58">
        <v>12</v>
      </c>
      <c r="DN24" s="58">
        <v>1</v>
      </c>
      <c r="DO24" s="59">
        <v>13</v>
      </c>
      <c r="DP24" s="64">
        <v>983</v>
      </c>
      <c r="DQ24" s="241">
        <v>1622</v>
      </c>
      <c r="DR24" s="305">
        <v>1658</v>
      </c>
      <c r="DS24" s="299">
        <v>1489</v>
      </c>
      <c r="DT24" s="52">
        <v>1580</v>
      </c>
      <c r="DU24" s="59">
        <v>3238</v>
      </c>
      <c r="DV24" s="240">
        <v>1274</v>
      </c>
      <c r="DW24" s="304">
        <v>1301</v>
      </c>
      <c r="DX24" s="298">
        <v>951</v>
      </c>
      <c r="DY24" s="294">
        <v>1025</v>
      </c>
      <c r="DZ24" s="237">
        <v>2326</v>
      </c>
      <c r="EA24" s="241">
        <v>0</v>
      </c>
      <c r="EB24" s="287">
        <v>0</v>
      </c>
      <c r="EC24" s="288">
        <v>0</v>
      </c>
      <c r="ED24" s="288">
        <v>0</v>
      </c>
      <c r="EE24" s="288">
        <v>0</v>
      </c>
      <c r="EF24" s="289">
        <v>0</v>
      </c>
      <c r="EG24" s="287">
        <v>37</v>
      </c>
      <c r="EH24" s="289">
        <v>37</v>
      </c>
      <c r="EI24" s="805">
        <v>93</v>
      </c>
      <c r="EJ24" s="287">
        <v>15</v>
      </c>
      <c r="EK24" s="290">
        <v>6</v>
      </c>
      <c r="EL24" s="290">
        <v>26</v>
      </c>
      <c r="EM24" s="290">
        <v>0</v>
      </c>
      <c r="EN24" s="290">
        <v>0</v>
      </c>
      <c r="EO24" s="289">
        <v>747</v>
      </c>
      <c r="EP24" s="327"/>
      <c r="EQ24" s="328"/>
      <c r="ER24" s="327"/>
      <c r="ES24" s="289"/>
      <c r="ET24" s="289"/>
    </row>
    <row r="25" spans="1:150" s="46" customFormat="1" ht="15.75" customHeight="1">
      <c r="A25" s="307">
        <v>20</v>
      </c>
      <c r="B25" s="307" t="s">
        <v>494</v>
      </c>
      <c r="C25" s="307" t="s">
        <v>410</v>
      </c>
      <c r="D25" s="307">
        <v>17</v>
      </c>
      <c r="E25" s="448" t="s">
        <v>198</v>
      </c>
      <c r="F25" s="197">
        <v>949</v>
      </c>
      <c r="G25" s="45">
        <v>2</v>
      </c>
      <c r="H25" s="205">
        <v>951</v>
      </c>
      <c r="I25" s="799">
        <v>0</v>
      </c>
      <c r="J25" s="41">
        <v>0</v>
      </c>
      <c r="K25" s="45">
        <v>28</v>
      </c>
      <c r="L25" s="45">
        <v>1</v>
      </c>
      <c r="M25" s="45">
        <v>0</v>
      </c>
      <c r="N25" s="45">
        <v>0</v>
      </c>
      <c r="O25" s="45">
        <v>0</v>
      </c>
      <c r="P25" s="45">
        <v>0</v>
      </c>
      <c r="Q25" s="45">
        <v>40</v>
      </c>
      <c r="R25" s="45">
        <v>69</v>
      </c>
      <c r="S25" s="314">
        <v>1810</v>
      </c>
      <c r="T25" s="330">
        <v>32135</v>
      </c>
      <c r="U25" s="314">
        <v>1045</v>
      </c>
      <c r="V25" s="330">
        <v>14557</v>
      </c>
      <c r="W25" s="858">
        <v>703</v>
      </c>
      <c r="X25" s="671">
        <v>350</v>
      </c>
      <c r="Y25" s="671">
        <v>0</v>
      </c>
      <c r="Z25" s="228">
        <v>350</v>
      </c>
      <c r="AA25" s="41">
        <v>3</v>
      </c>
      <c r="AB25" s="45">
        <v>0</v>
      </c>
      <c r="AC25" s="45">
        <v>1</v>
      </c>
      <c r="AD25" s="45">
        <v>1</v>
      </c>
      <c r="AE25" s="234">
        <v>4</v>
      </c>
      <c r="AF25" s="41">
        <v>362</v>
      </c>
      <c r="AG25" s="45">
        <v>6</v>
      </c>
      <c r="AH25" s="45">
        <v>2</v>
      </c>
      <c r="AI25" s="205">
        <v>370</v>
      </c>
      <c r="AJ25" s="41">
        <v>1</v>
      </c>
      <c r="AK25" s="54">
        <v>194</v>
      </c>
      <c r="AL25" s="281">
        <v>0</v>
      </c>
      <c r="AM25" s="282">
        <v>0</v>
      </c>
      <c r="AN25" s="282">
        <v>0</v>
      </c>
      <c r="AO25" s="282">
        <v>0</v>
      </c>
      <c r="AP25" s="373">
        <v>0</v>
      </c>
      <c r="AQ25" s="199">
        <v>0</v>
      </c>
      <c r="AR25" s="56">
        <v>0</v>
      </c>
      <c r="AS25" s="200">
        <v>0</v>
      </c>
      <c r="AT25" s="45">
        <v>14863</v>
      </c>
      <c r="AU25" s="41">
        <v>0</v>
      </c>
      <c r="AV25" s="45">
        <v>0</v>
      </c>
      <c r="AW25" s="54">
        <v>0</v>
      </c>
      <c r="AX25" s="57">
        <v>1</v>
      </c>
      <c r="AY25" s="58">
        <v>2</v>
      </c>
      <c r="AZ25" s="58">
        <v>89</v>
      </c>
      <c r="BA25" s="58">
        <v>1740</v>
      </c>
      <c r="BB25" s="58">
        <v>181</v>
      </c>
      <c r="BC25" s="58">
        <v>31</v>
      </c>
      <c r="BD25" s="58">
        <v>180</v>
      </c>
      <c r="BE25" s="58">
        <v>4</v>
      </c>
      <c r="BF25" s="60">
        <v>1</v>
      </c>
      <c r="BG25" s="61">
        <v>2229</v>
      </c>
      <c r="BH25" s="57">
        <v>51</v>
      </c>
      <c r="BI25" s="58">
        <v>27</v>
      </c>
      <c r="BJ25" s="58">
        <v>21423</v>
      </c>
      <c r="BK25" s="58">
        <v>754</v>
      </c>
      <c r="BL25" s="58">
        <v>532</v>
      </c>
      <c r="BM25" s="58">
        <v>6029</v>
      </c>
      <c r="BN25" s="58">
        <v>51</v>
      </c>
      <c r="BO25" s="58">
        <v>490</v>
      </c>
      <c r="BP25" s="326">
        <v>76</v>
      </c>
      <c r="BQ25" s="62">
        <v>29433</v>
      </c>
      <c r="BR25" s="57">
        <v>0</v>
      </c>
      <c r="BS25" s="58">
        <v>21343</v>
      </c>
      <c r="BT25" s="58">
        <v>29</v>
      </c>
      <c r="BU25" s="58">
        <v>0</v>
      </c>
      <c r="BV25" s="58">
        <v>479</v>
      </c>
      <c r="BW25" s="58">
        <v>766</v>
      </c>
      <c r="BX25" s="58">
        <v>4712</v>
      </c>
      <c r="BY25" s="58">
        <v>2115</v>
      </c>
      <c r="BZ25" s="58">
        <v>127</v>
      </c>
      <c r="CA25" s="58">
        <v>1</v>
      </c>
      <c r="CB25" s="58">
        <v>0</v>
      </c>
      <c r="CC25" s="58">
        <v>3</v>
      </c>
      <c r="CD25" s="58">
        <v>18</v>
      </c>
      <c r="CE25" s="62">
        <v>29593</v>
      </c>
      <c r="CF25" s="859">
        <v>0</v>
      </c>
      <c r="CG25" s="57">
        <v>3</v>
      </c>
      <c r="CH25" s="58">
        <v>0</v>
      </c>
      <c r="CI25" s="58">
        <v>22</v>
      </c>
      <c r="CJ25" s="58">
        <v>0</v>
      </c>
      <c r="CK25" s="59">
        <v>25</v>
      </c>
      <c r="CL25" s="58">
        <v>6</v>
      </c>
      <c r="CM25" s="58">
        <v>0</v>
      </c>
      <c r="CN25" s="59">
        <v>6</v>
      </c>
      <c r="CO25" s="64">
        <v>31</v>
      </c>
      <c r="CP25" s="57">
        <v>42</v>
      </c>
      <c r="CQ25" s="58">
        <v>1</v>
      </c>
      <c r="CR25" s="58">
        <v>1</v>
      </c>
      <c r="CS25" s="58">
        <v>0</v>
      </c>
      <c r="CT25" s="59">
        <v>44</v>
      </c>
      <c r="CU25" s="58">
        <v>0</v>
      </c>
      <c r="CV25" s="58">
        <v>1</v>
      </c>
      <c r="CW25" s="59">
        <v>1</v>
      </c>
      <c r="CX25" s="64">
        <v>45</v>
      </c>
      <c r="CY25" s="57">
        <v>4</v>
      </c>
      <c r="CZ25" s="58">
        <v>1</v>
      </c>
      <c r="DA25" s="58">
        <v>6</v>
      </c>
      <c r="DB25" s="58"/>
      <c r="DC25" s="59">
        <v>11</v>
      </c>
      <c r="DD25" s="58">
        <v>0</v>
      </c>
      <c r="DE25" s="58">
        <v>0</v>
      </c>
      <c r="DF25" s="59">
        <v>0</v>
      </c>
      <c r="DG25" s="64">
        <v>11</v>
      </c>
      <c r="DH25" s="57">
        <v>50</v>
      </c>
      <c r="DI25" s="58">
        <v>0</v>
      </c>
      <c r="DJ25" s="58">
        <v>6</v>
      </c>
      <c r="DK25" s="58"/>
      <c r="DL25" s="59">
        <v>56</v>
      </c>
      <c r="DM25" s="58">
        <v>0</v>
      </c>
      <c r="DN25" s="58">
        <v>0</v>
      </c>
      <c r="DO25" s="59">
        <v>0</v>
      </c>
      <c r="DP25" s="64">
        <v>56</v>
      </c>
      <c r="DQ25" s="241">
        <v>74</v>
      </c>
      <c r="DR25" s="305">
        <v>76</v>
      </c>
      <c r="DS25" s="299">
        <v>66</v>
      </c>
      <c r="DT25" s="52">
        <v>67</v>
      </c>
      <c r="DU25" s="59">
        <v>143</v>
      </c>
      <c r="DV25" s="240">
        <v>29</v>
      </c>
      <c r="DW25" s="304">
        <v>30</v>
      </c>
      <c r="DX25" s="298">
        <v>12</v>
      </c>
      <c r="DY25" s="294">
        <v>12</v>
      </c>
      <c r="DZ25" s="237">
        <v>42</v>
      </c>
      <c r="EA25" s="241">
        <v>12</v>
      </c>
      <c r="EB25" s="287">
        <v>0</v>
      </c>
      <c r="EC25" s="288">
        <v>2</v>
      </c>
      <c r="ED25" s="288">
        <v>0</v>
      </c>
      <c r="EE25" s="288">
        <v>0</v>
      </c>
      <c r="EF25" s="289">
        <v>1</v>
      </c>
      <c r="EG25" s="287">
        <v>0</v>
      </c>
      <c r="EH25" s="289">
        <v>0</v>
      </c>
      <c r="EI25" s="805">
        <v>422</v>
      </c>
      <c r="EJ25" s="287">
        <v>1</v>
      </c>
      <c r="EK25" s="290">
        <v>1</v>
      </c>
      <c r="EL25" s="290">
        <v>7.5</v>
      </c>
      <c r="EM25" s="290">
        <v>0</v>
      </c>
      <c r="EN25" s="290">
        <v>0</v>
      </c>
      <c r="EO25" s="289">
        <v>124</v>
      </c>
      <c r="EP25" s="327"/>
      <c r="EQ25" s="328"/>
      <c r="ER25" s="327"/>
      <c r="ES25" s="289"/>
      <c r="ET25" s="289"/>
    </row>
    <row r="26" spans="1:150" s="46" customFormat="1" ht="15.75" customHeight="1">
      <c r="A26" s="307">
        <v>16</v>
      </c>
      <c r="B26" s="307" t="s">
        <v>494</v>
      </c>
      <c r="C26" s="307" t="s">
        <v>58</v>
      </c>
      <c r="D26" s="306">
        <v>18</v>
      </c>
      <c r="E26" s="448" t="s">
        <v>194</v>
      </c>
      <c r="F26" s="197">
        <v>1206</v>
      </c>
      <c r="G26" s="45">
        <v>35</v>
      </c>
      <c r="H26" s="205">
        <v>1241</v>
      </c>
      <c r="I26" s="799">
        <v>618</v>
      </c>
      <c r="J26" s="41">
        <v>0</v>
      </c>
      <c r="K26" s="45">
        <v>27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10</v>
      </c>
      <c r="R26" s="45">
        <v>37</v>
      </c>
      <c r="S26" s="314">
        <v>4528</v>
      </c>
      <c r="T26" s="330">
        <v>206339</v>
      </c>
      <c r="U26" s="314">
        <v>1908</v>
      </c>
      <c r="V26" s="330">
        <v>110797</v>
      </c>
      <c r="W26" s="858">
        <v>799</v>
      </c>
      <c r="X26" s="671">
        <v>0</v>
      </c>
      <c r="Y26" s="671">
        <v>0</v>
      </c>
      <c r="Z26" s="228">
        <v>0</v>
      </c>
      <c r="AA26" s="41">
        <v>77</v>
      </c>
      <c r="AB26" s="45">
        <v>41</v>
      </c>
      <c r="AC26" s="45">
        <v>12</v>
      </c>
      <c r="AD26" s="45">
        <v>5</v>
      </c>
      <c r="AE26" s="234">
        <v>130</v>
      </c>
      <c r="AF26" s="41">
        <v>4388</v>
      </c>
      <c r="AG26" s="45">
        <v>134</v>
      </c>
      <c r="AH26" s="45">
        <v>3</v>
      </c>
      <c r="AI26" s="205">
        <v>4525</v>
      </c>
      <c r="AJ26" s="41">
        <v>6</v>
      </c>
      <c r="AK26" s="54">
        <v>1577</v>
      </c>
      <c r="AL26" s="281">
        <v>0</v>
      </c>
      <c r="AM26" s="282">
        <v>0</v>
      </c>
      <c r="AN26" s="282">
        <v>0</v>
      </c>
      <c r="AO26" s="282">
        <v>0</v>
      </c>
      <c r="AP26" s="373">
        <v>0</v>
      </c>
      <c r="AQ26" s="199">
        <v>0</v>
      </c>
      <c r="AR26" s="56">
        <v>0</v>
      </c>
      <c r="AS26" s="200">
        <v>0</v>
      </c>
      <c r="AT26" s="45">
        <v>15951</v>
      </c>
      <c r="AU26" s="41">
        <v>0</v>
      </c>
      <c r="AV26" s="45">
        <v>0</v>
      </c>
      <c r="AW26" s="54">
        <v>0</v>
      </c>
      <c r="AX26" s="57">
        <v>13</v>
      </c>
      <c r="AY26" s="58">
        <v>6</v>
      </c>
      <c r="AZ26" s="58">
        <v>2</v>
      </c>
      <c r="BA26" s="58">
        <v>3412</v>
      </c>
      <c r="BB26" s="58">
        <v>1611</v>
      </c>
      <c r="BC26" s="58">
        <v>60</v>
      </c>
      <c r="BD26" s="58">
        <v>1300</v>
      </c>
      <c r="BE26" s="58">
        <v>3</v>
      </c>
      <c r="BF26" s="60">
        <v>1</v>
      </c>
      <c r="BG26" s="61">
        <v>6408</v>
      </c>
      <c r="BH26" s="57">
        <v>353</v>
      </c>
      <c r="BI26" s="58">
        <v>101</v>
      </c>
      <c r="BJ26" s="58">
        <v>31217</v>
      </c>
      <c r="BK26" s="58">
        <v>1878</v>
      </c>
      <c r="BL26" s="58">
        <v>920</v>
      </c>
      <c r="BM26" s="58">
        <v>1750</v>
      </c>
      <c r="BN26" s="58">
        <v>30</v>
      </c>
      <c r="BO26" s="58">
        <v>0</v>
      </c>
      <c r="BP26" s="326">
        <v>45</v>
      </c>
      <c r="BQ26" s="62">
        <v>36294</v>
      </c>
      <c r="BR26" s="57">
        <v>149</v>
      </c>
      <c r="BS26" s="58">
        <v>33985</v>
      </c>
      <c r="BT26" s="58">
        <v>487</v>
      </c>
      <c r="BU26" s="58">
        <v>0</v>
      </c>
      <c r="BV26" s="58">
        <v>0</v>
      </c>
      <c r="BW26" s="58">
        <v>99</v>
      </c>
      <c r="BX26" s="58">
        <v>594</v>
      </c>
      <c r="BY26" s="58">
        <v>738</v>
      </c>
      <c r="BZ26" s="58">
        <v>1335</v>
      </c>
      <c r="CA26" s="58">
        <v>1103</v>
      </c>
      <c r="CB26" s="58">
        <v>1</v>
      </c>
      <c r="CC26" s="58">
        <v>26</v>
      </c>
      <c r="CD26" s="58">
        <v>0</v>
      </c>
      <c r="CE26" s="62">
        <v>38517</v>
      </c>
      <c r="CF26" s="859">
        <v>803</v>
      </c>
      <c r="CG26" s="57">
        <v>595</v>
      </c>
      <c r="CH26" s="58">
        <v>1</v>
      </c>
      <c r="CI26" s="58">
        <v>904</v>
      </c>
      <c r="CJ26" s="58">
        <v>4</v>
      </c>
      <c r="CK26" s="59">
        <v>1504</v>
      </c>
      <c r="CL26" s="58">
        <v>44</v>
      </c>
      <c r="CM26" s="58">
        <v>5</v>
      </c>
      <c r="CN26" s="59">
        <v>49</v>
      </c>
      <c r="CO26" s="64">
        <v>1553</v>
      </c>
      <c r="CP26" s="57">
        <v>73</v>
      </c>
      <c r="CQ26" s="58">
        <v>1</v>
      </c>
      <c r="CR26" s="58">
        <v>18</v>
      </c>
      <c r="CS26" s="58">
        <v>0</v>
      </c>
      <c r="CT26" s="59">
        <v>92</v>
      </c>
      <c r="CU26" s="58">
        <v>4</v>
      </c>
      <c r="CV26" s="58">
        <v>1</v>
      </c>
      <c r="CW26" s="59">
        <v>5</v>
      </c>
      <c r="CX26" s="64">
        <v>97</v>
      </c>
      <c r="CY26" s="57">
        <v>136</v>
      </c>
      <c r="CZ26" s="58">
        <v>38</v>
      </c>
      <c r="DA26" s="58">
        <v>527</v>
      </c>
      <c r="DB26" s="58">
        <v>215</v>
      </c>
      <c r="DC26" s="59">
        <v>916</v>
      </c>
      <c r="DD26" s="58">
        <v>4</v>
      </c>
      <c r="DE26" s="58">
        <v>1</v>
      </c>
      <c r="DF26" s="59">
        <v>5</v>
      </c>
      <c r="DG26" s="64">
        <v>921</v>
      </c>
      <c r="DH26" s="57">
        <v>84</v>
      </c>
      <c r="DI26" s="58">
        <v>14</v>
      </c>
      <c r="DJ26" s="58">
        <v>26</v>
      </c>
      <c r="DK26" s="58">
        <v>10</v>
      </c>
      <c r="DL26" s="59">
        <v>134</v>
      </c>
      <c r="DM26" s="58">
        <v>0</v>
      </c>
      <c r="DN26" s="58">
        <v>0</v>
      </c>
      <c r="DO26" s="59">
        <v>0</v>
      </c>
      <c r="DP26" s="64">
        <v>134</v>
      </c>
      <c r="DQ26" s="241">
        <v>1638</v>
      </c>
      <c r="DR26" s="305">
        <v>1650</v>
      </c>
      <c r="DS26" s="299">
        <v>777</v>
      </c>
      <c r="DT26" s="52">
        <v>1055</v>
      </c>
      <c r="DU26" s="59">
        <v>2705</v>
      </c>
      <c r="DV26" s="240">
        <v>970</v>
      </c>
      <c r="DW26" s="304">
        <v>980</v>
      </c>
      <c r="DX26" s="298">
        <v>557</v>
      </c>
      <c r="DY26" s="294">
        <v>783</v>
      </c>
      <c r="DZ26" s="237">
        <v>1763</v>
      </c>
      <c r="EA26" s="241">
        <v>0</v>
      </c>
      <c r="EB26" s="287">
        <v>0</v>
      </c>
      <c r="EC26" s="288">
        <v>0</v>
      </c>
      <c r="ED26" s="288">
        <v>0</v>
      </c>
      <c r="EE26" s="288">
        <v>0</v>
      </c>
      <c r="EF26" s="289">
        <v>0</v>
      </c>
      <c r="EG26" s="287">
        <v>0</v>
      </c>
      <c r="EH26" s="289">
        <v>0</v>
      </c>
      <c r="EI26" s="805">
        <v>92</v>
      </c>
      <c r="EJ26" s="287">
        <v>29</v>
      </c>
      <c r="EK26" s="290">
        <v>5</v>
      </c>
      <c r="EL26" s="290">
        <v>47</v>
      </c>
      <c r="EM26" s="290">
        <v>0</v>
      </c>
      <c r="EN26" s="290">
        <v>0</v>
      </c>
      <c r="EO26" s="289">
        <v>539</v>
      </c>
      <c r="EP26" s="327"/>
      <c r="EQ26" s="328"/>
      <c r="ER26" s="327"/>
      <c r="ES26" s="289"/>
      <c r="ET26" s="289"/>
    </row>
    <row r="27" spans="1:150" s="46" customFormat="1" ht="15.75" customHeight="1">
      <c r="A27" s="307">
        <v>17</v>
      </c>
      <c r="B27" s="307" t="s">
        <v>494</v>
      </c>
      <c r="C27" s="307" t="s">
        <v>59</v>
      </c>
      <c r="D27" s="306">
        <v>19</v>
      </c>
      <c r="E27" s="448" t="s">
        <v>195</v>
      </c>
      <c r="F27" s="197">
        <v>58</v>
      </c>
      <c r="G27" s="45">
        <v>0</v>
      </c>
      <c r="H27" s="205">
        <v>58</v>
      </c>
      <c r="I27" s="799">
        <v>0</v>
      </c>
      <c r="J27" s="41">
        <v>0</v>
      </c>
      <c r="K27" s="45">
        <v>1</v>
      </c>
      <c r="L27" s="45">
        <v>16</v>
      </c>
      <c r="M27" s="45">
        <v>0</v>
      </c>
      <c r="N27" s="45">
        <v>0</v>
      </c>
      <c r="O27" s="45">
        <v>0</v>
      </c>
      <c r="P27" s="45">
        <v>0</v>
      </c>
      <c r="Q27" s="45">
        <v>1</v>
      </c>
      <c r="R27" s="45">
        <v>18</v>
      </c>
      <c r="S27" s="314">
        <v>124</v>
      </c>
      <c r="T27" s="330">
        <v>16149</v>
      </c>
      <c r="U27" s="314">
        <v>78</v>
      </c>
      <c r="V27" s="330">
        <v>8700</v>
      </c>
      <c r="W27" s="858">
        <v>4474</v>
      </c>
      <c r="X27" s="671">
        <v>800</v>
      </c>
      <c r="Y27" s="671">
        <v>0</v>
      </c>
      <c r="Z27" s="228">
        <v>800</v>
      </c>
      <c r="AA27" s="41">
        <v>50</v>
      </c>
      <c r="AB27" s="45">
        <v>63</v>
      </c>
      <c r="AC27" s="45">
        <v>4</v>
      </c>
      <c r="AD27" s="45">
        <v>1</v>
      </c>
      <c r="AE27" s="234">
        <v>117</v>
      </c>
      <c r="AF27" s="41">
        <v>713</v>
      </c>
      <c r="AG27" s="45">
        <v>92</v>
      </c>
      <c r="AH27" s="45">
        <v>0</v>
      </c>
      <c r="AI27" s="205">
        <v>805</v>
      </c>
      <c r="AJ27" s="41">
        <v>2</v>
      </c>
      <c r="AK27" s="54">
        <v>311</v>
      </c>
      <c r="AL27" s="281">
        <v>65</v>
      </c>
      <c r="AM27" s="282">
        <v>154</v>
      </c>
      <c r="AN27" s="282">
        <v>0</v>
      </c>
      <c r="AO27" s="282"/>
      <c r="AP27" s="373"/>
      <c r="AQ27" s="199">
        <v>0</v>
      </c>
      <c r="AR27" s="56">
        <v>0</v>
      </c>
      <c r="AS27" s="200">
        <v>0</v>
      </c>
      <c r="AT27" s="45">
        <v>5011</v>
      </c>
      <c r="AU27" s="41">
        <v>0</v>
      </c>
      <c r="AV27" s="45">
        <v>0</v>
      </c>
      <c r="AW27" s="54">
        <v>0</v>
      </c>
      <c r="AX27" s="57">
        <v>0</v>
      </c>
      <c r="AY27" s="58">
        <v>23</v>
      </c>
      <c r="AZ27" s="58">
        <v>1</v>
      </c>
      <c r="BA27" s="58">
        <v>555</v>
      </c>
      <c r="BB27" s="58">
        <v>426</v>
      </c>
      <c r="BC27" s="58">
        <v>20</v>
      </c>
      <c r="BD27" s="58">
        <v>197</v>
      </c>
      <c r="BE27" s="58">
        <v>12</v>
      </c>
      <c r="BF27" s="60">
        <v>0</v>
      </c>
      <c r="BG27" s="61">
        <v>1234</v>
      </c>
      <c r="BH27" s="57">
        <v>3</v>
      </c>
      <c r="BI27" s="58">
        <v>143</v>
      </c>
      <c r="BJ27" s="58">
        <v>7309</v>
      </c>
      <c r="BK27" s="58">
        <v>2555</v>
      </c>
      <c r="BL27" s="58">
        <v>62</v>
      </c>
      <c r="BM27" s="58">
        <v>392</v>
      </c>
      <c r="BN27" s="58">
        <v>12</v>
      </c>
      <c r="BO27" s="58">
        <v>0</v>
      </c>
      <c r="BP27" s="326">
        <v>0</v>
      </c>
      <c r="BQ27" s="62">
        <v>10476</v>
      </c>
      <c r="BR27" s="57">
        <v>83</v>
      </c>
      <c r="BS27" s="58">
        <v>8372</v>
      </c>
      <c r="BT27" s="58">
        <v>20</v>
      </c>
      <c r="BU27" s="58">
        <v>132</v>
      </c>
      <c r="BV27" s="58">
        <v>0</v>
      </c>
      <c r="BW27" s="58">
        <v>0</v>
      </c>
      <c r="BX27" s="58">
        <v>3356</v>
      </c>
      <c r="BY27" s="58">
        <v>49</v>
      </c>
      <c r="BZ27" s="58">
        <v>967</v>
      </c>
      <c r="CA27" s="58">
        <v>1</v>
      </c>
      <c r="CB27" s="58">
        <v>0</v>
      </c>
      <c r="CC27" s="58">
        <v>34</v>
      </c>
      <c r="CD27" s="58">
        <v>6</v>
      </c>
      <c r="CE27" s="62">
        <v>13020</v>
      </c>
      <c r="CF27" s="859">
        <v>0</v>
      </c>
      <c r="CG27" s="57">
        <v>23</v>
      </c>
      <c r="CH27" s="58">
        <v>0</v>
      </c>
      <c r="CI27" s="58">
        <v>112</v>
      </c>
      <c r="CJ27" s="58">
        <v>2</v>
      </c>
      <c r="CK27" s="59">
        <v>137</v>
      </c>
      <c r="CL27" s="58">
        <v>26</v>
      </c>
      <c r="CM27" s="58">
        <v>8</v>
      </c>
      <c r="CN27" s="59">
        <v>34</v>
      </c>
      <c r="CO27" s="64">
        <v>171</v>
      </c>
      <c r="CP27" s="57">
        <v>26</v>
      </c>
      <c r="CQ27" s="58">
        <v>2</v>
      </c>
      <c r="CR27" s="58">
        <v>0</v>
      </c>
      <c r="CS27" s="58">
        <v>0</v>
      </c>
      <c r="CT27" s="59">
        <v>28</v>
      </c>
      <c r="CU27" s="58">
        <v>0</v>
      </c>
      <c r="CV27" s="58">
        <v>0</v>
      </c>
      <c r="CW27" s="59">
        <v>0</v>
      </c>
      <c r="CX27" s="64">
        <v>28</v>
      </c>
      <c r="CY27" s="57">
        <v>27</v>
      </c>
      <c r="CZ27" s="58">
        <v>5</v>
      </c>
      <c r="DA27" s="58">
        <v>457</v>
      </c>
      <c r="DB27" s="58">
        <v>54</v>
      </c>
      <c r="DC27" s="59">
        <v>543</v>
      </c>
      <c r="DD27" s="58">
        <v>1</v>
      </c>
      <c r="DE27" s="58">
        <v>0</v>
      </c>
      <c r="DF27" s="59">
        <v>1</v>
      </c>
      <c r="DG27" s="64">
        <v>544</v>
      </c>
      <c r="DH27" s="57">
        <v>5</v>
      </c>
      <c r="DI27" s="58">
        <v>0</v>
      </c>
      <c r="DJ27" s="58">
        <v>2</v>
      </c>
      <c r="DK27" s="58">
        <v>2</v>
      </c>
      <c r="DL27" s="59">
        <v>9</v>
      </c>
      <c r="DM27" s="58">
        <v>0</v>
      </c>
      <c r="DN27" s="58">
        <v>0</v>
      </c>
      <c r="DO27" s="59">
        <v>0</v>
      </c>
      <c r="DP27" s="64">
        <v>9</v>
      </c>
      <c r="DQ27" s="241">
        <v>187</v>
      </c>
      <c r="DR27" s="305">
        <v>199</v>
      </c>
      <c r="DS27" s="299">
        <v>492</v>
      </c>
      <c r="DT27" s="52">
        <v>553</v>
      </c>
      <c r="DU27" s="59">
        <v>752</v>
      </c>
      <c r="DV27" s="240">
        <v>138</v>
      </c>
      <c r="DW27" s="304">
        <v>148</v>
      </c>
      <c r="DX27" s="298">
        <v>460</v>
      </c>
      <c r="DY27" s="294">
        <v>516</v>
      </c>
      <c r="DZ27" s="237">
        <v>664</v>
      </c>
      <c r="EA27" s="241">
        <v>12</v>
      </c>
      <c r="EB27" s="287">
        <v>12</v>
      </c>
      <c r="EC27" s="288">
        <v>7</v>
      </c>
      <c r="ED27" s="288">
        <v>0</v>
      </c>
      <c r="EE27" s="288">
        <v>0</v>
      </c>
      <c r="EF27" s="289">
        <v>0</v>
      </c>
      <c r="EG27" s="287">
        <v>0</v>
      </c>
      <c r="EH27" s="289">
        <v>0</v>
      </c>
      <c r="EI27" s="805">
        <v>50</v>
      </c>
      <c r="EJ27" s="287">
        <v>12</v>
      </c>
      <c r="EK27" s="290">
        <v>14</v>
      </c>
      <c r="EL27" s="290">
        <v>48</v>
      </c>
      <c r="EM27" s="738">
        <v>0</v>
      </c>
      <c r="EN27" s="738">
        <v>0</v>
      </c>
      <c r="EO27" s="737">
        <v>366</v>
      </c>
      <c r="EP27" s="327"/>
      <c r="EQ27" s="328"/>
      <c r="ER27" s="327"/>
      <c r="ES27" s="737"/>
      <c r="ET27" s="737"/>
    </row>
    <row r="28" spans="1:150" s="46" customFormat="1" ht="15.75" customHeight="1">
      <c r="A28" s="307">
        <v>18</v>
      </c>
      <c r="B28" s="307" t="s">
        <v>494</v>
      </c>
      <c r="C28" s="307" t="s">
        <v>60</v>
      </c>
      <c r="D28" s="307">
        <v>20</v>
      </c>
      <c r="E28" s="448" t="s">
        <v>152</v>
      </c>
      <c r="F28" s="197">
        <v>877</v>
      </c>
      <c r="G28" s="45">
        <v>577</v>
      </c>
      <c r="H28" s="205">
        <v>1454</v>
      </c>
      <c r="I28" s="799">
        <v>1</v>
      </c>
      <c r="J28" s="41">
        <v>1</v>
      </c>
      <c r="K28" s="45">
        <v>13</v>
      </c>
      <c r="L28" s="45">
        <v>2</v>
      </c>
      <c r="M28" s="45">
        <v>1</v>
      </c>
      <c r="N28" s="45">
        <v>0</v>
      </c>
      <c r="O28" s="45">
        <v>0</v>
      </c>
      <c r="P28" s="45">
        <v>0</v>
      </c>
      <c r="Q28" s="45">
        <v>19</v>
      </c>
      <c r="R28" s="45">
        <v>36</v>
      </c>
      <c r="S28" s="314">
        <v>3095</v>
      </c>
      <c r="T28" s="330">
        <v>82178</v>
      </c>
      <c r="U28" s="314">
        <v>1525</v>
      </c>
      <c r="V28" s="330">
        <v>43905</v>
      </c>
      <c r="W28" s="858">
        <v>2288</v>
      </c>
      <c r="X28" s="671">
        <v>6200</v>
      </c>
      <c r="Y28" s="671">
        <v>0</v>
      </c>
      <c r="Z28" s="228">
        <v>6200</v>
      </c>
      <c r="AA28" s="41">
        <v>66</v>
      </c>
      <c r="AB28" s="45">
        <v>92</v>
      </c>
      <c r="AC28" s="45"/>
      <c r="AD28" s="45"/>
      <c r="AE28" s="234">
        <v>158</v>
      </c>
      <c r="AF28" s="41">
        <v>830</v>
      </c>
      <c r="AG28" s="45">
        <v>158</v>
      </c>
      <c r="AH28" s="45"/>
      <c r="AI28" s="205">
        <v>988</v>
      </c>
      <c r="AJ28" s="41">
        <v>4</v>
      </c>
      <c r="AK28" s="54">
        <v>598</v>
      </c>
      <c r="AL28" s="281">
        <v>0</v>
      </c>
      <c r="AM28" s="282">
        <v>0</v>
      </c>
      <c r="AN28" s="282">
        <v>0</v>
      </c>
      <c r="AO28" s="282">
        <v>0</v>
      </c>
      <c r="AP28" s="373">
        <v>0</v>
      </c>
      <c r="AQ28" s="199">
        <v>0</v>
      </c>
      <c r="AR28" s="56">
        <v>0</v>
      </c>
      <c r="AS28" s="200">
        <v>0</v>
      </c>
      <c r="AT28" s="45">
        <v>32680</v>
      </c>
      <c r="AU28" s="41">
        <v>0</v>
      </c>
      <c r="AV28" s="45">
        <v>0</v>
      </c>
      <c r="AW28" s="54">
        <v>0</v>
      </c>
      <c r="AX28" s="57">
        <v>14</v>
      </c>
      <c r="AY28" s="58">
        <v>136</v>
      </c>
      <c r="AZ28" s="58">
        <v>5</v>
      </c>
      <c r="BA28" s="58">
        <v>3608</v>
      </c>
      <c r="BB28" s="58">
        <v>1351</v>
      </c>
      <c r="BC28" s="58">
        <v>30</v>
      </c>
      <c r="BD28" s="58">
        <v>328</v>
      </c>
      <c r="BE28" s="58">
        <v>96</v>
      </c>
      <c r="BF28" s="60">
        <v>2</v>
      </c>
      <c r="BG28" s="61">
        <v>5570</v>
      </c>
      <c r="BH28" s="57">
        <v>131</v>
      </c>
      <c r="BI28" s="58">
        <v>1930</v>
      </c>
      <c r="BJ28" s="58">
        <v>32007</v>
      </c>
      <c r="BK28" s="58">
        <v>12444</v>
      </c>
      <c r="BL28" s="58">
        <v>517</v>
      </c>
      <c r="BM28" s="58">
        <v>2134</v>
      </c>
      <c r="BN28" s="58">
        <v>1176</v>
      </c>
      <c r="BO28" s="58">
        <v>1447</v>
      </c>
      <c r="BP28" s="326">
        <v>42</v>
      </c>
      <c r="BQ28" s="62">
        <v>51828</v>
      </c>
      <c r="BR28" s="57">
        <v>0</v>
      </c>
      <c r="BS28" s="58">
        <v>34971</v>
      </c>
      <c r="BT28" s="58">
        <v>13408</v>
      </c>
      <c r="BU28" s="58">
        <v>0</v>
      </c>
      <c r="BV28" s="58">
        <v>1734</v>
      </c>
      <c r="BW28" s="58">
        <v>997</v>
      </c>
      <c r="BX28" s="58">
        <v>716</v>
      </c>
      <c r="BY28" s="58">
        <v>119</v>
      </c>
      <c r="BZ28" s="58">
        <v>204</v>
      </c>
      <c r="CA28" s="58">
        <v>0</v>
      </c>
      <c r="CB28" s="58">
        <v>0</v>
      </c>
      <c r="CC28" s="58">
        <v>16</v>
      </c>
      <c r="CD28" s="58">
        <v>89</v>
      </c>
      <c r="CE28" s="62">
        <v>52254</v>
      </c>
      <c r="CF28" s="859">
        <v>0</v>
      </c>
      <c r="CG28" s="57">
        <v>58</v>
      </c>
      <c r="CH28" s="58">
        <v>0</v>
      </c>
      <c r="CI28" s="58">
        <v>174</v>
      </c>
      <c r="CJ28" s="58">
        <v>5</v>
      </c>
      <c r="CK28" s="59">
        <v>237</v>
      </c>
      <c r="CL28" s="58">
        <v>19</v>
      </c>
      <c r="CM28" s="58">
        <v>12</v>
      </c>
      <c r="CN28" s="59">
        <v>31</v>
      </c>
      <c r="CO28" s="64">
        <v>268</v>
      </c>
      <c r="CP28" s="57">
        <v>54</v>
      </c>
      <c r="CQ28" s="58">
        <v>2</v>
      </c>
      <c r="CR28" s="58">
        <v>37</v>
      </c>
      <c r="CS28" s="58">
        <v>1</v>
      </c>
      <c r="CT28" s="59">
        <v>94</v>
      </c>
      <c r="CU28" s="58">
        <v>29</v>
      </c>
      <c r="CV28" s="58">
        <v>11</v>
      </c>
      <c r="CW28" s="59">
        <v>40</v>
      </c>
      <c r="CX28" s="64">
        <v>134</v>
      </c>
      <c r="CY28" s="57">
        <v>22</v>
      </c>
      <c r="CZ28" s="58">
        <v>0</v>
      </c>
      <c r="DA28" s="58">
        <v>273</v>
      </c>
      <c r="DB28" s="58">
        <v>29</v>
      </c>
      <c r="DC28" s="59">
        <v>324</v>
      </c>
      <c r="DD28" s="58">
        <v>2</v>
      </c>
      <c r="DE28" s="58">
        <v>1</v>
      </c>
      <c r="DF28" s="59">
        <v>3</v>
      </c>
      <c r="DG28" s="64">
        <v>327</v>
      </c>
      <c r="DH28" s="57">
        <v>158</v>
      </c>
      <c r="DI28" s="58">
        <v>11</v>
      </c>
      <c r="DJ28" s="58">
        <v>50</v>
      </c>
      <c r="DK28" s="58">
        <v>8</v>
      </c>
      <c r="DL28" s="59">
        <v>227</v>
      </c>
      <c r="DM28" s="58">
        <v>1</v>
      </c>
      <c r="DN28" s="58">
        <v>0</v>
      </c>
      <c r="DO28" s="59">
        <v>1</v>
      </c>
      <c r="DP28" s="64">
        <v>228</v>
      </c>
      <c r="DQ28" s="241">
        <v>368</v>
      </c>
      <c r="DR28" s="305">
        <v>402</v>
      </c>
      <c r="DS28" s="299">
        <v>506</v>
      </c>
      <c r="DT28" s="52">
        <v>555</v>
      </c>
      <c r="DU28" s="59">
        <v>957</v>
      </c>
      <c r="DV28" s="240">
        <v>259</v>
      </c>
      <c r="DW28" s="304">
        <v>288</v>
      </c>
      <c r="DX28" s="298">
        <v>326</v>
      </c>
      <c r="DY28" s="294">
        <v>364</v>
      </c>
      <c r="DZ28" s="237">
        <v>652</v>
      </c>
      <c r="EA28" s="241">
        <v>0</v>
      </c>
      <c r="EB28" s="287">
        <v>0</v>
      </c>
      <c r="EC28" s="288">
        <v>0</v>
      </c>
      <c r="ED28" s="288">
        <v>0</v>
      </c>
      <c r="EE28" s="288">
        <v>1</v>
      </c>
      <c r="EF28" s="289">
        <v>0</v>
      </c>
      <c r="EG28" s="287">
        <v>876</v>
      </c>
      <c r="EH28" s="289">
        <v>2868</v>
      </c>
      <c r="EI28" s="805">
        <v>278</v>
      </c>
      <c r="EJ28" s="287">
        <v>32</v>
      </c>
      <c r="EK28" s="290">
        <v>21</v>
      </c>
      <c r="EL28" s="290">
        <v>74</v>
      </c>
      <c r="EM28" s="290">
        <v>0</v>
      </c>
      <c r="EN28" s="290">
        <v>0</v>
      </c>
      <c r="EO28" s="289">
        <v>1478</v>
      </c>
      <c r="EP28" s="327"/>
      <c r="EQ28" s="328"/>
      <c r="ER28" s="327"/>
      <c r="ES28" s="289"/>
      <c r="ET28" s="289"/>
    </row>
    <row r="29" spans="1:150" s="46" customFormat="1" ht="15.75" customHeight="1">
      <c r="A29" s="307">
        <v>19</v>
      </c>
      <c r="B29" s="307" t="s">
        <v>494</v>
      </c>
      <c r="C29" s="307" t="s">
        <v>61</v>
      </c>
      <c r="D29" s="306">
        <v>21</v>
      </c>
      <c r="E29" s="448" t="s">
        <v>146</v>
      </c>
      <c r="F29" s="197">
        <v>167</v>
      </c>
      <c r="G29" s="45">
        <v>39</v>
      </c>
      <c r="H29" s="205">
        <v>206</v>
      </c>
      <c r="I29" s="799">
        <v>0</v>
      </c>
      <c r="J29" s="41">
        <v>0</v>
      </c>
      <c r="K29" s="45">
        <v>2</v>
      </c>
      <c r="L29" s="45">
        <v>0</v>
      </c>
      <c r="M29" s="45">
        <v>0</v>
      </c>
      <c r="N29" s="45">
        <v>0</v>
      </c>
      <c r="O29" s="45">
        <v>1</v>
      </c>
      <c r="P29" s="45">
        <v>0</v>
      </c>
      <c r="Q29" s="45">
        <v>6</v>
      </c>
      <c r="R29" s="45">
        <v>9</v>
      </c>
      <c r="S29" s="314">
        <v>452</v>
      </c>
      <c r="T29" s="330">
        <v>36704</v>
      </c>
      <c r="U29" s="314">
        <v>223</v>
      </c>
      <c r="V29" s="330">
        <v>25175</v>
      </c>
      <c r="W29" s="858">
        <v>1503</v>
      </c>
      <c r="X29" s="671">
        <v>1290</v>
      </c>
      <c r="Y29" s="671">
        <v>3940</v>
      </c>
      <c r="Z29" s="228">
        <v>5230</v>
      </c>
      <c r="AA29" s="41">
        <v>28</v>
      </c>
      <c r="AB29" s="45">
        <v>50</v>
      </c>
      <c r="AC29" s="45">
        <v>10</v>
      </c>
      <c r="AD29" s="45">
        <v>5</v>
      </c>
      <c r="AE29" s="234">
        <v>88</v>
      </c>
      <c r="AF29" s="41">
        <v>1920</v>
      </c>
      <c r="AG29" s="45">
        <v>88</v>
      </c>
      <c r="AH29" s="45">
        <v>3</v>
      </c>
      <c r="AI29" s="205">
        <v>2011</v>
      </c>
      <c r="AJ29" s="41">
        <v>8</v>
      </c>
      <c r="AK29" s="54">
        <v>969</v>
      </c>
      <c r="AL29" s="281">
        <v>6</v>
      </c>
      <c r="AM29" s="282">
        <v>97</v>
      </c>
      <c r="AN29" s="282">
        <v>0</v>
      </c>
      <c r="AO29" s="282">
        <v>0</v>
      </c>
      <c r="AP29" s="373">
        <v>0</v>
      </c>
      <c r="AQ29" s="199">
        <v>1</v>
      </c>
      <c r="AR29" s="56">
        <v>0</v>
      </c>
      <c r="AS29" s="200">
        <v>0</v>
      </c>
      <c r="AT29" s="45">
        <v>6451</v>
      </c>
      <c r="AU29" s="41">
        <v>0</v>
      </c>
      <c r="AV29" s="45">
        <v>1521</v>
      </c>
      <c r="AW29" s="54">
        <v>0</v>
      </c>
      <c r="AX29" s="57">
        <v>0</v>
      </c>
      <c r="AY29" s="58">
        <v>31</v>
      </c>
      <c r="AZ29" s="58">
        <v>4</v>
      </c>
      <c r="BA29" s="58">
        <v>1574</v>
      </c>
      <c r="BB29" s="58">
        <v>507</v>
      </c>
      <c r="BC29" s="58">
        <v>34</v>
      </c>
      <c r="BD29" s="58">
        <v>308</v>
      </c>
      <c r="BE29" s="58">
        <v>0</v>
      </c>
      <c r="BF29" s="60">
        <v>0</v>
      </c>
      <c r="BG29" s="61">
        <v>2458</v>
      </c>
      <c r="BH29" s="57">
        <v>0</v>
      </c>
      <c r="BI29" s="58">
        <v>233</v>
      </c>
      <c r="BJ29" s="58">
        <v>12386</v>
      </c>
      <c r="BK29" s="58">
        <v>712</v>
      </c>
      <c r="BL29" s="58">
        <v>183</v>
      </c>
      <c r="BM29" s="58">
        <v>377</v>
      </c>
      <c r="BN29" s="58">
        <v>0</v>
      </c>
      <c r="BO29" s="58">
        <v>0</v>
      </c>
      <c r="BP29" s="326">
        <v>0</v>
      </c>
      <c r="BQ29" s="62">
        <v>13891</v>
      </c>
      <c r="BR29" s="57">
        <v>2</v>
      </c>
      <c r="BS29" s="58">
        <v>11479</v>
      </c>
      <c r="BT29" s="58">
        <v>0</v>
      </c>
      <c r="BU29" s="58">
        <v>271</v>
      </c>
      <c r="BV29" s="58">
        <v>0</v>
      </c>
      <c r="BW29" s="58">
        <v>71</v>
      </c>
      <c r="BX29" s="58">
        <v>2399</v>
      </c>
      <c r="BY29" s="58">
        <v>104</v>
      </c>
      <c r="BZ29" s="58">
        <v>34</v>
      </c>
      <c r="CA29" s="58">
        <v>97</v>
      </c>
      <c r="CB29" s="58">
        <v>0</v>
      </c>
      <c r="CC29" s="58">
        <v>1</v>
      </c>
      <c r="CD29" s="58">
        <v>0</v>
      </c>
      <c r="CE29" s="62">
        <v>14458</v>
      </c>
      <c r="CF29" s="859">
        <v>0</v>
      </c>
      <c r="CG29" s="57">
        <v>306</v>
      </c>
      <c r="CH29" s="58">
        <v>1</v>
      </c>
      <c r="CI29" s="58">
        <v>732</v>
      </c>
      <c r="CJ29" s="58">
        <v>2</v>
      </c>
      <c r="CK29" s="59">
        <v>1041</v>
      </c>
      <c r="CL29" s="58">
        <v>84</v>
      </c>
      <c r="CM29" s="58">
        <v>4</v>
      </c>
      <c r="CN29" s="59">
        <v>88</v>
      </c>
      <c r="CO29" s="64">
        <v>1129</v>
      </c>
      <c r="CP29" s="57">
        <v>78</v>
      </c>
      <c r="CQ29" s="58">
        <v>1</v>
      </c>
      <c r="CR29" s="58">
        <v>33</v>
      </c>
      <c r="CS29" s="58">
        <v>1</v>
      </c>
      <c r="CT29" s="59">
        <v>113</v>
      </c>
      <c r="CU29" s="58">
        <v>3</v>
      </c>
      <c r="CV29" s="58">
        <v>0</v>
      </c>
      <c r="CW29" s="59">
        <v>3</v>
      </c>
      <c r="CX29" s="64">
        <v>116</v>
      </c>
      <c r="CY29" s="57">
        <v>37</v>
      </c>
      <c r="CZ29" s="58">
        <v>5</v>
      </c>
      <c r="DA29" s="58">
        <v>233</v>
      </c>
      <c r="DB29" s="58">
        <v>65</v>
      </c>
      <c r="DC29" s="59">
        <v>340</v>
      </c>
      <c r="DD29" s="58">
        <v>0</v>
      </c>
      <c r="DE29" s="58">
        <v>1</v>
      </c>
      <c r="DF29" s="59">
        <v>1</v>
      </c>
      <c r="DG29" s="64">
        <v>341</v>
      </c>
      <c r="DH29" s="57">
        <v>12</v>
      </c>
      <c r="DI29" s="58">
        <v>4</v>
      </c>
      <c r="DJ29" s="58">
        <v>8</v>
      </c>
      <c r="DK29" s="58">
        <v>5</v>
      </c>
      <c r="DL29" s="59">
        <v>29</v>
      </c>
      <c r="DM29" s="58">
        <v>0</v>
      </c>
      <c r="DN29" s="58">
        <v>0</v>
      </c>
      <c r="DO29" s="59">
        <v>0</v>
      </c>
      <c r="DP29" s="64">
        <v>29</v>
      </c>
      <c r="DQ29" s="241">
        <v>1236</v>
      </c>
      <c r="DR29" s="305">
        <v>1245</v>
      </c>
      <c r="DS29" s="299">
        <v>290</v>
      </c>
      <c r="DT29" s="52">
        <v>370</v>
      </c>
      <c r="DU29" s="59">
        <v>1615</v>
      </c>
      <c r="DV29" s="240">
        <v>852</v>
      </c>
      <c r="DW29" s="304">
        <v>859</v>
      </c>
      <c r="DX29" s="298">
        <v>241</v>
      </c>
      <c r="DY29" s="294">
        <v>312</v>
      </c>
      <c r="DZ29" s="237">
        <v>1171</v>
      </c>
      <c r="EA29" s="241">
        <v>0</v>
      </c>
      <c r="EB29" s="287">
        <v>0</v>
      </c>
      <c r="EC29" s="288">
        <v>1</v>
      </c>
      <c r="ED29" s="288">
        <v>0</v>
      </c>
      <c r="EE29" s="288">
        <v>0</v>
      </c>
      <c r="EF29" s="289">
        <v>27</v>
      </c>
      <c r="EG29" s="287">
        <v>12</v>
      </c>
      <c r="EH29" s="289">
        <v>14</v>
      </c>
      <c r="EI29" s="805">
        <v>77</v>
      </c>
      <c r="EJ29" s="287">
        <v>2</v>
      </c>
      <c r="EK29" s="290">
        <v>19</v>
      </c>
      <c r="EL29" s="290">
        <v>48</v>
      </c>
      <c r="EM29" s="290">
        <v>1</v>
      </c>
      <c r="EN29" s="290">
        <v>10</v>
      </c>
      <c r="EO29" s="289">
        <v>370</v>
      </c>
      <c r="EP29" s="327"/>
      <c r="EQ29" s="328"/>
      <c r="ER29" s="327"/>
      <c r="ES29" s="289"/>
      <c r="ET29" s="289"/>
    </row>
    <row r="30" spans="1:150" s="46" customFormat="1" ht="15.75" customHeight="1">
      <c r="A30" s="307">
        <v>22</v>
      </c>
      <c r="B30" s="307" t="s">
        <v>490</v>
      </c>
      <c r="C30" s="307" t="s">
        <v>63</v>
      </c>
      <c r="D30" s="306">
        <v>22</v>
      </c>
      <c r="E30" s="448" t="s">
        <v>648</v>
      </c>
      <c r="F30" s="197">
        <v>162</v>
      </c>
      <c r="G30" s="45">
        <v>1</v>
      </c>
      <c r="H30" s="205">
        <v>163</v>
      </c>
      <c r="I30" s="799">
        <v>0</v>
      </c>
      <c r="J30" s="41">
        <v>0</v>
      </c>
      <c r="K30" s="45">
        <v>1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1</v>
      </c>
      <c r="S30" s="314">
        <v>380</v>
      </c>
      <c r="T30" s="330">
        <v>18823</v>
      </c>
      <c r="U30" s="314">
        <v>174</v>
      </c>
      <c r="V30" s="330">
        <v>11856</v>
      </c>
      <c r="W30" s="858">
        <v>280</v>
      </c>
      <c r="X30" s="671">
        <v>0</v>
      </c>
      <c r="Y30" s="671">
        <v>0</v>
      </c>
      <c r="Z30" s="228">
        <v>0</v>
      </c>
      <c r="AA30" s="41">
        <v>42</v>
      </c>
      <c r="AB30" s="45">
        <v>40</v>
      </c>
      <c r="AC30" s="45">
        <v>1</v>
      </c>
      <c r="AD30" s="45">
        <v>0</v>
      </c>
      <c r="AE30" s="234">
        <v>83</v>
      </c>
      <c r="AF30" s="41">
        <v>128</v>
      </c>
      <c r="AG30" s="45">
        <v>83</v>
      </c>
      <c r="AH30" s="45">
        <v>0</v>
      </c>
      <c r="AI30" s="205">
        <v>211</v>
      </c>
      <c r="AJ30" s="41">
        <v>9</v>
      </c>
      <c r="AK30" s="54">
        <v>208</v>
      </c>
      <c r="AL30" s="281">
        <v>0</v>
      </c>
      <c r="AM30" s="282">
        <v>0</v>
      </c>
      <c r="AN30" s="282">
        <v>0</v>
      </c>
      <c r="AO30" s="282">
        <v>0</v>
      </c>
      <c r="AP30" s="373">
        <v>0</v>
      </c>
      <c r="AQ30" s="199">
        <v>0</v>
      </c>
      <c r="AR30" s="56">
        <v>0</v>
      </c>
      <c r="AS30" s="200">
        <v>0</v>
      </c>
      <c r="AT30" s="45">
        <v>10465</v>
      </c>
      <c r="AU30" s="41">
        <v>0</v>
      </c>
      <c r="AV30" s="45">
        <v>0</v>
      </c>
      <c r="AW30" s="54">
        <v>0</v>
      </c>
      <c r="AX30" s="57">
        <v>1</v>
      </c>
      <c r="AY30" s="58">
        <v>3</v>
      </c>
      <c r="AZ30" s="58">
        <v>4</v>
      </c>
      <c r="BA30" s="58">
        <v>1952</v>
      </c>
      <c r="BB30" s="58">
        <v>541</v>
      </c>
      <c r="BC30" s="58">
        <v>13</v>
      </c>
      <c r="BD30" s="58">
        <v>165</v>
      </c>
      <c r="BE30" s="58">
        <v>1</v>
      </c>
      <c r="BF30" s="60">
        <v>0</v>
      </c>
      <c r="BG30" s="61">
        <v>2680</v>
      </c>
      <c r="BH30" s="57">
        <v>18</v>
      </c>
      <c r="BI30" s="58">
        <v>5</v>
      </c>
      <c r="BJ30" s="58">
        <v>10481</v>
      </c>
      <c r="BK30" s="58">
        <v>944</v>
      </c>
      <c r="BL30" s="58">
        <v>333</v>
      </c>
      <c r="BM30" s="58">
        <v>665</v>
      </c>
      <c r="BN30" s="58">
        <v>0</v>
      </c>
      <c r="BO30" s="58">
        <v>12</v>
      </c>
      <c r="BP30" s="326">
        <v>37</v>
      </c>
      <c r="BQ30" s="62">
        <v>12495</v>
      </c>
      <c r="BR30" s="57">
        <v>10690</v>
      </c>
      <c r="BS30" s="58">
        <v>775</v>
      </c>
      <c r="BT30" s="58">
        <v>0</v>
      </c>
      <c r="BU30" s="58">
        <v>167</v>
      </c>
      <c r="BV30" s="58">
        <v>12</v>
      </c>
      <c r="BW30" s="58">
        <v>0</v>
      </c>
      <c r="BX30" s="58">
        <v>706</v>
      </c>
      <c r="BY30" s="58">
        <v>173</v>
      </c>
      <c r="BZ30" s="58">
        <v>7</v>
      </c>
      <c r="CA30" s="58">
        <v>0</v>
      </c>
      <c r="CB30" s="58">
        <v>0</v>
      </c>
      <c r="CC30" s="58">
        <v>0</v>
      </c>
      <c r="CD30" s="58">
        <v>0</v>
      </c>
      <c r="CE30" s="62">
        <v>12530</v>
      </c>
      <c r="CF30" s="859">
        <v>0</v>
      </c>
      <c r="CG30" s="57">
        <v>89</v>
      </c>
      <c r="CH30" s="58">
        <v>0</v>
      </c>
      <c r="CI30" s="58">
        <v>98</v>
      </c>
      <c r="CJ30" s="58">
        <v>0</v>
      </c>
      <c r="CK30" s="59">
        <v>187</v>
      </c>
      <c r="CL30" s="58">
        <v>7</v>
      </c>
      <c r="CM30" s="58">
        <v>0</v>
      </c>
      <c r="CN30" s="59">
        <v>7</v>
      </c>
      <c r="CO30" s="64">
        <v>194</v>
      </c>
      <c r="CP30" s="57">
        <v>6</v>
      </c>
      <c r="CQ30" s="58">
        <v>0</v>
      </c>
      <c r="CR30" s="58">
        <v>0</v>
      </c>
      <c r="CS30" s="58">
        <v>0</v>
      </c>
      <c r="CT30" s="59">
        <v>6</v>
      </c>
      <c r="CU30" s="58">
        <v>0</v>
      </c>
      <c r="CV30" s="58">
        <v>0</v>
      </c>
      <c r="CW30" s="59">
        <v>0</v>
      </c>
      <c r="CX30" s="64">
        <v>6</v>
      </c>
      <c r="CY30" s="57">
        <v>2</v>
      </c>
      <c r="CZ30" s="58">
        <v>4</v>
      </c>
      <c r="DA30" s="58">
        <v>75</v>
      </c>
      <c r="DB30" s="58">
        <v>37</v>
      </c>
      <c r="DC30" s="59">
        <v>118</v>
      </c>
      <c r="DD30" s="58">
        <v>0</v>
      </c>
      <c r="DE30" s="58">
        <v>1</v>
      </c>
      <c r="DF30" s="59">
        <v>1</v>
      </c>
      <c r="DG30" s="64">
        <v>119</v>
      </c>
      <c r="DH30" s="57">
        <v>22</v>
      </c>
      <c r="DI30" s="58">
        <v>3</v>
      </c>
      <c r="DJ30" s="58">
        <v>6</v>
      </c>
      <c r="DK30" s="58">
        <v>2</v>
      </c>
      <c r="DL30" s="59">
        <v>33</v>
      </c>
      <c r="DM30" s="58">
        <v>0</v>
      </c>
      <c r="DN30" s="58">
        <v>0</v>
      </c>
      <c r="DO30" s="59">
        <v>0</v>
      </c>
      <c r="DP30" s="64">
        <v>33</v>
      </c>
      <c r="DQ30" s="241">
        <v>200</v>
      </c>
      <c r="DR30" s="305">
        <v>200</v>
      </c>
      <c r="DS30" s="299">
        <v>105</v>
      </c>
      <c r="DT30" s="52">
        <v>152</v>
      </c>
      <c r="DU30" s="59">
        <v>352</v>
      </c>
      <c r="DV30" s="240">
        <v>105</v>
      </c>
      <c r="DW30" s="304">
        <v>105</v>
      </c>
      <c r="DX30" s="298">
        <v>81</v>
      </c>
      <c r="DY30" s="294">
        <v>121</v>
      </c>
      <c r="DZ30" s="237">
        <v>226</v>
      </c>
      <c r="EA30" s="241">
        <v>0</v>
      </c>
      <c r="EB30" s="287">
        <v>0</v>
      </c>
      <c r="EC30" s="288">
        <v>0</v>
      </c>
      <c r="ED30" s="288">
        <v>0</v>
      </c>
      <c r="EE30" s="288">
        <v>0</v>
      </c>
      <c r="EF30" s="289">
        <v>0</v>
      </c>
      <c r="EG30" s="287">
        <v>0</v>
      </c>
      <c r="EH30" s="289">
        <v>0</v>
      </c>
      <c r="EI30" s="805">
        <v>0</v>
      </c>
      <c r="EJ30" s="287">
        <v>20</v>
      </c>
      <c r="EK30" s="290">
        <v>10</v>
      </c>
      <c r="EL30" s="290">
        <v>60</v>
      </c>
      <c r="EM30" s="290">
        <v>0</v>
      </c>
      <c r="EN30" s="290">
        <v>0</v>
      </c>
      <c r="EO30" s="289">
        <v>0</v>
      </c>
      <c r="EP30" s="327"/>
      <c r="EQ30" s="328"/>
      <c r="ER30" s="327"/>
      <c r="ES30" s="289"/>
      <c r="ET30" s="289"/>
    </row>
    <row r="31" spans="1:150" s="46" customFormat="1" ht="15.75" customHeight="1">
      <c r="A31" s="307">
        <v>23</v>
      </c>
      <c r="B31" s="307" t="s">
        <v>490</v>
      </c>
      <c r="C31" s="307" t="s">
        <v>64</v>
      </c>
      <c r="D31" s="307">
        <v>23</v>
      </c>
      <c r="E31" s="448" t="s">
        <v>649</v>
      </c>
      <c r="F31" s="197">
        <v>120</v>
      </c>
      <c r="G31" s="45">
        <v>0</v>
      </c>
      <c r="H31" s="205">
        <v>120</v>
      </c>
      <c r="I31" s="799">
        <v>1</v>
      </c>
      <c r="J31" s="41">
        <v>0</v>
      </c>
      <c r="K31" s="45">
        <v>15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82</v>
      </c>
      <c r="R31" s="45">
        <v>97</v>
      </c>
      <c r="S31" s="314">
        <v>444</v>
      </c>
      <c r="T31" s="330">
        <v>15992</v>
      </c>
      <c r="U31" s="314">
        <v>208</v>
      </c>
      <c r="V31" s="330">
        <v>5276</v>
      </c>
      <c r="W31" s="858">
        <v>3124</v>
      </c>
      <c r="X31" s="671">
        <v>0</v>
      </c>
      <c r="Y31" s="671">
        <v>0</v>
      </c>
      <c r="Z31" s="228">
        <v>0</v>
      </c>
      <c r="AA31" s="41">
        <v>15</v>
      </c>
      <c r="AB31" s="45">
        <v>3</v>
      </c>
      <c r="AC31" s="45">
        <v>3</v>
      </c>
      <c r="AD31" s="45">
        <v>0</v>
      </c>
      <c r="AE31" s="234">
        <v>21</v>
      </c>
      <c r="AF31" s="41">
        <v>150</v>
      </c>
      <c r="AG31" s="45">
        <v>20</v>
      </c>
      <c r="AH31" s="45">
        <v>0</v>
      </c>
      <c r="AI31" s="205">
        <v>170</v>
      </c>
      <c r="AJ31" s="41">
        <v>0</v>
      </c>
      <c r="AK31" s="54">
        <v>53</v>
      </c>
      <c r="AL31" s="281">
        <v>0</v>
      </c>
      <c r="AM31" s="282">
        <v>0</v>
      </c>
      <c r="AN31" s="282">
        <v>0</v>
      </c>
      <c r="AO31" s="282">
        <v>0</v>
      </c>
      <c r="AP31" s="373">
        <v>0</v>
      </c>
      <c r="AQ31" s="199">
        <v>1</v>
      </c>
      <c r="AR31" s="56">
        <v>0</v>
      </c>
      <c r="AS31" s="200">
        <v>0</v>
      </c>
      <c r="AT31" s="45">
        <v>7090</v>
      </c>
      <c r="AU31" s="41">
        <v>18</v>
      </c>
      <c r="AV31" s="45">
        <v>0</v>
      </c>
      <c r="AW31" s="54">
        <v>0</v>
      </c>
      <c r="AX31" s="57">
        <v>9</v>
      </c>
      <c r="AY31" s="58">
        <v>2</v>
      </c>
      <c r="AZ31" s="58">
        <v>0</v>
      </c>
      <c r="BA31" s="58">
        <v>326</v>
      </c>
      <c r="BB31" s="58">
        <v>61</v>
      </c>
      <c r="BC31" s="58">
        <v>17</v>
      </c>
      <c r="BD31" s="58">
        <v>84</v>
      </c>
      <c r="BE31" s="58">
        <v>0</v>
      </c>
      <c r="BF31" s="60">
        <v>1</v>
      </c>
      <c r="BG31" s="61">
        <v>500</v>
      </c>
      <c r="BH31" s="57">
        <v>1</v>
      </c>
      <c r="BI31" s="58">
        <v>17</v>
      </c>
      <c r="BJ31" s="58">
        <v>5156</v>
      </c>
      <c r="BK31" s="58">
        <v>406</v>
      </c>
      <c r="BL31" s="58">
        <v>379</v>
      </c>
      <c r="BM31" s="58">
        <v>1803</v>
      </c>
      <c r="BN31" s="58">
        <v>0</v>
      </c>
      <c r="BO31" s="58">
        <v>0</v>
      </c>
      <c r="BP31" s="326">
        <v>14</v>
      </c>
      <c r="BQ31" s="62">
        <v>7776</v>
      </c>
      <c r="BR31" s="57">
        <v>224</v>
      </c>
      <c r="BS31" s="58">
        <v>6735</v>
      </c>
      <c r="BT31" s="58">
        <v>0</v>
      </c>
      <c r="BU31" s="58">
        <v>0</v>
      </c>
      <c r="BV31" s="58">
        <v>12</v>
      </c>
      <c r="BW31" s="58">
        <v>221</v>
      </c>
      <c r="BX31" s="58">
        <v>42</v>
      </c>
      <c r="BY31" s="58">
        <v>440</v>
      </c>
      <c r="BZ31" s="58">
        <v>91</v>
      </c>
      <c r="CA31" s="58">
        <v>0</v>
      </c>
      <c r="CB31" s="58">
        <v>0</v>
      </c>
      <c r="CC31" s="58">
        <v>21</v>
      </c>
      <c r="CD31" s="58">
        <v>27</v>
      </c>
      <c r="CE31" s="62">
        <v>7813</v>
      </c>
      <c r="CF31" s="859">
        <v>0</v>
      </c>
      <c r="CG31" s="57">
        <v>1</v>
      </c>
      <c r="CH31" s="58">
        <v>0</v>
      </c>
      <c r="CI31" s="58">
        <v>4</v>
      </c>
      <c r="CJ31" s="58">
        <v>0</v>
      </c>
      <c r="CK31" s="59">
        <v>5</v>
      </c>
      <c r="CL31" s="58">
        <v>0</v>
      </c>
      <c r="CM31" s="58">
        <v>0</v>
      </c>
      <c r="CN31" s="59">
        <v>0</v>
      </c>
      <c r="CO31" s="64">
        <v>5</v>
      </c>
      <c r="CP31" s="57">
        <v>41</v>
      </c>
      <c r="CQ31" s="58">
        <v>2</v>
      </c>
      <c r="CR31" s="58">
        <v>7</v>
      </c>
      <c r="CS31" s="58">
        <v>1</v>
      </c>
      <c r="CT31" s="59">
        <v>51</v>
      </c>
      <c r="CU31" s="58">
        <v>0</v>
      </c>
      <c r="CV31" s="58">
        <v>0</v>
      </c>
      <c r="CW31" s="59">
        <v>0</v>
      </c>
      <c r="CX31" s="64">
        <v>51</v>
      </c>
      <c r="CY31" s="57">
        <v>2</v>
      </c>
      <c r="CZ31" s="58">
        <v>0</v>
      </c>
      <c r="DA31" s="58">
        <v>3</v>
      </c>
      <c r="DB31" s="58">
        <v>0</v>
      </c>
      <c r="DC31" s="59">
        <v>5</v>
      </c>
      <c r="DD31" s="58">
        <v>0</v>
      </c>
      <c r="DE31" s="58">
        <v>0</v>
      </c>
      <c r="DF31" s="59">
        <v>0</v>
      </c>
      <c r="DG31" s="64">
        <v>5</v>
      </c>
      <c r="DH31" s="57">
        <v>64</v>
      </c>
      <c r="DI31" s="58">
        <v>5</v>
      </c>
      <c r="DJ31" s="58">
        <v>8</v>
      </c>
      <c r="DK31" s="58">
        <v>0</v>
      </c>
      <c r="DL31" s="59">
        <v>77</v>
      </c>
      <c r="DM31" s="58">
        <v>0</v>
      </c>
      <c r="DN31" s="58">
        <v>0</v>
      </c>
      <c r="DO31" s="59">
        <v>0</v>
      </c>
      <c r="DP31" s="64">
        <v>77</v>
      </c>
      <c r="DQ31" s="241">
        <v>53</v>
      </c>
      <c r="DR31" s="305">
        <v>56</v>
      </c>
      <c r="DS31" s="299">
        <v>77</v>
      </c>
      <c r="DT31" s="52">
        <v>82</v>
      </c>
      <c r="DU31" s="59">
        <v>138</v>
      </c>
      <c r="DV31" s="240">
        <v>11</v>
      </c>
      <c r="DW31" s="304">
        <v>12</v>
      </c>
      <c r="DX31" s="298">
        <v>11</v>
      </c>
      <c r="DY31" s="294">
        <v>11</v>
      </c>
      <c r="DZ31" s="237">
        <v>23</v>
      </c>
      <c r="EA31" s="241">
        <v>0</v>
      </c>
      <c r="EB31" s="287">
        <v>0</v>
      </c>
      <c r="EC31" s="288">
        <v>1</v>
      </c>
      <c r="ED31" s="288">
        <v>2</v>
      </c>
      <c r="EE31" s="288">
        <v>2</v>
      </c>
      <c r="EF31" s="289">
        <v>4</v>
      </c>
      <c r="EG31" s="287">
        <v>6</v>
      </c>
      <c r="EH31" s="289">
        <v>6</v>
      </c>
      <c r="EI31" s="805">
        <v>17</v>
      </c>
      <c r="EJ31" s="287">
        <v>5</v>
      </c>
      <c r="EK31" s="290">
        <v>5</v>
      </c>
      <c r="EL31" s="290">
        <v>16</v>
      </c>
      <c r="EM31" s="290">
        <v>0</v>
      </c>
      <c r="EN31" s="290">
        <v>0</v>
      </c>
      <c r="EO31" s="289">
        <v>90</v>
      </c>
      <c r="EP31" s="327"/>
      <c r="EQ31" s="328"/>
      <c r="ER31" s="327"/>
      <c r="ES31" s="289"/>
      <c r="ET31" s="289"/>
    </row>
    <row r="32" spans="1:150" s="46" customFormat="1" ht="15.75" customHeight="1">
      <c r="A32" s="307">
        <v>24</v>
      </c>
      <c r="B32" s="307" t="s">
        <v>490</v>
      </c>
      <c r="C32" s="307" t="s">
        <v>65</v>
      </c>
      <c r="D32" s="306">
        <v>24</v>
      </c>
      <c r="E32" s="448" t="s">
        <v>650</v>
      </c>
      <c r="F32" s="197">
        <v>231</v>
      </c>
      <c r="G32" s="45">
        <v>0</v>
      </c>
      <c r="H32" s="205">
        <v>231</v>
      </c>
      <c r="I32" s="799">
        <v>0</v>
      </c>
      <c r="J32" s="41">
        <v>0</v>
      </c>
      <c r="K32" s="45">
        <v>1</v>
      </c>
      <c r="L32" s="45">
        <v>1</v>
      </c>
      <c r="M32" s="45">
        <v>0</v>
      </c>
      <c r="N32" s="45">
        <v>0</v>
      </c>
      <c r="O32" s="45">
        <v>0</v>
      </c>
      <c r="P32" s="45">
        <v>0</v>
      </c>
      <c r="Q32" s="45">
        <v>6</v>
      </c>
      <c r="R32" s="45">
        <v>8</v>
      </c>
      <c r="S32" s="314">
        <v>837</v>
      </c>
      <c r="T32" s="330">
        <v>27487</v>
      </c>
      <c r="U32" s="314">
        <v>251</v>
      </c>
      <c r="V32" s="330">
        <v>11267</v>
      </c>
      <c r="W32" s="858"/>
      <c r="X32" s="671">
        <v>0</v>
      </c>
      <c r="Y32" s="671">
        <v>0</v>
      </c>
      <c r="Z32" s="228">
        <v>0</v>
      </c>
      <c r="AA32" s="41">
        <v>83</v>
      </c>
      <c r="AB32" s="45">
        <v>7</v>
      </c>
      <c r="AC32" s="45">
        <v>4</v>
      </c>
      <c r="AD32" s="45">
        <v>1</v>
      </c>
      <c r="AE32" s="234">
        <v>94</v>
      </c>
      <c r="AF32" s="41">
        <v>139</v>
      </c>
      <c r="AG32" s="45">
        <v>95</v>
      </c>
      <c r="AH32" s="45">
        <v>0</v>
      </c>
      <c r="AI32" s="205">
        <v>234</v>
      </c>
      <c r="AJ32" s="41">
        <v>0</v>
      </c>
      <c r="AK32" s="54">
        <v>37</v>
      </c>
      <c r="AL32" s="281">
        <v>0</v>
      </c>
      <c r="AM32" s="282">
        <v>0</v>
      </c>
      <c r="AN32" s="282">
        <v>0</v>
      </c>
      <c r="AO32" s="282">
        <v>0</v>
      </c>
      <c r="AP32" s="373">
        <v>0</v>
      </c>
      <c r="AQ32" s="199">
        <v>0</v>
      </c>
      <c r="AR32" s="56">
        <v>0</v>
      </c>
      <c r="AS32" s="200">
        <v>0</v>
      </c>
      <c r="AT32" s="45">
        <v>11718</v>
      </c>
      <c r="AU32" s="41">
        <v>0</v>
      </c>
      <c r="AV32" s="45">
        <v>0</v>
      </c>
      <c r="AW32" s="54">
        <v>26</v>
      </c>
      <c r="AX32" s="57">
        <v>0</v>
      </c>
      <c r="AY32" s="58">
        <v>2</v>
      </c>
      <c r="AZ32" s="58">
        <v>1</v>
      </c>
      <c r="BA32" s="58">
        <v>2837</v>
      </c>
      <c r="BB32" s="58">
        <v>195</v>
      </c>
      <c r="BC32" s="58">
        <v>16</v>
      </c>
      <c r="BD32" s="58">
        <v>111</v>
      </c>
      <c r="BE32" s="58">
        <v>1</v>
      </c>
      <c r="BF32" s="60">
        <v>1</v>
      </c>
      <c r="BG32" s="61">
        <v>3164</v>
      </c>
      <c r="BH32" s="57">
        <v>1</v>
      </c>
      <c r="BI32" s="58">
        <v>27</v>
      </c>
      <c r="BJ32" s="58">
        <v>8133</v>
      </c>
      <c r="BK32" s="58">
        <v>508</v>
      </c>
      <c r="BL32" s="58">
        <v>174</v>
      </c>
      <c r="BM32" s="58">
        <v>1009</v>
      </c>
      <c r="BN32" s="58">
        <v>24</v>
      </c>
      <c r="BO32" s="58">
        <v>0</v>
      </c>
      <c r="BP32" s="326">
        <v>40</v>
      </c>
      <c r="BQ32" s="62">
        <v>9916</v>
      </c>
      <c r="BR32" s="57">
        <v>6026</v>
      </c>
      <c r="BS32" s="58">
        <v>3814</v>
      </c>
      <c r="BT32" s="58">
        <v>0</v>
      </c>
      <c r="BU32" s="58">
        <v>0</v>
      </c>
      <c r="BV32" s="58">
        <v>0</v>
      </c>
      <c r="BW32" s="58">
        <v>0</v>
      </c>
      <c r="BX32" s="58">
        <v>0</v>
      </c>
      <c r="BY32" s="58">
        <v>15</v>
      </c>
      <c r="BZ32" s="58">
        <v>92</v>
      </c>
      <c r="CA32" s="58">
        <v>0</v>
      </c>
      <c r="CB32" s="58">
        <v>0</v>
      </c>
      <c r="CC32" s="58">
        <v>0</v>
      </c>
      <c r="CD32" s="58">
        <v>0</v>
      </c>
      <c r="CE32" s="62">
        <v>9947</v>
      </c>
      <c r="CF32" s="859">
        <v>0</v>
      </c>
      <c r="CG32" s="57">
        <v>1</v>
      </c>
      <c r="CH32" s="58">
        <v>0</v>
      </c>
      <c r="CI32" s="58">
        <v>0</v>
      </c>
      <c r="CJ32" s="58">
        <v>0</v>
      </c>
      <c r="CK32" s="59">
        <v>1</v>
      </c>
      <c r="CL32" s="58">
        <v>0</v>
      </c>
      <c r="CM32" s="58">
        <v>0</v>
      </c>
      <c r="CN32" s="59">
        <v>0</v>
      </c>
      <c r="CO32" s="64">
        <v>1</v>
      </c>
      <c r="CP32" s="57">
        <v>14</v>
      </c>
      <c r="CQ32" s="58">
        <v>0</v>
      </c>
      <c r="CR32" s="58">
        <v>0</v>
      </c>
      <c r="CS32" s="58">
        <v>1</v>
      </c>
      <c r="CT32" s="59">
        <v>15</v>
      </c>
      <c r="CU32" s="58">
        <v>0</v>
      </c>
      <c r="CV32" s="58">
        <v>0</v>
      </c>
      <c r="CW32" s="59">
        <v>0</v>
      </c>
      <c r="CX32" s="64">
        <v>15</v>
      </c>
      <c r="CY32" s="57">
        <v>4</v>
      </c>
      <c r="CZ32" s="58">
        <v>1</v>
      </c>
      <c r="DA32" s="58">
        <v>12</v>
      </c>
      <c r="DB32" s="58">
        <v>1</v>
      </c>
      <c r="DC32" s="59">
        <v>18</v>
      </c>
      <c r="DD32" s="58">
        <v>1</v>
      </c>
      <c r="DE32" s="58">
        <v>1</v>
      </c>
      <c r="DF32" s="59">
        <v>2</v>
      </c>
      <c r="DG32" s="64">
        <v>20</v>
      </c>
      <c r="DH32" s="57">
        <v>63</v>
      </c>
      <c r="DI32" s="58">
        <v>4</v>
      </c>
      <c r="DJ32" s="58">
        <v>12</v>
      </c>
      <c r="DK32" s="58">
        <v>2</v>
      </c>
      <c r="DL32" s="59">
        <v>81</v>
      </c>
      <c r="DM32" s="58">
        <v>5</v>
      </c>
      <c r="DN32" s="58">
        <v>0</v>
      </c>
      <c r="DO32" s="59">
        <v>5</v>
      </c>
      <c r="DP32" s="64">
        <v>86</v>
      </c>
      <c r="DQ32" s="241">
        <v>15</v>
      </c>
      <c r="DR32" s="305">
        <v>16</v>
      </c>
      <c r="DS32" s="299">
        <v>97</v>
      </c>
      <c r="DT32" s="52">
        <v>106</v>
      </c>
      <c r="DU32" s="59">
        <v>122</v>
      </c>
      <c r="DV32" s="240">
        <v>0</v>
      </c>
      <c r="DW32" s="304">
        <v>1</v>
      </c>
      <c r="DX32" s="298">
        <v>30</v>
      </c>
      <c r="DY32" s="294">
        <v>34</v>
      </c>
      <c r="DZ32" s="237">
        <v>35</v>
      </c>
      <c r="EA32" s="241">
        <v>0</v>
      </c>
      <c r="EB32" s="287">
        <v>0</v>
      </c>
      <c r="EC32" s="288">
        <v>1</v>
      </c>
      <c r="ED32" s="288">
        <v>0</v>
      </c>
      <c r="EE32" s="288">
        <v>0</v>
      </c>
      <c r="EF32" s="289">
        <v>0</v>
      </c>
      <c r="EG32" s="287">
        <v>0</v>
      </c>
      <c r="EH32" s="289">
        <v>0</v>
      </c>
      <c r="EI32" s="805">
        <v>0</v>
      </c>
      <c r="EJ32" s="287">
        <v>1</v>
      </c>
      <c r="EK32" s="290">
        <v>0</v>
      </c>
      <c r="EL32" s="290">
        <v>10</v>
      </c>
      <c r="EM32" s="290">
        <v>0</v>
      </c>
      <c r="EN32" s="290">
        <v>0</v>
      </c>
      <c r="EO32" s="289">
        <v>200</v>
      </c>
      <c r="EP32" s="327"/>
      <c r="EQ32" s="328"/>
      <c r="ER32" s="327"/>
      <c r="ES32" s="289"/>
      <c r="ET32" s="289"/>
    </row>
    <row r="33" spans="1:150" s="46" customFormat="1" ht="15.75" customHeight="1">
      <c r="A33" s="307">
        <v>25</v>
      </c>
      <c r="B33" s="307" t="s">
        <v>490</v>
      </c>
      <c r="C33" s="307" t="s">
        <v>66</v>
      </c>
      <c r="D33" s="306">
        <v>25</v>
      </c>
      <c r="E33" s="448" t="s">
        <v>651</v>
      </c>
      <c r="F33" s="197">
        <v>126</v>
      </c>
      <c r="G33" s="45">
        <v>0</v>
      </c>
      <c r="H33" s="205">
        <v>126</v>
      </c>
      <c r="I33" s="799">
        <v>108</v>
      </c>
      <c r="J33" s="41">
        <v>499</v>
      </c>
      <c r="K33" s="45">
        <v>8</v>
      </c>
      <c r="L33" s="45">
        <v>3</v>
      </c>
      <c r="M33" s="45">
        <v>0</v>
      </c>
      <c r="N33" s="45">
        <v>0</v>
      </c>
      <c r="O33" s="45">
        <v>0</v>
      </c>
      <c r="P33" s="45">
        <v>0</v>
      </c>
      <c r="Q33" s="45">
        <v>10</v>
      </c>
      <c r="R33" s="45">
        <v>520</v>
      </c>
      <c r="S33" s="314">
        <v>313</v>
      </c>
      <c r="T33" s="330">
        <v>12376</v>
      </c>
      <c r="U33" s="314">
        <v>758</v>
      </c>
      <c r="V33" s="330">
        <v>10872</v>
      </c>
      <c r="W33" s="858">
        <v>4380</v>
      </c>
      <c r="X33" s="671">
        <v>0</v>
      </c>
      <c r="Y33" s="671">
        <v>0</v>
      </c>
      <c r="Z33" s="228">
        <v>0</v>
      </c>
      <c r="AA33" s="41">
        <v>22</v>
      </c>
      <c r="AB33" s="45">
        <v>13</v>
      </c>
      <c r="AC33" s="45">
        <v>0</v>
      </c>
      <c r="AD33" s="45">
        <v>1</v>
      </c>
      <c r="AE33" s="234">
        <v>35</v>
      </c>
      <c r="AF33" s="41">
        <v>105</v>
      </c>
      <c r="AG33" s="45">
        <v>36</v>
      </c>
      <c r="AH33" s="45">
        <v>0</v>
      </c>
      <c r="AI33" s="205">
        <v>141</v>
      </c>
      <c r="AJ33" s="41">
        <v>3</v>
      </c>
      <c r="AK33" s="54">
        <v>76</v>
      </c>
      <c r="AL33" s="281">
        <v>0</v>
      </c>
      <c r="AM33" s="282">
        <v>0</v>
      </c>
      <c r="AN33" s="282">
        <v>0</v>
      </c>
      <c r="AO33" s="282">
        <v>0</v>
      </c>
      <c r="AP33" s="373">
        <v>0</v>
      </c>
      <c r="AQ33" s="199">
        <v>0</v>
      </c>
      <c r="AR33" s="56">
        <v>0</v>
      </c>
      <c r="AS33" s="200">
        <v>0</v>
      </c>
      <c r="AT33" s="45">
        <v>8438</v>
      </c>
      <c r="AU33" s="41">
        <v>0</v>
      </c>
      <c r="AV33" s="45">
        <v>0</v>
      </c>
      <c r="AW33" s="54">
        <v>0</v>
      </c>
      <c r="AX33" s="57">
        <v>1</v>
      </c>
      <c r="AY33" s="58">
        <v>1</v>
      </c>
      <c r="AZ33" s="58">
        <v>1</v>
      </c>
      <c r="BA33" s="58">
        <v>878</v>
      </c>
      <c r="BB33" s="58">
        <v>151</v>
      </c>
      <c r="BC33" s="58">
        <v>15</v>
      </c>
      <c r="BD33" s="58">
        <v>117</v>
      </c>
      <c r="BE33" s="58">
        <v>1</v>
      </c>
      <c r="BF33" s="60">
        <v>0</v>
      </c>
      <c r="BG33" s="61">
        <v>1165</v>
      </c>
      <c r="BH33" s="57">
        <v>0</v>
      </c>
      <c r="BI33" s="58">
        <v>0</v>
      </c>
      <c r="BJ33" s="58">
        <v>12475</v>
      </c>
      <c r="BK33" s="58">
        <v>1163</v>
      </c>
      <c r="BL33" s="58">
        <v>367</v>
      </c>
      <c r="BM33" s="58">
        <v>1558</v>
      </c>
      <c r="BN33" s="58">
        <v>33</v>
      </c>
      <c r="BO33" s="58">
        <v>0</v>
      </c>
      <c r="BP33" s="326">
        <v>16</v>
      </c>
      <c r="BQ33" s="62">
        <v>15612</v>
      </c>
      <c r="BR33" s="57">
        <v>4</v>
      </c>
      <c r="BS33" s="58">
        <v>7776</v>
      </c>
      <c r="BT33" s="58">
        <v>0</v>
      </c>
      <c r="BU33" s="58">
        <v>0</v>
      </c>
      <c r="BV33" s="58">
        <v>151</v>
      </c>
      <c r="BW33" s="58">
        <v>8</v>
      </c>
      <c r="BX33" s="58">
        <v>7557</v>
      </c>
      <c r="BY33" s="58">
        <v>0</v>
      </c>
      <c r="BZ33" s="58">
        <v>146</v>
      </c>
      <c r="CA33" s="58">
        <v>0</v>
      </c>
      <c r="CB33" s="58">
        <v>0</v>
      </c>
      <c r="CC33" s="58">
        <v>0</v>
      </c>
      <c r="CD33" s="58">
        <v>20</v>
      </c>
      <c r="CE33" s="62">
        <v>15662</v>
      </c>
      <c r="CF33" s="859">
        <v>0</v>
      </c>
      <c r="CG33" s="57">
        <v>214</v>
      </c>
      <c r="CH33" s="58">
        <v>0</v>
      </c>
      <c r="CI33" s="58">
        <v>320</v>
      </c>
      <c r="CJ33" s="58">
        <v>0</v>
      </c>
      <c r="CK33" s="59">
        <v>534</v>
      </c>
      <c r="CL33" s="58">
        <v>31</v>
      </c>
      <c r="CM33" s="58">
        <v>0</v>
      </c>
      <c r="CN33" s="59">
        <v>31</v>
      </c>
      <c r="CO33" s="64">
        <v>565</v>
      </c>
      <c r="CP33" s="57">
        <v>271</v>
      </c>
      <c r="CQ33" s="58">
        <v>0</v>
      </c>
      <c r="CR33" s="58">
        <v>4</v>
      </c>
      <c r="CS33" s="58">
        <v>0</v>
      </c>
      <c r="CT33" s="59">
        <v>275</v>
      </c>
      <c r="CU33" s="58">
        <v>0</v>
      </c>
      <c r="CV33" s="58">
        <v>0</v>
      </c>
      <c r="CW33" s="59">
        <v>0</v>
      </c>
      <c r="CX33" s="64">
        <v>275</v>
      </c>
      <c r="CY33" s="57">
        <v>3</v>
      </c>
      <c r="CZ33" s="58">
        <v>4</v>
      </c>
      <c r="DA33" s="58">
        <v>58</v>
      </c>
      <c r="DB33" s="58">
        <v>5</v>
      </c>
      <c r="DC33" s="59">
        <v>70</v>
      </c>
      <c r="DD33" s="58">
        <v>1</v>
      </c>
      <c r="DE33" s="58">
        <v>0</v>
      </c>
      <c r="DF33" s="59">
        <v>1</v>
      </c>
      <c r="DG33" s="64">
        <v>71</v>
      </c>
      <c r="DH33" s="57">
        <v>20</v>
      </c>
      <c r="DI33" s="58">
        <v>0</v>
      </c>
      <c r="DJ33" s="58">
        <v>8</v>
      </c>
      <c r="DK33" s="58">
        <v>1</v>
      </c>
      <c r="DL33" s="59">
        <v>29</v>
      </c>
      <c r="DM33" s="58">
        <v>0</v>
      </c>
      <c r="DN33" s="58">
        <v>0</v>
      </c>
      <c r="DO33" s="59">
        <v>0</v>
      </c>
      <c r="DP33" s="64">
        <v>29</v>
      </c>
      <c r="DQ33" s="241">
        <v>840</v>
      </c>
      <c r="DR33" s="305">
        <v>840</v>
      </c>
      <c r="DS33" s="299">
        <v>90</v>
      </c>
      <c r="DT33" s="52">
        <v>100</v>
      </c>
      <c r="DU33" s="59">
        <v>940</v>
      </c>
      <c r="DV33" s="240">
        <v>355</v>
      </c>
      <c r="DW33" s="304">
        <v>355</v>
      </c>
      <c r="DX33" s="298">
        <v>67</v>
      </c>
      <c r="DY33" s="294">
        <v>73</v>
      </c>
      <c r="DZ33" s="237">
        <v>428</v>
      </c>
      <c r="EA33" s="241">
        <v>0</v>
      </c>
      <c r="EB33" s="287">
        <v>0</v>
      </c>
      <c r="EC33" s="288">
        <v>8</v>
      </c>
      <c r="ED33" s="288">
        <v>0</v>
      </c>
      <c r="EE33" s="288">
        <v>1</v>
      </c>
      <c r="EF33" s="289">
        <v>0</v>
      </c>
      <c r="EG33" s="287">
        <v>406</v>
      </c>
      <c r="EH33" s="289">
        <v>625</v>
      </c>
      <c r="EI33" s="805">
        <v>0</v>
      </c>
      <c r="EJ33" s="287">
        <v>6</v>
      </c>
      <c r="EK33" s="290">
        <v>17</v>
      </c>
      <c r="EL33" s="290">
        <v>37</v>
      </c>
      <c r="EM33" s="290">
        <v>0</v>
      </c>
      <c r="EN33" s="290">
        <v>0</v>
      </c>
      <c r="EO33" s="289">
        <v>169</v>
      </c>
      <c r="EP33" s="327"/>
      <c r="EQ33" s="328"/>
      <c r="ER33" s="327"/>
      <c r="ES33" s="289"/>
      <c r="ET33" s="289"/>
    </row>
    <row r="34" spans="1:150" s="46" customFormat="1" ht="15.75" customHeight="1">
      <c r="A34" s="65">
        <v>26</v>
      </c>
      <c r="B34" s="307" t="s">
        <v>490</v>
      </c>
      <c r="C34" s="190" t="s">
        <v>67</v>
      </c>
      <c r="D34" s="307">
        <v>26</v>
      </c>
      <c r="E34" s="448" t="s">
        <v>652</v>
      </c>
      <c r="F34" s="197">
        <v>343</v>
      </c>
      <c r="G34" s="45">
        <v>7</v>
      </c>
      <c r="H34" s="205">
        <v>350</v>
      </c>
      <c r="I34" s="799">
        <v>0</v>
      </c>
      <c r="J34" s="41">
        <v>0</v>
      </c>
      <c r="K34" s="45">
        <v>28</v>
      </c>
      <c r="L34" s="45">
        <v>4</v>
      </c>
      <c r="M34" s="45">
        <v>0</v>
      </c>
      <c r="N34" s="45">
        <v>0</v>
      </c>
      <c r="O34" s="45">
        <v>0</v>
      </c>
      <c r="P34" s="45">
        <v>0</v>
      </c>
      <c r="Q34" s="45">
        <v>1</v>
      </c>
      <c r="R34" s="45">
        <v>33</v>
      </c>
      <c r="S34" s="314">
        <v>1267</v>
      </c>
      <c r="T34" s="330">
        <v>40960</v>
      </c>
      <c r="U34" s="314">
        <v>393</v>
      </c>
      <c r="V34" s="330">
        <v>18007</v>
      </c>
      <c r="W34" s="858">
        <v>113</v>
      </c>
      <c r="X34" s="671">
        <v>13700</v>
      </c>
      <c r="Y34" s="671">
        <v>0</v>
      </c>
      <c r="Z34" s="228">
        <v>13700</v>
      </c>
      <c r="AA34" s="41">
        <v>22</v>
      </c>
      <c r="AB34" s="45">
        <v>32</v>
      </c>
      <c r="AC34" s="45">
        <v>39</v>
      </c>
      <c r="AD34" s="45">
        <v>0</v>
      </c>
      <c r="AE34" s="234">
        <v>93</v>
      </c>
      <c r="AF34" s="41">
        <v>463</v>
      </c>
      <c r="AG34" s="45">
        <v>87</v>
      </c>
      <c r="AH34" s="45">
        <v>0</v>
      </c>
      <c r="AI34" s="205">
        <v>550</v>
      </c>
      <c r="AJ34" s="41">
        <v>1</v>
      </c>
      <c r="AK34" s="54">
        <v>346</v>
      </c>
      <c r="AL34" s="281">
        <v>0</v>
      </c>
      <c r="AM34" s="282">
        <v>0</v>
      </c>
      <c r="AN34" s="282">
        <v>0</v>
      </c>
      <c r="AO34" s="282">
        <v>0</v>
      </c>
      <c r="AP34" s="373">
        <v>0</v>
      </c>
      <c r="AQ34" s="199">
        <v>0</v>
      </c>
      <c r="AR34" s="56">
        <v>0</v>
      </c>
      <c r="AS34" s="200">
        <v>0</v>
      </c>
      <c r="AT34" s="45">
        <v>22320</v>
      </c>
      <c r="AU34" s="41">
        <v>0</v>
      </c>
      <c r="AV34" s="45">
        <v>0</v>
      </c>
      <c r="AW34" s="54">
        <v>0</v>
      </c>
      <c r="AX34" s="57">
        <v>0</v>
      </c>
      <c r="AY34" s="58">
        <v>1</v>
      </c>
      <c r="AZ34" s="58">
        <v>1</v>
      </c>
      <c r="BA34" s="58">
        <v>1684</v>
      </c>
      <c r="BB34" s="58">
        <v>218</v>
      </c>
      <c r="BC34" s="58">
        <v>30</v>
      </c>
      <c r="BD34" s="58">
        <v>92</v>
      </c>
      <c r="BE34" s="58">
        <v>0</v>
      </c>
      <c r="BF34" s="60">
        <v>2</v>
      </c>
      <c r="BG34" s="61">
        <v>2028</v>
      </c>
      <c r="BH34" s="57">
        <v>1</v>
      </c>
      <c r="BI34" s="58">
        <v>281</v>
      </c>
      <c r="BJ34" s="58">
        <v>14876</v>
      </c>
      <c r="BK34" s="58">
        <v>4523</v>
      </c>
      <c r="BL34" s="58">
        <v>1020</v>
      </c>
      <c r="BM34" s="58">
        <v>2358</v>
      </c>
      <c r="BN34" s="58">
        <v>0</v>
      </c>
      <c r="BO34" s="58">
        <v>0</v>
      </c>
      <c r="BP34" s="326">
        <v>31</v>
      </c>
      <c r="BQ34" s="62">
        <v>23090</v>
      </c>
      <c r="BR34" s="57">
        <v>0</v>
      </c>
      <c r="BS34" s="58">
        <v>18917</v>
      </c>
      <c r="BT34" s="58">
        <v>0</v>
      </c>
      <c r="BU34" s="58">
        <v>597</v>
      </c>
      <c r="BV34" s="58">
        <v>18</v>
      </c>
      <c r="BW34" s="58">
        <v>763</v>
      </c>
      <c r="BX34" s="58">
        <v>2813</v>
      </c>
      <c r="BY34" s="58">
        <v>0</v>
      </c>
      <c r="BZ34" s="58">
        <v>28</v>
      </c>
      <c r="CA34" s="58">
        <v>0</v>
      </c>
      <c r="CB34" s="58">
        <v>0</v>
      </c>
      <c r="CC34" s="58">
        <v>0</v>
      </c>
      <c r="CD34" s="58">
        <v>5</v>
      </c>
      <c r="CE34" s="62">
        <v>23141</v>
      </c>
      <c r="CF34" s="859">
        <v>0</v>
      </c>
      <c r="CG34" s="57">
        <v>28</v>
      </c>
      <c r="CH34" s="58">
        <v>1</v>
      </c>
      <c r="CI34" s="58">
        <v>52</v>
      </c>
      <c r="CJ34" s="58">
        <v>1</v>
      </c>
      <c r="CK34" s="59">
        <v>82</v>
      </c>
      <c r="CL34" s="58">
        <v>11</v>
      </c>
      <c r="CM34" s="58">
        <v>0</v>
      </c>
      <c r="CN34" s="59">
        <v>11</v>
      </c>
      <c r="CO34" s="64">
        <v>93</v>
      </c>
      <c r="CP34" s="57">
        <v>63</v>
      </c>
      <c r="CQ34" s="58">
        <v>1</v>
      </c>
      <c r="CR34" s="58">
        <v>13</v>
      </c>
      <c r="CS34" s="58">
        <v>0</v>
      </c>
      <c r="CT34" s="59">
        <v>77</v>
      </c>
      <c r="CU34" s="58">
        <v>3</v>
      </c>
      <c r="CV34" s="58">
        <v>0</v>
      </c>
      <c r="CW34" s="59">
        <v>3</v>
      </c>
      <c r="CX34" s="64">
        <v>80</v>
      </c>
      <c r="CY34" s="57">
        <v>5</v>
      </c>
      <c r="CZ34" s="58">
        <v>3</v>
      </c>
      <c r="DA34" s="58">
        <v>25</v>
      </c>
      <c r="DB34" s="58">
        <v>2</v>
      </c>
      <c r="DC34" s="59">
        <v>35</v>
      </c>
      <c r="DD34" s="58">
        <v>1</v>
      </c>
      <c r="DE34" s="58">
        <v>0</v>
      </c>
      <c r="DF34" s="59">
        <v>1</v>
      </c>
      <c r="DG34" s="64">
        <v>36</v>
      </c>
      <c r="DH34" s="57">
        <v>168</v>
      </c>
      <c r="DI34" s="58">
        <v>8</v>
      </c>
      <c r="DJ34" s="58">
        <v>33</v>
      </c>
      <c r="DK34" s="58">
        <v>1</v>
      </c>
      <c r="DL34" s="59">
        <v>210</v>
      </c>
      <c r="DM34" s="58"/>
      <c r="DN34" s="58">
        <v>0</v>
      </c>
      <c r="DO34" s="59"/>
      <c r="DP34" s="64">
        <v>210</v>
      </c>
      <c r="DQ34" s="241">
        <v>170</v>
      </c>
      <c r="DR34" s="305">
        <v>173</v>
      </c>
      <c r="DS34" s="299">
        <v>232</v>
      </c>
      <c r="DT34" s="52">
        <v>246</v>
      </c>
      <c r="DU34" s="59">
        <v>419</v>
      </c>
      <c r="DV34" s="240">
        <v>79</v>
      </c>
      <c r="DW34" s="304">
        <v>80</v>
      </c>
      <c r="DX34" s="298">
        <v>59</v>
      </c>
      <c r="DY34" s="294">
        <v>62</v>
      </c>
      <c r="DZ34" s="237">
        <v>142</v>
      </c>
      <c r="EA34" s="241">
        <v>12</v>
      </c>
      <c r="EB34" s="287">
        <v>0</v>
      </c>
      <c r="EC34" s="288">
        <v>0</v>
      </c>
      <c r="ED34" s="288">
        <v>0</v>
      </c>
      <c r="EE34" s="288">
        <v>0</v>
      </c>
      <c r="EF34" s="289">
        <v>0</v>
      </c>
      <c r="EG34" s="287">
        <v>127</v>
      </c>
      <c r="EH34" s="289">
        <v>1673</v>
      </c>
      <c r="EI34" s="805">
        <v>121</v>
      </c>
      <c r="EJ34" s="287">
        <v>12</v>
      </c>
      <c r="EK34" s="290">
        <v>9</v>
      </c>
      <c r="EL34" s="290">
        <v>34</v>
      </c>
      <c r="EM34" s="290">
        <v>0</v>
      </c>
      <c r="EN34" s="290">
        <v>0</v>
      </c>
      <c r="EO34" s="289">
        <v>445</v>
      </c>
      <c r="EP34" s="327"/>
      <c r="EQ34" s="328"/>
      <c r="ER34" s="327"/>
      <c r="ES34" s="289"/>
      <c r="ET34" s="289"/>
    </row>
    <row r="35" spans="1:150" s="46" customFormat="1" ht="15.75" customHeight="1">
      <c r="A35" s="309">
        <v>33</v>
      </c>
      <c r="B35" s="383" t="s">
        <v>491</v>
      </c>
      <c r="C35" s="308" t="s">
        <v>486</v>
      </c>
      <c r="D35" s="306">
        <v>27</v>
      </c>
      <c r="E35" s="449" t="s">
        <v>487</v>
      </c>
      <c r="F35" s="197">
        <v>0</v>
      </c>
      <c r="G35" s="45">
        <v>0</v>
      </c>
      <c r="H35" s="205">
        <v>0</v>
      </c>
      <c r="I35" s="799">
        <v>0</v>
      </c>
      <c r="J35" s="41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314">
        <v>100</v>
      </c>
      <c r="T35" s="330">
        <v>14115</v>
      </c>
      <c r="U35" s="314">
        <v>0</v>
      </c>
      <c r="V35" s="330">
        <v>0</v>
      </c>
      <c r="W35" s="858">
        <v>123</v>
      </c>
      <c r="X35" s="671">
        <v>0</v>
      </c>
      <c r="Y35" s="671">
        <v>0</v>
      </c>
      <c r="Z35" s="228">
        <v>0</v>
      </c>
      <c r="AA35" s="41">
        <v>1</v>
      </c>
      <c r="AB35" s="45">
        <v>44</v>
      </c>
      <c r="AC35" s="45">
        <v>2</v>
      </c>
      <c r="AD35" s="45">
        <v>0</v>
      </c>
      <c r="AE35" s="234">
        <v>47</v>
      </c>
      <c r="AF35" s="41">
        <v>95</v>
      </c>
      <c r="AG35" s="45">
        <v>47</v>
      </c>
      <c r="AH35" s="45">
        <v>0</v>
      </c>
      <c r="AI35" s="205">
        <v>142</v>
      </c>
      <c r="AJ35" s="41">
        <v>0</v>
      </c>
      <c r="AK35" s="54">
        <v>0</v>
      </c>
      <c r="AL35" s="281">
        <v>0</v>
      </c>
      <c r="AM35" s="282">
        <v>0</v>
      </c>
      <c r="AN35" s="282">
        <v>0</v>
      </c>
      <c r="AO35" s="282">
        <v>0</v>
      </c>
      <c r="AP35" s="373">
        <v>0</v>
      </c>
      <c r="AQ35" s="199">
        <v>0</v>
      </c>
      <c r="AR35" s="56">
        <v>0</v>
      </c>
      <c r="AS35" s="200">
        <v>0</v>
      </c>
      <c r="AT35" s="45">
        <v>3744</v>
      </c>
      <c r="AU35" s="41">
        <v>0</v>
      </c>
      <c r="AV35" s="45">
        <v>0</v>
      </c>
      <c r="AW35" s="54">
        <v>0</v>
      </c>
      <c r="AX35" s="57">
        <v>0</v>
      </c>
      <c r="AY35" s="58">
        <v>0</v>
      </c>
      <c r="AZ35" s="58">
        <v>0</v>
      </c>
      <c r="BA35" s="58">
        <v>0</v>
      </c>
      <c r="BB35" s="58">
        <v>0</v>
      </c>
      <c r="BC35" s="58">
        <v>2</v>
      </c>
      <c r="BD35" s="58">
        <v>0</v>
      </c>
      <c r="BE35" s="58">
        <v>0</v>
      </c>
      <c r="BF35" s="60">
        <v>0</v>
      </c>
      <c r="BG35" s="61">
        <v>2</v>
      </c>
      <c r="BH35" s="57">
        <v>0</v>
      </c>
      <c r="BI35" s="58">
        <v>0</v>
      </c>
      <c r="BJ35" s="58">
        <v>75</v>
      </c>
      <c r="BK35" s="58">
        <v>58</v>
      </c>
      <c r="BL35" s="58">
        <v>8</v>
      </c>
      <c r="BM35" s="58">
        <v>19</v>
      </c>
      <c r="BN35" s="58">
        <v>5</v>
      </c>
      <c r="BO35" s="58">
        <v>0</v>
      </c>
      <c r="BP35" s="326">
        <v>3</v>
      </c>
      <c r="BQ35" s="62">
        <v>168</v>
      </c>
      <c r="BR35" s="57">
        <v>0</v>
      </c>
      <c r="BS35" s="58">
        <v>159</v>
      </c>
      <c r="BT35" s="58">
        <v>0</v>
      </c>
      <c r="BU35" s="58">
        <v>0</v>
      </c>
      <c r="BV35" s="58">
        <v>0</v>
      </c>
      <c r="BW35" s="58">
        <v>1</v>
      </c>
      <c r="BX35" s="58">
        <v>0</v>
      </c>
      <c r="BY35" s="58">
        <v>0</v>
      </c>
      <c r="BZ35" s="58">
        <v>8</v>
      </c>
      <c r="CA35" s="58">
        <v>0</v>
      </c>
      <c r="CB35" s="58">
        <v>0</v>
      </c>
      <c r="CC35" s="58">
        <v>0</v>
      </c>
      <c r="CD35" s="58">
        <v>0</v>
      </c>
      <c r="CE35" s="62">
        <v>168</v>
      </c>
      <c r="CF35" s="859">
        <v>0</v>
      </c>
      <c r="CG35" s="57">
        <v>0</v>
      </c>
      <c r="CH35" s="58">
        <v>0</v>
      </c>
      <c r="CI35" s="58">
        <v>0</v>
      </c>
      <c r="CJ35" s="58">
        <v>0</v>
      </c>
      <c r="CK35" s="59">
        <v>0</v>
      </c>
      <c r="CL35" s="58">
        <v>0</v>
      </c>
      <c r="CM35" s="58">
        <v>0</v>
      </c>
      <c r="CN35" s="59">
        <v>0</v>
      </c>
      <c r="CO35" s="64">
        <v>0</v>
      </c>
      <c r="CP35" s="57">
        <v>0</v>
      </c>
      <c r="CQ35" s="58">
        <v>0</v>
      </c>
      <c r="CR35" s="58">
        <v>0</v>
      </c>
      <c r="CS35" s="58">
        <v>0</v>
      </c>
      <c r="CT35" s="59">
        <v>0</v>
      </c>
      <c r="CU35" s="58">
        <v>0</v>
      </c>
      <c r="CV35" s="58">
        <v>0</v>
      </c>
      <c r="CW35" s="59">
        <v>0</v>
      </c>
      <c r="CX35" s="64">
        <v>0</v>
      </c>
      <c r="CY35" s="57">
        <v>0</v>
      </c>
      <c r="CZ35" s="58">
        <v>0</v>
      </c>
      <c r="DA35" s="58">
        <v>0</v>
      </c>
      <c r="DB35" s="58">
        <v>0</v>
      </c>
      <c r="DC35" s="59">
        <v>0</v>
      </c>
      <c r="DD35" s="58">
        <v>0</v>
      </c>
      <c r="DE35" s="58">
        <v>0</v>
      </c>
      <c r="DF35" s="59">
        <v>0</v>
      </c>
      <c r="DG35" s="64">
        <v>0</v>
      </c>
      <c r="DH35" s="57">
        <v>0</v>
      </c>
      <c r="DI35" s="58">
        <v>0</v>
      </c>
      <c r="DJ35" s="58">
        <v>0</v>
      </c>
      <c r="DK35" s="58">
        <v>0</v>
      </c>
      <c r="DL35" s="59">
        <v>0</v>
      </c>
      <c r="DM35" s="58">
        <v>0</v>
      </c>
      <c r="DN35" s="58">
        <v>0</v>
      </c>
      <c r="DO35" s="59">
        <v>0</v>
      </c>
      <c r="DP35" s="64">
        <v>0</v>
      </c>
      <c r="DQ35" s="241">
        <v>0</v>
      </c>
      <c r="DR35" s="305">
        <v>0</v>
      </c>
      <c r="DS35" s="299">
        <v>0</v>
      </c>
      <c r="DT35" s="52">
        <v>0</v>
      </c>
      <c r="DU35" s="59">
        <v>0</v>
      </c>
      <c r="DV35" s="240">
        <v>0</v>
      </c>
      <c r="DW35" s="304">
        <v>0</v>
      </c>
      <c r="DX35" s="298">
        <v>0</v>
      </c>
      <c r="DY35" s="294">
        <v>0</v>
      </c>
      <c r="DZ35" s="237">
        <v>0</v>
      </c>
      <c r="EA35" s="241">
        <v>0</v>
      </c>
      <c r="EB35" s="287">
        <v>0</v>
      </c>
      <c r="EC35" s="288">
        <v>0</v>
      </c>
      <c r="ED35" s="288">
        <v>0</v>
      </c>
      <c r="EE35" s="288">
        <v>0</v>
      </c>
      <c r="EF35" s="289">
        <v>0</v>
      </c>
      <c r="EG35" s="287">
        <v>0</v>
      </c>
      <c r="EH35" s="289">
        <v>0</v>
      </c>
      <c r="EI35" s="805">
        <v>0</v>
      </c>
      <c r="EJ35" s="287">
        <v>0</v>
      </c>
      <c r="EK35" s="290">
        <v>0</v>
      </c>
      <c r="EL35" s="290">
        <v>0</v>
      </c>
      <c r="EM35" s="290">
        <v>0</v>
      </c>
      <c r="EN35" s="290">
        <v>0</v>
      </c>
      <c r="EO35" s="289">
        <v>0</v>
      </c>
      <c r="EP35" s="327"/>
      <c r="EQ35" s="328"/>
      <c r="ER35" s="327"/>
      <c r="ES35" s="289"/>
      <c r="ET35" s="289"/>
    </row>
    <row r="36" spans="1:150" s="46" customFormat="1" ht="15.75" customHeight="1">
      <c r="A36" s="65">
        <v>29</v>
      </c>
      <c r="B36" s="307" t="s">
        <v>491</v>
      </c>
      <c r="C36" s="190" t="s">
        <v>484</v>
      </c>
      <c r="D36" s="306">
        <v>28</v>
      </c>
      <c r="E36" s="448" t="s">
        <v>485</v>
      </c>
      <c r="F36" s="197">
        <v>126</v>
      </c>
      <c r="G36" s="45">
        <v>1</v>
      </c>
      <c r="H36" s="205">
        <v>127</v>
      </c>
      <c r="I36" s="799">
        <v>243</v>
      </c>
      <c r="J36" s="41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314">
        <v>143</v>
      </c>
      <c r="T36" s="330">
        <v>11999</v>
      </c>
      <c r="U36" s="314">
        <v>373</v>
      </c>
      <c r="V36" s="330">
        <v>19659</v>
      </c>
      <c r="W36" s="858"/>
      <c r="X36" s="671">
        <v>0</v>
      </c>
      <c r="Y36" s="671">
        <v>0</v>
      </c>
      <c r="Z36" s="228">
        <v>0</v>
      </c>
      <c r="AA36" s="41">
        <v>22</v>
      </c>
      <c r="AB36" s="45">
        <v>20</v>
      </c>
      <c r="AC36" s="45">
        <v>1</v>
      </c>
      <c r="AD36" s="45">
        <v>0</v>
      </c>
      <c r="AE36" s="234">
        <v>43</v>
      </c>
      <c r="AF36" s="41">
        <v>99</v>
      </c>
      <c r="AG36" s="45">
        <v>43</v>
      </c>
      <c r="AH36" s="45">
        <v>0</v>
      </c>
      <c r="AI36" s="205">
        <v>142</v>
      </c>
      <c r="AJ36" s="41">
        <v>2</v>
      </c>
      <c r="AK36" s="54">
        <v>349</v>
      </c>
      <c r="AL36" s="281">
        <v>0</v>
      </c>
      <c r="AM36" s="282">
        <v>0</v>
      </c>
      <c r="AN36" s="282">
        <v>0</v>
      </c>
      <c r="AO36" s="282">
        <v>0</v>
      </c>
      <c r="AP36" s="373">
        <v>0</v>
      </c>
      <c r="AQ36" s="199">
        <v>0</v>
      </c>
      <c r="AR36" s="56">
        <v>0</v>
      </c>
      <c r="AS36" s="200">
        <v>0</v>
      </c>
      <c r="AT36" s="45">
        <v>9868</v>
      </c>
      <c r="AU36" s="41">
        <v>0</v>
      </c>
      <c r="AV36" s="45">
        <v>0</v>
      </c>
      <c r="AW36" s="54">
        <v>0</v>
      </c>
      <c r="AX36" s="57">
        <v>1</v>
      </c>
      <c r="AY36" s="58">
        <v>0</v>
      </c>
      <c r="AZ36" s="58">
        <v>0</v>
      </c>
      <c r="BA36" s="58">
        <v>0</v>
      </c>
      <c r="BB36" s="58">
        <v>0</v>
      </c>
      <c r="BC36" s="58">
        <v>2</v>
      </c>
      <c r="BD36" s="58">
        <v>0</v>
      </c>
      <c r="BE36" s="58">
        <v>0</v>
      </c>
      <c r="BF36" s="60">
        <v>0</v>
      </c>
      <c r="BG36" s="61">
        <v>3</v>
      </c>
      <c r="BH36" s="57">
        <v>11</v>
      </c>
      <c r="BI36" s="58">
        <v>0</v>
      </c>
      <c r="BJ36" s="58">
        <v>112</v>
      </c>
      <c r="BK36" s="58">
        <v>264</v>
      </c>
      <c r="BL36" s="58">
        <v>12</v>
      </c>
      <c r="BM36" s="58">
        <v>97</v>
      </c>
      <c r="BN36" s="58">
        <v>0</v>
      </c>
      <c r="BO36" s="58">
        <v>0</v>
      </c>
      <c r="BP36" s="326">
        <v>6</v>
      </c>
      <c r="BQ36" s="62">
        <v>502</v>
      </c>
      <c r="BR36" s="57">
        <v>0</v>
      </c>
      <c r="BS36" s="58">
        <v>479</v>
      </c>
      <c r="BT36" s="58">
        <v>0</v>
      </c>
      <c r="BU36" s="58">
        <v>0</v>
      </c>
      <c r="BV36" s="58">
        <v>0</v>
      </c>
      <c r="BW36" s="58">
        <v>0</v>
      </c>
      <c r="BX36" s="58">
        <v>0</v>
      </c>
      <c r="BY36" s="58">
        <v>0</v>
      </c>
      <c r="BZ36" s="58">
        <v>23</v>
      </c>
      <c r="CA36" s="58">
        <v>0</v>
      </c>
      <c r="CB36" s="58">
        <v>0</v>
      </c>
      <c r="CC36" s="58">
        <v>0</v>
      </c>
      <c r="CD36" s="58">
        <v>7</v>
      </c>
      <c r="CE36" s="62">
        <v>509</v>
      </c>
      <c r="CF36" s="859">
        <v>0</v>
      </c>
      <c r="CG36" s="57">
        <v>1</v>
      </c>
      <c r="CH36" s="58">
        <v>0</v>
      </c>
      <c r="CI36" s="58">
        <v>16</v>
      </c>
      <c r="CJ36" s="58">
        <v>0</v>
      </c>
      <c r="CK36" s="59">
        <v>0</v>
      </c>
      <c r="CL36" s="58">
        <v>0</v>
      </c>
      <c r="CM36" s="58">
        <v>0</v>
      </c>
      <c r="CN36" s="59">
        <v>0</v>
      </c>
      <c r="CO36" s="64">
        <v>0</v>
      </c>
      <c r="CP36" s="57">
        <v>2</v>
      </c>
      <c r="CQ36" s="58">
        <v>0</v>
      </c>
      <c r="CR36" s="58">
        <v>0</v>
      </c>
      <c r="CS36" s="58">
        <v>0</v>
      </c>
      <c r="CT36" s="59">
        <v>0</v>
      </c>
      <c r="CU36" s="58">
        <v>0</v>
      </c>
      <c r="CV36" s="58">
        <v>0</v>
      </c>
      <c r="CW36" s="59">
        <v>0</v>
      </c>
      <c r="CX36" s="64">
        <v>0</v>
      </c>
      <c r="CY36" s="57">
        <v>1</v>
      </c>
      <c r="CZ36" s="58">
        <v>0</v>
      </c>
      <c r="DA36" s="58">
        <v>7</v>
      </c>
      <c r="DB36" s="58">
        <v>0</v>
      </c>
      <c r="DC36" s="59">
        <v>8</v>
      </c>
      <c r="DD36" s="58">
        <v>0</v>
      </c>
      <c r="DE36" s="58">
        <v>0</v>
      </c>
      <c r="DF36" s="59">
        <v>0</v>
      </c>
      <c r="DG36" s="64">
        <v>8</v>
      </c>
      <c r="DH36" s="57">
        <v>4</v>
      </c>
      <c r="DI36" s="58">
        <v>1</v>
      </c>
      <c r="DJ36" s="58">
        <v>0</v>
      </c>
      <c r="DK36" s="58">
        <v>1</v>
      </c>
      <c r="DL36" s="59">
        <v>6</v>
      </c>
      <c r="DM36" s="58">
        <v>0</v>
      </c>
      <c r="DN36" s="58">
        <v>0</v>
      </c>
      <c r="DO36" s="59">
        <v>0</v>
      </c>
      <c r="DP36" s="64">
        <v>6</v>
      </c>
      <c r="DQ36" s="241">
        <v>19</v>
      </c>
      <c r="DR36" s="305">
        <v>0</v>
      </c>
      <c r="DS36" s="299">
        <v>12</v>
      </c>
      <c r="DT36" s="52">
        <v>14</v>
      </c>
      <c r="DU36" s="59">
        <v>14</v>
      </c>
      <c r="DV36" s="240">
        <v>16</v>
      </c>
      <c r="DW36" s="304">
        <v>16</v>
      </c>
      <c r="DX36" s="298">
        <v>7</v>
      </c>
      <c r="DY36" s="294">
        <v>8</v>
      </c>
      <c r="DZ36" s="237">
        <v>24</v>
      </c>
      <c r="EA36" s="241">
        <v>0</v>
      </c>
      <c r="EB36" s="287">
        <v>0</v>
      </c>
      <c r="EC36" s="288">
        <v>0</v>
      </c>
      <c r="ED36" s="288">
        <v>0</v>
      </c>
      <c r="EE36" s="288">
        <v>0</v>
      </c>
      <c r="EF36" s="289">
        <v>0</v>
      </c>
      <c r="EG36" s="287">
        <v>60</v>
      </c>
      <c r="EH36" s="289">
        <v>60</v>
      </c>
      <c r="EI36" s="805">
        <v>5</v>
      </c>
      <c r="EJ36" s="287">
        <v>0</v>
      </c>
      <c r="EK36" s="290">
        <v>0</v>
      </c>
      <c r="EL36" s="290">
        <v>0</v>
      </c>
      <c r="EM36" s="290">
        <v>0</v>
      </c>
      <c r="EN36" s="290">
        <v>0</v>
      </c>
      <c r="EO36" s="289">
        <v>0</v>
      </c>
      <c r="EP36" s="327"/>
      <c r="EQ36" s="328"/>
      <c r="ER36" s="327"/>
      <c r="ES36" s="289"/>
      <c r="ET36" s="289"/>
    </row>
    <row r="37" spans="1:150" s="46" customFormat="1" ht="15.75" customHeight="1">
      <c r="A37" s="65">
        <v>27</v>
      </c>
      <c r="B37" s="307" t="s">
        <v>491</v>
      </c>
      <c r="C37" s="190" t="s">
        <v>68</v>
      </c>
      <c r="D37" s="307">
        <v>29</v>
      </c>
      <c r="E37" s="448" t="s">
        <v>461</v>
      </c>
      <c r="F37" s="197">
        <v>40</v>
      </c>
      <c r="G37" s="45">
        <v>0</v>
      </c>
      <c r="H37" s="205">
        <v>40</v>
      </c>
      <c r="I37" s="799">
        <v>0</v>
      </c>
      <c r="J37" s="41">
        <v>0</v>
      </c>
      <c r="K37" s="45">
        <v>0</v>
      </c>
      <c r="L37" s="45">
        <v>2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2</v>
      </c>
      <c r="S37" s="314">
        <v>65</v>
      </c>
      <c r="T37" s="330">
        <v>12065</v>
      </c>
      <c r="U37" s="314">
        <v>43</v>
      </c>
      <c r="V37" s="330">
        <v>3742</v>
      </c>
      <c r="W37" s="858"/>
      <c r="X37" s="671">
        <v>0</v>
      </c>
      <c r="Y37" s="671">
        <v>0</v>
      </c>
      <c r="Z37" s="228">
        <v>0</v>
      </c>
      <c r="AA37" s="41">
        <v>4</v>
      </c>
      <c r="AB37" s="45">
        <v>49</v>
      </c>
      <c r="AC37" s="45">
        <v>108</v>
      </c>
      <c r="AD37" s="45">
        <v>1</v>
      </c>
      <c r="AE37" s="234">
        <v>161</v>
      </c>
      <c r="AF37" s="41">
        <v>147</v>
      </c>
      <c r="AG37" s="45">
        <v>162</v>
      </c>
      <c r="AH37" s="45">
        <v>1</v>
      </c>
      <c r="AI37" s="205">
        <v>310</v>
      </c>
      <c r="AJ37" s="41">
        <v>1</v>
      </c>
      <c r="AK37" s="54">
        <v>113</v>
      </c>
      <c r="AL37" s="281">
        <v>0</v>
      </c>
      <c r="AM37" s="282">
        <v>0</v>
      </c>
      <c r="AN37" s="282">
        <v>0</v>
      </c>
      <c r="AO37" s="282">
        <v>0</v>
      </c>
      <c r="AP37" s="373">
        <v>0</v>
      </c>
      <c r="AQ37" s="199">
        <v>0</v>
      </c>
      <c r="AR37" s="56">
        <v>0</v>
      </c>
      <c r="AS37" s="200">
        <v>0</v>
      </c>
      <c r="AT37" s="45">
        <v>7435</v>
      </c>
      <c r="AU37" s="41">
        <v>0</v>
      </c>
      <c r="AV37" s="45">
        <v>0</v>
      </c>
      <c r="AW37" s="54">
        <v>0</v>
      </c>
      <c r="AX37" s="57">
        <v>0</v>
      </c>
      <c r="AY37" s="58">
        <v>0</v>
      </c>
      <c r="AZ37" s="58">
        <v>0</v>
      </c>
      <c r="BA37" s="58">
        <v>0</v>
      </c>
      <c r="BB37" s="58">
        <v>0</v>
      </c>
      <c r="BC37" s="58">
        <v>1</v>
      </c>
      <c r="BD37" s="58">
        <v>4</v>
      </c>
      <c r="BE37" s="58">
        <v>0</v>
      </c>
      <c r="BF37" s="60">
        <v>0</v>
      </c>
      <c r="BG37" s="61">
        <v>5</v>
      </c>
      <c r="BH37" s="57">
        <v>0</v>
      </c>
      <c r="BI37" s="58">
        <v>0</v>
      </c>
      <c r="BJ37" s="58">
        <v>24</v>
      </c>
      <c r="BK37" s="58">
        <v>37</v>
      </c>
      <c r="BL37" s="58">
        <v>5</v>
      </c>
      <c r="BM37" s="58">
        <v>80</v>
      </c>
      <c r="BN37" s="58">
        <v>0</v>
      </c>
      <c r="BO37" s="58">
        <v>0</v>
      </c>
      <c r="BP37" s="326">
        <v>0</v>
      </c>
      <c r="BQ37" s="62">
        <v>146</v>
      </c>
      <c r="BR37" s="57">
        <v>0</v>
      </c>
      <c r="BS37" s="58">
        <v>133</v>
      </c>
      <c r="BT37" s="58">
        <v>0</v>
      </c>
      <c r="BU37" s="58">
        <v>0</v>
      </c>
      <c r="BV37" s="58">
        <v>0</v>
      </c>
      <c r="BW37" s="58">
        <v>0</v>
      </c>
      <c r="BX37" s="58">
        <v>0</v>
      </c>
      <c r="BY37" s="58">
        <v>0</v>
      </c>
      <c r="BZ37" s="58">
        <v>2</v>
      </c>
      <c r="CA37" s="58">
        <v>0</v>
      </c>
      <c r="CB37" s="58">
        <v>0</v>
      </c>
      <c r="CC37" s="58">
        <v>0</v>
      </c>
      <c r="CD37" s="58">
        <v>0</v>
      </c>
      <c r="CE37" s="62">
        <v>135</v>
      </c>
      <c r="CF37" s="859">
        <v>0</v>
      </c>
      <c r="CG37" s="57">
        <v>0</v>
      </c>
      <c r="CH37" s="58">
        <v>0</v>
      </c>
      <c r="CI37" s="58">
        <v>0</v>
      </c>
      <c r="CJ37" s="58">
        <v>0</v>
      </c>
      <c r="CK37" s="59">
        <v>0</v>
      </c>
      <c r="CL37" s="58">
        <v>0</v>
      </c>
      <c r="CM37" s="58">
        <v>0</v>
      </c>
      <c r="CN37" s="59">
        <v>0</v>
      </c>
      <c r="CO37" s="64">
        <v>0</v>
      </c>
      <c r="CP37" s="57">
        <v>1</v>
      </c>
      <c r="CQ37" s="58">
        <v>0</v>
      </c>
      <c r="CR37" s="58">
        <v>0</v>
      </c>
      <c r="CS37" s="58">
        <v>0</v>
      </c>
      <c r="CT37" s="59">
        <v>0</v>
      </c>
      <c r="CU37" s="58">
        <v>0</v>
      </c>
      <c r="CV37" s="58">
        <v>0</v>
      </c>
      <c r="CW37" s="59">
        <v>0</v>
      </c>
      <c r="CX37" s="64">
        <v>0</v>
      </c>
      <c r="CY37" s="57">
        <v>1</v>
      </c>
      <c r="CZ37" s="58">
        <v>0</v>
      </c>
      <c r="DA37" s="58">
        <v>7</v>
      </c>
      <c r="DB37" s="58">
        <v>0</v>
      </c>
      <c r="DC37" s="59">
        <v>8</v>
      </c>
      <c r="DD37" s="58">
        <v>5</v>
      </c>
      <c r="DE37" s="58">
        <v>0</v>
      </c>
      <c r="DF37" s="59">
        <v>5</v>
      </c>
      <c r="DG37" s="64">
        <v>13</v>
      </c>
      <c r="DH37" s="57">
        <v>11</v>
      </c>
      <c r="DI37" s="58">
        <v>0</v>
      </c>
      <c r="DJ37" s="58">
        <v>2</v>
      </c>
      <c r="DK37" s="58">
        <v>0</v>
      </c>
      <c r="DL37" s="59">
        <v>13</v>
      </c>
      <c r="DM37" s="58">
        <v>2</v>
      </c>
      <c r="DN37" s="58">
        <v>0</v>
      </c>
      <c r="DO37" s="59">
        <v>2</v>
      </c>
      <c r="DP37" s="64">
        <v>15</v>
      </c>
      <c r="DQ37" s="241">
        <v>1</v>
      </c>
      <c r="DR37" s="305">
        <v>0</v>
      </c>
      <c r="DS37" s="299">
        <v>28</v>
      </c>
      <c r="DT37" s="52">
        <v>28</v>
      </c>
      <c r="DU37" s="59">
        <v>28</v>
      </c>
      <c r="DV37" s="240">
        <v>0</v>
      </c>
      <c r="DW37" s="304">
        <v>0</v>
      </c>
      <c r="DX37" s="298">
        <v>16</v>
      </c>
      <c r="DY37" s="294">
        <v>16</v>
      </c>
      <c r="DZ37" s="237">
        <v>16</v>
      </c>
      <c r="EA37" s="241">
        <v>0</v>
      </c>
      <c r="EB37" s="287">
        <v>0</v>
      </c>
      <c r="EC37" s="288">
        <v>0</v>
      </c>
      <c r="ED37" s="288">
        <v>0</v>
      </c>
      <c r="EE37" s="288">
        <v>0</v>
      </c>
      <c r="EF37" s="289">
        <v>0</v>
      </c>
      <c r="EG37" s="287">
        <v>1</v>
      </c>
      <c r="EH37" s="289">
        <v>8</v>
      </c>
      <c r="EI37" s="805">
        <v>0</v>
      </c>
      <c r="EJ37" s="287">
        <v>0</v>
      </c>
      <c r="EK37" s="290">
        <v>0</v>
      </c>
      <c r="EL37" s="290">
        <v>0</v>
      </c>
      <c r="EM37" s="290">
        <v>0</v>
      </c>
      <c r="EN37" s="290">
        <v>0</v>
      </c>
      <c r="EO37" s="289">
        <v>0</v>
      </c>
      <c r="EP37" s="327"/>
      <c r="EQ37" s="328"/>
      <c r="ER37" s="327"/>
      <c r="ES37" s="289"/>
      <c r="ET37" s="289"/>
    </row>
    <row r="38" spans="1:150" s="46" customFormat="1" ht="15.75" customHeight="1">
      <c r="A38" s="65">
        <v>34</v>
      </c>
      <c r="B38" s="307" t="s">
        <v>491</v>
      </c>
      <c r="C38" s="190" t="s">
        <v>465</v>
      </c>
      <c r="D38" s="306">
        <v>30</v>
      </c>
      <c r="E38" s="448" t="s">
        <v>495</v>
      </c>
      <c r="F38" s="197">
        <v>19</v>
      </c>
      <c r="G38" s="45">
        <v>0</v>
      </c>
      <c r="H38" s="205">
        <v>19</v>
      </c>
      <c r="I38" s="799">
        <v>0</v>
      </c>
      <c r="J38" s="41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21</v>
      </c>
      <c r="R38" s="45">
        <v>21</v>
      </c>
      <c r="S38" s="314">
        <v>646</v>
      </c>
      <c r="T38" s="330">
        <v>4603</v>
      </c>
      <c r="U38" s="314">
        <v>41</v>
      </c>
      <c r="V38" s="330">
        <v>1870</v>
      </c>
      <c r="W38" s="858"/>
      <c r="X38" s="671">
        <v>0</v>
      </c>
      <c r="Y38" s="671">
        <v>0</v>
      </c>
      <c r="Z38" s="228">
        <v>0</v>
      </c>
      <c r="AA38" s="41">
        <v>0</v>
      </c>
      <c r="AB38" s="45">
        <v>26</v>
      </c>
      <c r="AC38" s="45">
        <v>0</v>
      </c>
      <c r="AD38" s="45">
        <v>0</v>
      </c>
      <c r="AE38" s="234">
        <v>26</v>
      </c>
      <c r="AF38" s="41">
        <v>227</v>
      </c>
      <c r="AG38" s="45">
        <v>26</v>
      </c>
      <c r="AH38" s="45">
        <v>0</v>
      </c>
      <c r="AI38" s="205">
        <v>253</v>
      </c>
      <c r="AJ38" s="41">
        <v>4</v>
      </c>
      <c r="AK38" s="54">
        <v>164</v>
      </c>
      <c r="AL38" s="281">
        <v>0</v>
      </c>
      <c r="AM38" s="282">
        <v>0</v>
      </c>
      <c r="AN38" s="282">
        <v>0</v>
      </c>
      <c r="AO38" s="282">
        <v>0</v>
      </c>
      <c r="AP38" s="373">
        <v>0</v>
      </c>
      <c r="AQ38" s="199">
        <v>0</v>
      </c>
      <c r="AR38" s="56">
        <v>0</v>
      </c>
      <c r="AS38" s="200">
        <v>0</v>
      </c>
      <c r="AT38" s="45">
        <v>0</v>
      </c>
      <c r="AU38" s="41">
        <v>0</v>
      </c>
      <c r="AV38" s="45">
        <v>0</v>
      </c>
      <c r="AW38" s="54">
        <v>0</v>
      </c>
      <c r="AX38" s="57">
        <v>0</v>
      </c>
      <c r="AY38" s="58">
        <v>0</v>
      </c>
      <c r="AZ38" s="58">
        <v>0</v>
      </c>
      <c r="BA38" s="58">
        <v>0</v>
      </c>
      <c r="BB38" s="58">
        <v>0</v>
      </c>
      <c r="BC38" s="58">
        <v>1</v>
      </c>
      <c r="BD38" s="58">
        <v>1</v>
      </c>
      <c r="BE38" s="58">
        <v>0</v>
      </c>
      <c r="BF38" s="60">
        <v>0</v>
      </c>
      <c r="BG38" s="61">
        <v>2</v>
      </c>
      <c r="BH38" s="57">
        <v>0</v>
      </c>
      <c r="BI38" s="58">
        <v>0</v>
      </c>
      <c r="BJ38" s="58">
        <v>0</v>
      </c>
      <c r="BK38" s="58">
        <v>0</v>
      </c>
      <c r="BL38" s="58">
        <v>0</v>
      </c>
      <c r="BM38" s="58">
        <v>0</v>
      </c>
      <c r="BN38" s="58">
        <v>0</v>
      </c>
      <c r="BO38" s="58">
        <v>0</v>
      </c>
      <c r="BP38" s="326">
        <v>0</v>
      </c>
      <c r="BQ38" s="62">
        <v>0</v>
      </c>
      <c r="BR38" s="57">
        <v>0</v>
      </c>
      <c r="BS38" s="58">
        <v>0</v>
      </c>
      <c r="BT38" s="58">
        <v>0</v>
      </c>
      <c r="BU38" s="58">
        <v>0</v>
      </c>
      <c r="BV38" s="58">
        <v>0</v>
      </c>
      <c r="BW38" s="58">
        <v>0</v>
      </c>
      <c r="BX38" s="58">
        <v>0</v>
      </c>
      <c r="BY38" s="58">
        <v>0</v>
      </c>
      <c r="BZ38" s="58">
        <v>0</v>
      </c>
      <c r="CA38" s="58">
        <v>0</v>
      </c>
      <c r="CB38" s="58">
        <v>0</v>
      </c>
      <c r="CC38" s="58">
        <v>0</v>
      </c>
      <c r="CD38" s="58">
        <v>0</v>
      </c>
      <c r="CE38" s="62">
        <v>0</v>
      </c>
      <c r="CF38" s="859">
        <v>0</v>
      </c>
      <c r="CG38" s="57">
        <v>99</v>
      </c>
      <c r="CH38" s="58">
        <v>1</v>
      </c>
      <c r="CI38" s="58">
        <v>0</v>
      </c>
      <c r="CJ38" s="58">
        <v>0</v>
      </c>
      <c r="CK38" s="59">
        <v>100</v>
      </c>
      <c r="CL38" s="58">
        <v>0</v>
      </c>
      <c r="CM38" s="58">
        <v>0</v>
      </c>
      <c r="CN38" s="59">
        <v>0</v>
      </c>
      <c r="CO38" s="64">
        <v>100</v>
      </c>
      <c r="CP38" s="57">
        <v>0</v>
      </c>
      <c r="CQ38" s="58">
        <v>0</v>
      </c>
      <c r="CR38" s="58">
        <v>0</v>
      </c>
      <c r="CS38" s="58">
        <v>0</v>
      </c>
      <c r="CT38" s="59">
        <v>0</v>
      </c>
      <c r="CU38" s="58">
        <v>0</v>
      </c>
      <c r="CV38" s="58">
        <v>0</v>
      </c>
      <c r="CW38" s="59">
        <v>0</v>
      </c>
      <c r="CX38" s="64">
        <v>0</v>
      </c>
      <c r="CY38" s="57">
        <v>17</v>
      </c>
      <c r="CZ38" s="58">
        <v>4</v>
      </c>
      <c r="DA38" s="58">
        <v>47</v>
      </c>
      <c r="DB38" s="58">
        <v>3</v>
      </c>
      <c r="DC38" s="59">
        <v>71</v>
      </c>
      <c r="DD38" s="58">
        <v>0</v>
      </c>
      <c r="DE38" s="58">
        <v>0</v>
      </c>
      <c r="DF38" s="59">
        <v>0</v>
      </c>
      <c r="DG38" s="64">
        <v>71</v>
      </c>
      <c r="DH38" s="57">
        <v>0</v>
      </c>
      <c r="DI38" s="58">
        <v>0</v>
      </c>
      <c r="DJ38" s="58">
        <v>0</v>
      </c>
      <c r="DK38" s="58">
        <v>0</v>
      </c>
      <c r="DL38" s="59">
        <v>0</v>
      </c>
      <c r="DM38" s="58">
        <v>0</v>
      </c>
      <c r="DN38" s="58">
        <v>0</v>
      </c>
      <c r="DO38" s="59">
        <v>0</v>
      </c>
      <c r="DP38" s="64">
        <v>0</v>
      </c>
      <c r="DQ38" s="241">
        <v>99</v>
      </c>
      <c r="DR38" s="305">
        <v>100</v>
      </c>
      <c r="DS38" s="299">
        <v>64</v>
      </c>
      <c r="DT38" s="52">
        <v>71</v>
      </c>
      <c r="DU38" s="59">
        <v>171</v>
      </c>
      <c r="DV38" s="240">
        <v>0</v>
      </c>
      <c r="DW38" s="304">
        <v>0</v>
      </c>
      <c r="DX38" s="298">
        <v>47</v>
      </c>
      <c r="DY38" s="294">
        <v>50</v>
      </c>
      <c r="DZ38" s="237">
        <v>50</v>
      </c>
      <c r="EA38" s="241">
        <v>0</v>
      </c>
      <c r="EB38" s="287">
        <v>0</v>
      </c>
      <c r="EC38" s="288">
        <v>0</v>
      </c>
      <c r="ED38" s="288">
        <v>0</v>
      </c>
      <c r="EE38" s="288">
        <v>0</v>
      </c>
      <c r="EF38" s="289">
        <v>0</v>
      </c>
      <c r="EG38" s="287">
        <v>2</v>
      </c>
      <c r="EH38" s="289">
        <v>7</v>
      </c>
      <c r="EI38" s="805">
        <v>0</v>
      </c>
      <c r="EJ38" s="287">
        <v>0</v>
      </c>
      <c r="EK38" s="290">
        <v>0</v>
      </c>
      <c r="EL38" s="290">
        <v>0</v>
      </c>
      <c r="EM38" s="290">
        <v>0</v>
      </c>
      <c r="EN38" s="290">
        <v>0</v>
      </c>
      <c r="EO38" s="289">
        <v>0</v>
      </c>
      <c r="EP38" s="327"/>
      <c r="EQ38" s="328"/>
      <c r="ER38" s="327"/>
      <c r="ES38" s="289"/>
      <c r="ET38" s="289"/>
    </row>
    <row r="39" spans="1:150" s="46" customFormat="1" ht="15.75" customHeight="1">
      <c r="A39" s="65">
        <v>28</v>
      </c>
      <c r="B39" s="307" t="s">
        <v>491</v>
      </c>
      <c r="C39" s="190" t="s">
        <v>69</v>
      </c>
      <c r="D39" s="306">
        <v>31</v>
      </c>
      <c r="E39" s="448" t="s">
        <v>199</v>
      </c>
      <c r="F39" s="197">
        <v>1</v>
      </c>
      <c r="G39" s="45">
        <v>0</v>
      </c>
      <c r="H39" s="205">
        <v>1</v>
      </c>
      <c r="I39" s="799">
        <v>0</v>
      </c>
      <c r="J39" s="41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314">
        <v>0</v>
      </c>
      <c r="T39" s="330">
        <v>0</v>
      </c>
      <c r="U39" s="314">
        <v>1</v>
      </c>
      <c r="V39" s="330">
        <v>7079</v>
      </c>
      <c r="W39" s="858"/>
      <c r="X39" s="671">
        <v>0</v>
      </c>
      <c r="Y39" s="671">
        <v>0</v>
      </c>
      <c r="Z39" s="228">
        <v>0</v>
      </c>
      <c r="AA39" s="41">
        <v>0</v>
      </c>
      <c r="AB39" s="45">
        <v>0</v>
      </c>
      <c r="AC39" s="45">
        <v>0</v>
      </c>
      <c r="AD39" s="45">
        <v>0</v>
      </c>
      <c r="AE39" s="234">
        <v>0</v>
      </c>
      <c r="AF39" s="41">
        <v>0</v>
      </c>
      <c r="AG39" s="45">
        <v>0</v>
      </c>
      <c r="AH39" s="45">
        <v>0</v>
      </c>
      <c r="AI39" s="205">
        <v>0</v>
      </c>
      <c r="AJ39" s="41">
        <v>0</v>
      </c>
      <c r="AK39" s="54">
        <v>14</v>
      </c>
      <c r="AL39" s="281">
        <v>0</v>
      </c>
      <c r="AM39" s="282">
        <v>0</v>
      </c>
      <c r="AN39" s="282">
        <v>0</v>
      </c>
      <c r="AO39" s="282">
        <v>0</v>
      </c>
      <c r="AP39" s="373">
        <v>0</v>
      </c>
      <c r="AQ39" s="199">
        <v>0</v>
      </c>
      <c r="AR39" s="56">
        <v>0</v>
      </c>
      <c r="AS39" s="200">
        <v>0</v>
      </c>
      <c r="AT39" s="45">
        <v>0</v>
      </c>
      <c r="AU39" s="41">
        <v>0</v>
      </c>
      <c r="AV39" s="45">
        <v>0</v>
      </c>
      <c r="AW39" s="54">
        <v>0</v>
      </c>
      <c r="AX39" s="57">
        <v>0</v>
      </c>
      <c r="AY39" s="58">
        <v>0</v>
      </c>
      <c r="AZ39" s="58">
        <v>0</v>
      </c>
      <c r="BA39" s="58">
        <v>1</v>
      </c>
      <c r="BB39" s="58">
        <v>51</v>
      </c>
      <c r="BC39" s="58">
        <v>2</v>
      </c>
      <c r="BD39" s="58">
        <v>11</v>
      </c>
      <c r="BE39" s="58">
        <v>0</v>
      </c>
      <c r="BF39" s="60">
        <v>0</v>
      </c>
      <c r="BG39" s="61">
        <v>65</v>
      </c>
      <c r="BH39" s="57">
        <v>0</v>
      </c>
      <c r="BI39" s="58">
        <v>0</v>
      </c>
      <c r="BJ39" s="58">
        <v>0</v>
      </c>
      <c r="BK39" s="58">
        <v>0</v>
      </c>
      <c r="BL39" s="58">
        <v>0</v>
      </c>
      <c r="BM39" s="58">
        <v>0</v>
      </c>
      <c r="BN39" s="58">
        <v>0</v>
      </c>
      <c r="BO39" s="58">
        <v>0</v>
      </c>
      <c r="BP39" s="326">
        <v>0</v>
      </c>
      <c r="BQ39" s="62">
        <v>0</v>
      </c>
      <c r="BR39" s="57">
        <v>0</v>
      </c>
      <c r="BS39" s="58">
        <v>0</v>
      </c>
      <c r="BT39" s="58">
        <v>0</v>
      </c>
      <c r="BU39" s="58">
        <v>0</v>
      </c>
      <c r="BV39" s="58">
        <v>0</v>
      </c>
      <c r="BW39" s="58">
        <v>0</v>
      </c>
      <c r="BX39" s="58">
        <v>0</v>
      </c>
      <c r="BY39" s="58">
        <v>0</v>
      </c>
      <c r="BZ39" s="58">
        <v>0</v>
      </c>
      <c r="CA39" s="58">
        <v>0</v>
      </c>
      <c r="CB39" s="58">
        <v>0</v>
      </c>
      <c r="CC39" s="58">
        <v>0</v>
      </c>
      <c r="CD39" s="58">
        <v>0</v>
      </c>
      <c r="CE39" s="62">
        <v>0</v>
      </c>
      <c r="CF39" s="859">
        <v>0</v>
      </c>
      <c r="CG39" s="57">
        <v>0</v>
      </c>
      <c r="CH39" s="58">
        <v>0</v>
      </c>
      <c r="CI39" s="58">
        <v>0</v>
      </c>
      <c r="CJ39" s="58">
        <v>0</v>
      </c>
      <c r="CK39" s="59">
        <v>0</v>
      </c>
      <c r="CL39" s="58">
        <v>0</v>
      </c>
      <c r="CM39" s="58">
        <v>0</v>
      </c>
      <c r="CN39" s="59">
        <v>0</v>
      </c>
      <c r="CO39" s="64">
        <v>0</v>
      </c>
      <c r="CP39" s="57">
        <v>0</v>
      </c>
      <c r="CQ39" s="58">
        <v>0</v>
      </c>
      <c r="CR39" s="58">
        <v>0</v>
      </c>
      <c r="CS39" s="58">
        <v>0</v>
      </c>
      <c r="CT39" s="59">
        <v>0</v>
      </c>
      <c r="CU39" s="58">
        <v>0</v>
      </c>
      <c r="CV39" s="58">
        <v>0</v>
      </c>
      <c r="CW39" s="59">
        <v>0</v>
      </c>
      <c r="CX39" s="64">
        <v>0</v>
      </c>
      <c r="CY39" s="57">
        <v>0</v>
      </c>
      <c r="CZ39" s="58">
        <v>0</v>
      </c>
      <c r="DA39" s="58">
        <v>0</v>
      </c>
      <c r="DB39" s="58">
        <v>0</v>
      </c>
      <c r="DC39" s="59">
        <v>0</v>
      </c>
      <c r="DD39" s="58">
        <v>0</v>
      </c>
      <c r="DE39" s="58">
        <v>0</v>
      </c>
      <c r="DF39" s="59">
        <v>0</v>
      </c>
      <c r="DG39" s="64">
        <v>0</v>
      </c>
      <c r="DH39" s="57">
        <v>0</v>
      </c>
      <c r="DI39" s="58">
        <v>0</v>
      </c>
      <c r="DJ39" s="58">
        <v>0</v>
      </c>
      <c r="DK39" s="58">
        <v>0</v>
      </c>
      <c r="DL39" s="59">
        <v>0</v>
      </c>
      <c r="DM39" s="58">
        <v>0</v>
      </c>
      <c r="DN39" s="58">
        <v>0</v>
      </c>
      <c r="DO39" s="59">
        <v>0</v>
      </c>
      <c r="DP39" s="64">
        <v>0</v>
      </c>
      <c r="DQ39" s="241">
        <v>0</v>
      </c>
      <c r="DR39" s="305">
        <v>0</v>
      </c>
      <c r="DS39" s="299">
        <v>0</v>
      </c>
      <c r="DT39" s="52">
        <v>0</v>
      </c>
      <c r="DU39" s="59">
        <v>0</v>
      </c>
      <c r="DV39" s="240">
        <v>0</v>
      </c>
      <c r="DW39" s="304">
        <v>0</v>
      </c>
      <c r="DX39" s="298">
        <v>0</v>
      </c>
      <c r="DY39" s="294">
        <v>0</v>
      </c>
      <c r="DZ39" s="237">
        <v>0</v>
      </c>
      <c r="EA39" s="241">
        <v>0</v>
      </c>
      <c r="EB39" s="287">
        <v>0</v>
      </c>
      <c r="EC39" s="288">
        <v>0</v>
      </c>
      <c r="ED39" s="288">
        <v>0</v>
      </c>
      <c r="EE39" s="288">
        <v>0</v>
      </c>
      <c r="EF39" s="289">
        <v>0</v>
      </c>
      <c r="EG39" s="287">
        <v>0</v>
      </c>
      <c r="EH39" s="289">
        <v>0</v>
      </c>
      <c r="EI39" s="805">
        <v>0</v>
      </c>
      <c r="EJ39" s="287">
        <v>0</v>
      </c>
      <c r="EK39" s="290">
        <v>0</v>
      </c>
      <c r="EL39" s="290">
        <v>0</v>
      </c>
      <c r="EM39" s="290">
        <v>0</v>
      </c>
      <c r="EN39" s="290">
        <v>0</v>
      </c>
      <c r="EO39" s="289">
        <v>0</v>
      </c>
      <c r="EP39" s="327"/>
      <c r="EQ39" s="328"/>
      <c r="ER39" s="327"/>
      <c r="ES39" s="289"/>
      <c r="ET39" s="289"/>
    </row>
    <row r="40" spans="1:150" s="317" customFormat="1" ht="15.75" customHeight="1">
      <c r="A40" s="65">
        <v>30</v>
      </c>
      <c r="B40" s="307" t="s">
        <v>492</v>
      </c>
      <c r="C40" s="190" t="s">
        <v>70</v>
      </c>
      <c r="D40" s="307">
        <v>32</v>
      </c>
      <c r="E40" s="448" t="s">
        <v>200</v>
      </c>
      <c r="F40" s="329">
        <v>85</v>
      </c>
      <c r="G40" s="318">
        <v>349</v>
      </c>
      <c r="H40" s="205">
        <v>434</v>
      </c>
      <c r="I40" s="799">
        <v>0</v>
      </c>
      <c r="J40" s="314">
        <v>0</v>
      </c>
      <c r="K40" s="318">
        <v>1</v>
      </c>
      <c r="L40" s="318">
        <v>0</v>
      </c>
      <c r="M40" s="318">
        <v>1</v>
      </c>
      <c r="N40" s="318">
        <v>0</v>
      </c>
      <c r="O40" s="318">
        <v>606</v>
      </c>
      <c r="P40" s="318">
        <v>0</v>
      </c>
      <c r="Q40" s="318">
        <v>25</v>
      </c>
      <c r="R40" s="318">
        <v>633</v>
      </c>
      <c r="S40" s="314">
        <v>2229</v>
      </c>
      <c r="T40" s="330">
        <v>160598</v>
      </c>
      <c r="U40" s="314">
        <v>1204</v>
      </c>
      <c r="V40" s="330">
        <v>88440</v>
      </c>
      <c r="W40" s="858"/>
      <c r="X40" s="672">
        <v>7000</v>
      </c>
      <c r="Y40" s="672">
        <v>0</v>
      </c>
      <c r="Z40" s="228">
        <v>7000</v>
      </c>
      <c r="AA40" s="314">
        <v>6</v>
      </c>
      <c r="AB40" s="318">
        <v>11</v>
      </c>
      <c r="AC40" s="318">
        <v>4</v>
      </c>
      <c r="AD40" s="318">
        <v>4</v>
      </c>
      <c r="AE40" s="234">
        <v>21</v>
      </c>
      <c r="AF40" s="314">
        <v>193</v>
      </c>
      <c r="AG40" s="318">
        <v>25</v>
      </c>
      <c r="AH40" s="318">
        <v>5</v>
      </c>
      <c r="AI40" s="205">
        <v>223</v>
      </c>
      <c r="AJ40" s="314">
        <v>2</v>
      </c>
      <c r="AK40" s="331">
        <v>170</v>
      </c>
      <c r="AL40" s="333">
        <v>3854</v>
      </c>
      <c r="AM40" s="334">
        <v>8919</v>
      </c>
      <c r="AN40" s="334">
        <v>0</v>
      </c>
      <c r="AO40" s="334">
        <v>0</v>
      </c>
      <c r="AP40" s="374">
        <v>0</v>
      </c>
      <c r="AQ40" s="335">
        <v>8</v>
      </c>
      <c r="AR40" s="336">
        <v>0</v>
      </c>
      <c r="AS40" s="337">
        <v>1</v>
      </c>
      <c r="AT40" s="318">
        <v>17524</v>
      </c>
      <c r="AU40" s="314">
        <v>0</v>
      </c>
      <c r="AV40" s="318">
        <v>0</v>
      </c>
      <c r="AW40" s="331">
        <v>0</v>
      </c>
      <c r="AX40" s="338">
        <v>4</v>
      </c>
      <c r="AY40" s="339">
        <v>0</v>
      </c>
      <c r="AZ40" s="339">
        <v>0</v>
      </c>
      <c r="BA40" s="339">
        <v>0</v>
      </c>
      <c r="BB40" s="339">
        <v>2</v>
      </c>
      <c r="BC40" s="339">
        <v>16</v>
      </c>
      <c r="BD40" s="339">
        <v>1</v>
      </c>
      <c r="BE40" s="339">
        <v>0</v>
      </c>
      <c r="BF40" s="340">
        <v>1</v>
      </c>
      <c r="BG40" s="61">
        <v>24</v>
      </c>
      <c r="BH40" s="338">
        <v>27</v>
      </c>
      <c r="BI40" s="339">
        <v>5</v>
      </c>
      <c r="BJ40" s="339">
        <v>6</v>
      </c>
      <c r="BK40" s="339">
        <v>503</v>
      </c>
      <c r="BL40" s="339">
        <v>9</v>
      </c>
      <c r="BM40" s="339">
        <v>118</v>
      </c>
      <c r="BN40" s="339">
        <v>0</v>
      </c>
      <c r="BO40" s="339">
        <v>0</v>
      </c>
      <c r="BP40" s="341">
        <v>2</v>
      </c>
      <c r="BQ40" s="62">
        <v>670</v>
      </c>
      <c r="BR40" s="338">
        <v>0</v>
      </c>
      <c r="BS40" s="339">
        <v>27</v>
      </c>
      <c r="BT40" s="339">
        <v>0</v>
      </c>
      <c r="BU40" s="339">
        <v>0</v>
      </c>
      <c r="BV40" s="339">
        <v>0</v>
      </c>
      <c r="BW40" s="339">
        <v>0</v>
      </c>
      <c r="BX40" s="339">
        <v>0</v>
      </c>
      <c r="BY40" s="339">
        <v>0</v>
      </c>
      <c r="BZ40" s="339">
        <v>75</v>
      </c>
      <c r="CA40" s="339">
        <v>0</v>
      </c>
      <c r="CB40" s="339">
        <v>2171</v>
      </c>
      <c r="CC40" s="339">
        <v>2</v>
      </c>
      <c r="CD40" s="339">
        <v>75</v>
      </c>
      <c r="CE40" s="62">
        <v>2350</v>
      </c>
      <c r="CF40" s="859">
        <v>0</v>
      </c>
      <c r="CG40" s="338">
        <v>2</v>
      </c>
      <c r="CH40" s="339">
        <v>0</v>
      </c>
      <c r="CI40" s="339">
        <v>0</v>
      </c>
      <c r="CJ40" s="339">
        <v>0</v>
      </c>
      <c r="CK40" s="342">
        <v>2</v>
      </c>
      <c r="CL40" s="339">
        <v>1</v>
      </c>
      <c r="CM40" s="339">
        <v>0</v>
      </c>
      <c r="CN40" s="342">
        <v>1</v>
      </c>
      <c r="CO40" s="343">
        <v>3</v>
      </c>
      <c r="CP40" s="338">
        <v>53</v>
      </c>
      <c r="CQ40" s="339">
        <v>0</v>
      </c>
      <c r="CR40" s="339">
        <v>0</v>
      </c>
      <c r="CS40" s="339">
        <v>0</v>
      </c>
      <c r="CT40" s="342">
        <v>53</v>
      </c>
      <c r="CU40" s="339">
        <v>0</v>
      </c>
      <c r="CV40" s="339">
        <v>0</v>
      </c>
      <c r="CW40" s="342">
        <v>0</v>
      </c>
      <c r="CX40" s="343">
        <v>53</v>
      </c>
      <c r="CY40" s="338">
        <v>3</v>
      </c>
      <c r="CZ40" s="339">
        <v>0</v>
      </c>
      <c r="DA40" s="339">
        <v>5</v>
      </c>
      <c r="DB40" s="339">
        <v>3</v>
      </c>
      <c r="DC40" s="342">
        <v>11</v>
      </c>
      <c r="DD40" s="339">
        <v>0</v>
      </c>
      <c r="DE40" s="339">
        <v>0</v>
      </c>
      <c r="DF40" s="342">
        <v>0</v>
      </c>
      <c r="DG40" s="343">
        <v>11</v>
      </c>
      <c r="DH40" s="338">
        <v>0</v>
      </c>
      <c r="DI40" s="339">
        <v>7</v>
      </c>
      <c r="DJ40" s="339">
        <v>0</v>
      </c>
      <c r="DK40" s="339">
        <v>1</v>
      </c>
      <c r="DL40" s="342">
        <v>8</v>
      </c>
      <c r="DM40" s="339">
        <v>0</v>
      </c>
      <c r="DN40" s="339">
        <v>0</v>
      </c>
      <c r="DO40" s="342">
        <v>0</v>
      </c>
      <c r="DP40" s="343">
        <v>8</v>
      </c>
      <c r="DQ40" s="346">
        <v>56</v>
      </c>
      <c r="DR40" s="344">
        <v>56</v>
      </c>
      <c r="DS40" s="345">
        <v>8</v>
      </c>
      <c r="DT40" s="322">
        <v>19</v>
      </c>
      <c r="DU40" s="342">
        <v>75</v>
      </c>
      <c r="DV40" s="240">
        <v>1</v>
      </c>
      <c r="DW40" s="304">
        <v>1</v>
      </c>
      <c r="DX40" s="298">
        <v>5</v>
      </c>
      <c r="DY40" s="294">
        <v>9</v>
      </c>
      <c r="DZ40" s="237">
        <v>10</v>
      </c>
      <c r="EA40" s="346">
        <v>0</v>
      </c>
      <c r="EB40" s="347">
        <v>0</v>
      </c>
      <c r="EC40" s="348">
        <v>2</v>
      </c>
      <c r="ED40" s="348">
        <v>0</v>
      </c>
      <c r="EE40" s="348">
        <v>8</v>
      </c>
      <c r="EF40" s="349">
        <v>12</v>
      </c>
      <c r="EG40" s="347">
        <v>0</v>
      </c>
      <c r="EH40" s="349">
        <v>0</v>
      </c>
      <c r="EI40" s="806">
        <v>6</v>
      </c>
      <c r="EJ40" s="347">
        <v>0</v>
      </c>
      <c r="EK40" s="350">
        <v>65</v>
      </c>
      <c r="EL40" s="350">
        <v>162</v>
      </c>
      <c r="EM40" s="350">
        <v>0</v>
      </c>
      <c r="EN40" s="350">
        <v>0</v>
      </c>
      <c r="EO40" s="349">
        <v>1044</v>
      </c>
      <c r="EP40" s="388"/>
      <c r="EQ40" s="389"/>
      <c r="ER40" s="388"/>
      <c r="ES40" s="349"/>
      <c r="ET40" s="349"/>
    </row>
    <row r="41" spans="1:155" s="46" customFormat="1" ht="15.75" customHeight="1">
      <c r="A41" s="65">
        <v>32</v>
      </c>
      <c r="B41" s="307" t="s">
        <v>492</v>
      </c>
      <c r="C41" s="190" t="s">
        <v>71</v>
      </c>
      <c r="D41" s="306">
        <v>33</v>
      </c>
      <c r="E41" s="448" t="s">
        <v>30</v>
      </c>
      <c r="F41" s="197">
        <v>500</v>
      </c>
      <c r="G41" s="45">
        <v>0</v>
      </c>
      <c r="H41" s="205">
        <v>500</v>
      </c>
      <c r="I41" s="799">
        <v>0</v>
      </c>
      <c r="J41" s="41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40</v>
      </c>
      <c r="R41" s="205">
        <v>40</v>
      </c>
      <c r="S41" s="314">
        <v>1140</v>
      </c>
      <c r="T41" s="330">
        <v>59478</v>
      </c>
      <c r="U41" s="314">
        <v>540</v>
      </c>
      <c r="V41" s="330">
        <v>38510</v>
      </c>
      <c r="W41" s="858"/>
      <c r="X41" s="671">
        <v>0</v>
      </c>
      <c r="Y41" s="671">
        <v>0</v>
      </c>
      <c r="Z41" s="228">
        <v>0</v>
      </c>
      <c r="AA41" s="41">
        <v>0</v>
      </c>
      <c r="AB41" s="45">
        <v>0</v>
      </c>
      <c r="AC41" s="45">
        <v>0</v>
      </c>
      <c r="AD41" s="45">
        <v>0</v>
      </c>
      <c r="AE41" s="205">
        <v>0</v>
      </c>
      <c r="AF41" s="41">
        <v>0</v>
      </c>
      <c r="AG41" s="45">
        <v>0</v>
      </c>
      <c r="AH41" s="45">
        <v>0</v>
      </c>
      <c r="AI41" s="205">
        <v>0</v>
      </c>
      <c r="AJ41" s="314">
        <v>0</v>
      </c>
      <c r="AK41" s="331">
        <v>1</v>
      </c>
      <c r="AL41" s="333">
        <v>0</v>
      </c>
      <c r="AM41" s="334">
        <v>0</v>
      </c>
      <c r="AN41" s="334">
        <v>0</v>
      </c>
      <c r="AO41" s="334">
        <v>0</v>
      </c>
      <c r="AP41" s="374">
        <v>0</v>
      </c>
      <c r="AQ41" s="335">
        <v>0</v>
      </c>
      <c r="AR41" s="336">
        <v>0</v>
      </c>
      <c r="AS41" s="337">
        <v>0</v>
      </c>
      <c r="AT41" s="318">
        <v>0</v>
      </c>
      <c r="AU41" s="314">
        <v>0</v>
      </c>
      <c r="AV41" s="318">
        <v>0</v>
      </c>
      <c r="AW41" s="331">
        <v>0</v>
      </c>
      <c r="AX41" s="338">
        <v>0</v>
      </c>
      <c r="AY41" s="339">
        <v>0</v>
      </c>
      <c r="AZ41" s="339">
        <v>0</v>
      </c>
      <c r="BA41" s="339">
        <v>0</v>
      </c>
      <c r="BB41" s="339">
        <v>0</v>
      </c>
      <c r="BC41" s="339">
        <v>0</v>
      </c>
      <c r="BD41" s="339">
        <v>0</v>
      </c>
      <c r="BE41" s="339">
        <v>0</v>
      </c>
      <c r="BF41" s="340">
        <v>0</v>
      </c>
      <c r="BG41" s="61">
        <v>0</v>
      </c>
      <c r="BH41" s="338">
        <v>0</v>
      </c>
      <c r="BI41" s="339">
        <v>0</v>
      </c>
      <c r="BJ41" s="339">
        <v>0</v>
      </c>
      <c r="BK41" s="339">
        <v>0</v>
      </c>
      <c r="BL41" s="339">
        <v>0</v>
      </c>
      <c r="BM41" s="339">
        <v>0</v>
      </c>
      <c r="BN41" s="339">
        <v>0</v>
      </c>
      <c r="BO41" s="339">
        <v>0</v>
      </c>
      <c r="BP41" s="341">
        <v>0</v>
      </c>
      <c r="BQ41" s="62">
        <v>0</v>
      </c>
      <c r="BR41" s="338">
        <v>0</v>
      </c>
      <c r="BS41" s="339">
        <v>0</v>
      </c>
      <c r="BT41" s="339">
        <v>0</v>
      </c>
      <c r="BU41" s="339">
        <v>0</v>
      </c>
      <c r="BV41" s="339">
        <v>0</v>
      </c>
      <c r="BW41" s="339">
        <v>0</v>
      </c>
      <c r="BX41" s="339">
        <v>0</v>
      </c>
      <c r="BY41" s="339">
        <v>0</v>
      </c>
      <c r="BZ41" s="339">
        <v>0</v>
      </c>
      <c r="CA41" s="339">
        <v>0</v>
      </c>
      <c r="CB41" s="339">
        <v>0</v>
      </c>
      <c r="CC41" s="339">
        <v>0</v>
      </c>
      <c r="CD41" s="339">
        <v>0</v>
      </c>
      <c r="CE41" s="62">
        <v>0</v>
      </c>
      <c r="CF41" s="859">
        <v>0</v>
      </c>
      <c r="CG41" s="338">
        <v>0</v>
      </c>
      <c r="CH41" s="339">
        <v>0</v>
      </c>
      <c r="CI41" s="339">
        <v>0</v>
      </c>
      <c r="CJ41" s="339">
        <v>0</v>
      </c>
      <c r="CK41" s="342">
        <v>0</v>
      </c>
      <c r="CL41" s="339">
        <v>0</v>
      </c>
      <c r="CM41" s="339">
        <v>0</v>
      </c>
      <c r="CN41" s="342">
        <v>0</v>
      </c>
      <c r="CO41" s="343">
        <v>0</v>
      </c>
      <c r="CP41" s="338">
        <v>0</v>
      </c>
      <c r="CQ41" s="339">
        <v>0</v>
      </c>
      <c r="CR41" s="339">
        <v>0</v>
      </c>
      <c r="CS41" s="339">
        <v>0</v>
      </c>
      <c r="CT41" s="342">
        <v>0</v>
      </c>
      <c r="CU41" s="339">
        <v>0</v>
      </c>
      <c r="CV41" s="339">
        <v>0</v>
      </c>
      <c r="CW41" s="342">
        <v>0</v>
      </c>
      <c r="CX41" s="343">
        <v>0</v>
      </c>
      <c r="CY41" s="338">
        <v>0</v>
      </c>
      <c r="CZ41" s="339">
        <v>0</v>
      </c>
      <c r="DA41" s="339">
        <v>0</v>
      </c>
      <c r="DB41" s="339">
        <v>0</v>
      </c>
      <c r="DC41" s="342">
        <v>0</v>
      </c>
      <c r="DD41" s="339">
        <v>0</v>
      </c>
      <c r="DE41" s="339">
        <v>0</v>
      </c>
      <c r="DF41" s="342">
        <v>0</v>
      </c>
      <c r="DG41" s="343">
        <v>0</v>
      </c>
      <c r="DH41" s="338">
        <v>0</v>
      </c>
      <c r="DI41" s="339">
        <v>0</v>
      </c>
      <c r="DJ41" s="339">
        <v>0</v>
      </c>
      <c r="DK41" s="339">
        <v>0</v>
      </c>
      <c r="DL41" s="342">
        <v>0</v>
      </c>
      <c r="DM41" s="339">
        <v>0</v>
      </c>
      <c r="DN41" s="339">
        <v>0</v>
      </c>
      <c r="DO41" s="342">
        <v>0</v>
      </c>
      <c r="DP41" s="343">
        <v>0</v>
      </c>
      <c r="DQ41" s="346">
        <v>0</v>
      </c>
      <c r="DR41" s="344">
        <v>0</v>
      </c>
      <c r="DS41" s="345">
        <v>0</v>
      </c>
      <c r="DT41" s="322">
        <v>0</v>
      </c>
      <c r="DU41" s="342">
        <v>0</v>
      </c>
      <c r="DV41" s="240">
        <v>0</v>
      </c>
      <c r="DW41" s="304">
        <v>0</v>
      </c>
      <c r="DX41" s="298">
        <v>0</v>
      </c>
      <c r="DY41" s="294">
        <v>0</v>
      </c>
      <c r="DZ41" s="237">
        <v>0</v>
      </c>
      <c r="EA41" s="346">
        <v>0</v>
      </c>
      <c r="EB41" s="347">
        <v>0</v>
      </c>
      <c r="EC41" s="348">
        <v>0</v>
      </c>
      <c r="ED41" s="348">
        <v>0</v>
      </c>
      <c r="EE41" s="348">
        <v>0</v>
      </c>
      <c r="EF41" s="349">
        <v>0</v>
      </c>
      <c r="EG41" s="347">
        <v>0</v>
      </c>
      <c r="EH41" s="349">
        <v>0</v>
      </c>
      <c r="EI41" s="806">
        <v>0</v>
      </c>
      <c r="EJ41" s="347">
        <v>0</v>
      </c>
      <c r="EK41" s="350">
        <v>0</v>
      </c>
      <c r="EL41" s="350">
        <v>0</v>
      </c>
      <c r="EM41" s="350">
        <v>0</v>
      </c>
      <c r="EN41" s="350">
        <v>0</v>
      </c>
      <c r="EO41" s="349">
        <v>0</v>
      </c>
      <c r="EP41" s="388"/>
      <c r="EQ41" s="389"/>
      <c r="ER41" s="388"/>
      <c r="ES41" s="349"/>
      <c r="ET41" s="349"/>
      <c r="EU41" s="327"/>
      <c r="EV41" s="328"/>
      <c r="EW41" s="327"/>
      <c r="EX41" s="327"/>
      <c r="EY41" s="757"/>
    </row>
    <row r="42" spans="1:150" s="390" customFormat="1" ht="15.75" customHeight="1" thickBot="1">
      <c r="A42" s="65">
        <v>31</v>
      </c>
      <c r="B42" s="382" t="s">
        <v>493</v>
      </c>
      <c r="C42" s="190" t="s">
        <v>201</v>
      </c>
      <c r="D42" s="306">
        <v>34</v>
      </c>
      <c r="E42" s="448" t="s">
        <v>29</v>
      </c>
      <c r="F42" s="197">
        <v>7</v>
      </c>
      <c r="G42" s="45">
        <v>0</v>
      </c>
      <c r="H42" s="205">
        <v>7</v>
      </c>
      <c r="I42" s="799">
        <v>15</v>
      </c>
      <c r="J42" s="41">
        <v>0</v>
      </c>
      <c r="K42" s="45">
        <v>2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9542</v>
      </c>
      <c r="R42" s="45">
        <v>9544</v>
      </c>
      <c r="S42" s="314">
        <v>5</v>
      </c>
      <c r="T42" s="330">
        <v>3013</v>
      </c>
      <c r="U42" s="314">
        <v>14726</v>
      </c>
      <c r="V42" s="330">
        <v>109830</v>
      </c>
      <c r="W42" s="858">
        <v>4386</v>
      </c>
      <c r="X42" s="671">
        <v>0</v>
      </c>
      <c r="Y42" s="671">
        <v>0</v>
      </c>
      <c r="Z42" s="228">
        <v>0</v>
      </c>
      <c r="AA42" s="41">
        <v>3</v>
      </c>
      <c r="AB42" s="45">
        <v>6</v>
      </c>
      <c r="AC42" s="45">
        <v>70</v>
      </c>
      <c r="AD42" s="45">
        <v>4</v>
      </c>
      <c r="AE42" s="234">
        <v>79</v>
      </c>
      <c r="AF42" s="41">
        <v>75</v>
      </c>
      <c r="AG42" s="45">
        <v>83</v>
      </c>
      <c r="AH42" s="45">
        <v>1</v>
      </c>
      <c r="AI42" s="205">
        <v>159</v>
      </c>
      <c r="AJ42" s="41">
        <v>5284</v>
      </c>
      <c r="AK42" s="54">
        <v>46828</v>
      </c>
      <c r="AL42" s="281">
        <v>0</v>
      </c>
      <c r="AM42" s="282">
        <v>0</v>
      </c>
      <c r="AN42" s="282">
        <v>0</v>
      </c>
      <c r="AO42" s="282">
        <v>0</v>
      </c>
      <c r="AP42" s="373">
        <v>0</v>
      </c>
      <c r="AQ42" s="199">
        <v>0</v>
      </c>
      <c r="AR42" s="56">
        <v>0</v>
      </c>
      <c r="AS42" s="200">
        <v>0</v>
      </c>
      <c r="AT42" s="45">
        <v>0</v>
      </c>
      <c r="AU42" s="41">
        <v>0</v>
      </c>
      <c r="AV42" s="45">
        <v>0</v>
      </c>
      <c r="AW42" s="54">
        <v>0</v>
      </c>
      <c r="AX42" s="57">
        <v>0</v>
      </c>
      <c r="AY42" s="58">
        <v>0</v>
      </c>
      <c r="AZ42" s="58">
        <v>0</v>
      </c>
      <c r="BA42" s="58">
        <v>0</v>
      </c>
      <c r="BB42" s="58">
        <v>2</v>
      </c>
      <c r="BC42" s="58">
        <v>121</v>
      </c>
      <c r="BD42" s="58">
        <v>0</v>
      </c>
      <c r="BE42" s="58">
        <v>5</v>
      </c>
      <c r="BF42" s="60">
        <v>0</v>
      </c>
      <c r="BG42" s="61">
        <v>128</v>
      </c>
      <c r="BH42" s="57">
        <v>0</v>
      </c>
      <c r="BI42" s="58">
        <v>0</v>
      </c>
      <c r="BJ42" s="58">
        <v>0</v>
      </c>
      <c r="BK42" s="58">
        <v>0</v>
      </c>
      <c r="BL42" s="58">
        <v>43</v>
      </c>
      <c r="BM42" s="58">
        <v>0</v>
      </c>
      <c r="BN42" s="58">
        <v>13</v>
      </c>
      <c r="BO42" s="58">
        <v>0</v>
      </c>
      <c r="BP42" s="326">
        <v>0</v>
      </c>
      <c r="BQ42" s="62">
        <v>56</v>
      </c>
      <c r="BR42" s="385">
        <v>0</v>
      </c>
      <c r="BS42" s="386">
        <v>0</v>
      </c>
      <c r="BT42" s="386">
        <v>56</v>
      </c>
      <c r="BU42" s="386">
        <v>0</v>
      </c>
      <c r="BV42" s="386">
        <v>0</v>
      </c>
      <c r="BW42" s="386">
        <v>0</v>
      </c>
      <c r="BX42" s="386">
        <v>0</v>
      </c>
      <c r="BY42" s="386">
        <v>0</v>
      </c>
      <c r="BZ42" s="386">
        <v>0</v>
      </c>
      <c r="CA42" s="386">
        <v>0</v>
      </c>
      <c r="CB42" s="386">
        <v>0</v>
      </c>
      <c r="CC42" s="386">
        <v>0</v>
      </c>
      <c r="CD42" s="386">
        <v>0</v>
      </c>
      <c r="CE42" s="62">
        <v>56</v>
      </c>
      <c r="CF42" s="859">
        <v>0</v>
      </c>
      <c r="CG42" s="57">
        <v>9</v>
      </c>
      <c r="CH42" s="58">
        <v>0</v>
      </c>
      <c r="CI42" s="58">
        <v>14</v>
      </c>
      <c r="CJ42" s="58">
        <v>0</v>
      </c>
      <c r="CK42" s="59">
        <v>23</v>
      </c>
      <c r="CL42" s="58">
        <v>13</v>
      </c>
      <c r="CM42" s="58">
        <v>1</v>
      </c>
      <c r="CN42" s="59">
        <v>14</v>
      </c>
      <c r="CO42" s="64">
        <v>37</v>
      </c>
      <c r="CP42" s="57">
        <v>23</v>
      </c>
      <c r="CQ42" s="58">
        <v>0</v>
      </c>
      <c r="CR42" s="58">
        <v>14</v>
      </c>
      <c r="CS42" s="58">
        <v>0</v>
      </c>
      <c r="CT42" s="59">
        <v>37</v>
      </c>
      <c r="CU42" s="58">
        <v>4</v>
      </c>
      <c r="CV42" s="58">
        <v>0</v>
      </c>
      <c r="CW42" s="59">
        <v>4</v>
      </c>
      <c r="CX42" s="64">
        <v>41</v>
      </c>
      <c r="CY42" s="57">
        <v>0</v>
      </c>
      <c r="CZ42" s="58">
        <v>1</v>
      </c>
      <c r="DA42" s="58">
        <v>1560</v>
      </c>
      <c r="DB42" s="58">
        <v>390</v>
      </c>
      <c r="DC42" s="59">
        <v>1951</v>
      </c>
      <c r="DD42" s="58">
        <v>27</v>
      </c>
      <c r="DE42" s="58">
        <v>25</v>
      </c>
      <c r="DF42" s="59">
        <v>52</v>
      </c>
      <c r="DG42" s="64">
        <v>2003</v>
      </c>
      <c r="DH42" s="57">
        <v>0</v>
      </c>
      <c r="DI42" s="58">
        <v>0</v>
      </c>
      <c r="DJ42" s="58">
        <v>1</v>
      </c>
      <c r="DK42" s="58">
        <v>52</v>
      </c>
      <c r="DL42" s="59">
        <v>53</v>
      </c>
      <c r="DM42" s="58">
        <v>0</v>
      </c>
      <c r="DN42" s="58">
        <v>18</v>
      </c>
      <c r="DO42" s="59">
        <v>18</v>
      </c>
      <c r="DP42" s="64">
        <v>71</v>
      </c>
      <c r="DQ42" s="241">
        <v>77</v>
      </c>
      <c r="DR42" s="305">
        <v>78</v>
      </c>
      <c r="DS42" s="299">
        <v>1588</v>
      </c>
      <c r="DT42" s="52">
        <v>2074</v>
      </c>
      <c r="DU42" s="59">
        <v>2152</v>
      </c>
      <c r="DV42" s="240">
        <v>45</v>
      </c>
      <c r="DW42" s="304">
        <v>46</v>
      </c>
      <c r="DX42" s="298">
        <v>1588</v>
      </c>
      <c r="DY42" s="294">
        <v>2073</v>
      </c>
      <c r="DZ42" s="237">
        <v>2119</v>
      </c>
      <c r="EA42" s="241">
        <v>0</v>
      </c>
      <c r="EB42" s="287">
        <v>0</v>
      </c>
      <c r="EC42" s="288">
        <v>0</v>
      </c>
      <c r="ED42" s="288">
        <v>0</v>
      </c>
      <c r="EE42" s="288">
        <v>10</v>
      </c>
      <c r="EF42" s="289">
        <v>0</v>
      </c>
      <c r="EG42" s="287">
        <v>0</v>
      </c>
      <c r="EH42" s="289">
        <v>0</v>
      </c>
      <c r="EI42" s="805">
        <v>21</v>
      </c>
      <c r="EJ42" s="287">
        <v>0</v>
      </c>
      <c r="EK42" s="290">
        <v>0</v>
      </c>
      <c r="EL42" s="290">
        <v>0</v>
      </c>
      <c r="EM42" s="290">
        <v>0</v>
      </c>
      <c r="EN42" s="290">
        <v>0</v>
      </c>
      <c r="EO42" s="289">
        <v>0</v>
      </c>
      <c r="EP42" s="495"/>
      <c r="EQ42" s="494"/>
      <c r="ER42" s="387"/>
      <c r="ES42" s="289"/>
      <c r="ET42" s="289"/>
    </row>
    <row r="43" spans="1:150" s="275" customFormat="1" ht="18" customHeight="1" thickBot="1">
      <c r="A43" s="270">
        <v>36</v>
      </c>
      <c r="C43" s="270" t="s">
        <v>496</v>
      </c>
      <c r="D43" s="306">
        <v>35</v>
      </c>
      <c r="E43" s="274" t="s">
        <v>153</v>
      </c>
      <c r="F43" s="272">
        <v>22069</v>
      </c>
      <c r="G43" s="272">
        <v>3767</v>
      </c>
      <c r="H43" s="272">
        <v>25836</v>
      </c>
      <c r="I43" s="272">
        <v>1392</v>
      </c>
      <c r="J43" s="272">
        <v>502</v>
      </c>
      <c r="K43" s="272">
        <v>602</v>
      </c>
      <c r="L43" s="272">
        <v>47</v>
      </c>
      <c r="M43" s="272">
        <v>987</v>
      </c>
      <c r="N43" s="272">
        <v>165</v>
      </c>
      <c r="O43" s="272">
        <v>611</v>
      </c>
      <c r="P43" s="272">
        <v>146</v>
      </c>
      <c r="Q43" s="272">
        <v>10096</v>
      </c>
      <c r="R43" s="272">
        <v>13156</v>
      </c>
      <c r="S43" s="272">
        <v>64232</v>
      </c>
      <c r="T43" s="272">
        <v>3008672</v>
      </c>
      <c r="U43" s="272">
        <v>46916</v>
      </c>
      <c r="V43" s="272">
        <v>1762226</v>
      </c>
      <c r="W43" s="272">
        <v>61945</v>
      </c>
      <c r="X43" s="272">
        <v>228440</v>
      </c>
      <c r="Y43" s="272">
        <v>7940</v>
      </c>
      <c r="Z43" s="272">
        <v>236380</v>
      </c>
      <c r="AA43" s="272">
        <v>1916</v>
      </c>
      <c r="AB43" s="272">
        <v>1441</v>
      </c>
      <c r="AC43" s="272">
        <v>4027</v>
      </c>
      <c r="AD43" s="272">
        <v>195</v>
      </c>
      <c r="AE43" s="272">
        <v>7384</v>
      </c>
      <c r="AF43" s="272">
        <v>40857</v>
      </c>
      <c r="AG43" s="272">
        <v>7414</v>
      </c>
      <c r="AH43" s="272">
        <v>59</v>
      </c>
      <c r="AI43" s="272">
        <v>48330</v>
      </c>
      <c r="AJ43" s="272">
        <v>5506</v>
      </c>
      <c r="AK43" s="272">
        <v>68190</v>
      </c>
      <c r="AL43" s="272">
        <v>3925</v>
      </c>
      <c r="AM43" s="272">
        <v>9170</v>
      </c>
      <c r="AN43" s="272">
        <v>0</v>
      </c>
      <c r="AO43" s="272">
        <v>0</v>
      </c>
      <c r="AP43" s="272">
        <v>0</v>
      </c>
      <c r="AQ43" s="272">
        <v>17</v>
      </c>
      <c r="AR43" s="272">
        <v>13</v>
      </c>
      <c r="AS43" s="272">
        <v>3</v>
      </c>
      <c r="AT43" s="272">
        <v>637923</v>
      </c>
      <c r="AU43" s="272">
        <v>4928</v>
      </c>
      <c r="AV43" s="272">
        <v>14057</v>
      </c>
      <c r="AW43" s="272">
        <v>3597</v>
      </c>
      <c r="AX43" s="272">
        <v>103</v>
      </c>
      <c r="AY43" s="272">
        <v>469</v>
      </c>
      <c r="AZ43" s="272">
        <v>1864</v>
      </c>
      <c r="BA43" s="272">
        <v>71058</v>
      </c>
      <c r="BB43" s="272">
        <v>17071</v>
      </c>
      <c r="BC43" s="272">
        <v>1082</v>
      </c>
      <c r="BD43" s="272">
        <v>8663</v>
      </c>
      <c r="BE43" s="272">
        <v>342</v>
      </c>
      <c r="BF43" s="272">
        <v>163</v>
      </c>
      <c r="BG43" s="272">
        <v>100815</v>
      </c>
      <c r="BH43" s="272">
        <v>2375</v>
      </c>
      <c r="BI43" s="272">
        <v>5821</v>
      </c>
      <c r="BJ43" s="272">
        <v>672705</v>
      </c>
      <c r="BK43" s="272">
        <v>190789</v>
      </c>
      <c r="BL43" s="272">
        <v>22124</v>
      </c>
      <c r="BM43" s="272">
        <v>96723</v>
      </c>
      <c r="BN43" s="272">
        <v>6578</v>
      </c>
      <c r="BO43" s="272">
        <v>8570</v>
      </c>
      <c r="BP43" s="272">
        <v>3532</v>
      </c>
      <c r="BQ43" s="272">
        <v>1009217</v>
      </c>
      <c r="BR43" s="272">
        <v>22108</v>
      </c>
      <c r="BS43" s="272">
        <v>872459</v>
      </c>
      <c r="BT43" s="272">
        <v>16500</v>
      </c>
      <c r="BU43" s="272">
        <v>3573</v>
      </c>
      <c r="BV43" s="272">
        <v>17572</v>
      </c>
      <c r="BW43" s="272">
        <v>26710</v>
      </c>
      <c r="BX43" s="272">
        <v>74946</v>
      </c>
      <c r="BY43" s="272">
        <v>4996</v>
      </c>
      <c r="BZ43" s="272">
        <v>46883</v>
      </c>
      <c r="CA43" s="272">
        <v>4625</v>
      </c>
      <c r="CB43" s="272">
        <v>2250</v>
      </c>
      <c r="CC43" s="272">
        <v>453</v>
      </c>
      <c r="CD43" s="272">
        <v>3389</v>
      </c>
      <c r="CE43" s="272">
        <v>1096464</v>
      </c>
      <c r="CF43" s="860">
        <v>106951</v>
      </c>
      <c r="CG43" s="272">
        <v>2802</v>
      </c>
      <c r="CH43" s="272">
        <v>6</v>
      </c>
      <c r="CI43" s="272">
        <v>5581</v>
      </c>
      <c r="CJ43" s="272">
        <v>25</v>
      </c>
      <c r="CK43" s="272">
        <v>8397</v>
      </c>
      <c r="CL43" s="272">
        <v>807</v>
      </c>
      <c r="CM43" s="272">
        <v>59</v>
      </c>
      <c r="CN43" s="272">
        <v>866</v>
      </c>
      <c r="CO43" s="272">
        <v>9263</v>
      </c>
      <c r="CP43" s="272">
        <v>3292</v>
      </c>
      <c r="CQ43" s="272">
        <v>27</v>
      </c>
      <c r="CR43" s="272">
        <v>1667</v>
      </c>
      <c r="CS43" s="272">
        <v>27</v>
      </c>
      <c r="CT43" s="272">
        <v>5010</v>
      </c>
      <c r="CU43" s="272">
        <v>466</v>
      </c>
      <c r="CV43" s="272">
        <v>29</v>
      </c>
      <c r="CW43" s="272">
        <v>495</v>
      </c>
      <c r="CX43" s="272">
        <v>5505</v>
      </c>
      <c r="CY43" s="272">
        <v>773</v>
      </c>
      <c r="CZ43" s="272">
        <v>142</v>
      </c>
      <c r="DA43" s="272">
        <v>6244</v>
      </c>
      <c r="DB43" s="272">
        <v>1273</v>
      </c>
      <c r="DC43" s="272">
        <v>8432</v>
      </c>
      <c r="DD43" s="272">
        <v>111</v>
      </c>
      <c r="DE43" s="272">
        <v>43</v>
      </c>
      <c r="DF43" s="272">
        <v>154</v>
      </c>
      <c r="DG43" s="272">
        <v>8586</v>
      </c>
      <c r="DH43" s="272">
        <v>3291</v>
      </c>
      <c r="DI43" s="272">
        <v>184</v>
      </c>
      <c r="DJ43" s="272">
        <v>2137</v>
      </c>
      <c r="DK43" s="272">
        <v>193</v>
      </c>
      <c r="DL43" s="272">
        <v>5805</v>
      </c>
      <c r="DM43" s="272">
        <v>96</v>
      </c>
      <c r="DN43" s="272">
        <v>25</v>
      </c>
      <c r="DO43" s="272">
        <v>121</v>
      </c>
      <c r="DP43" s="272">
        <v>5926</v>
      </c>
      <c r="DQ43" s="272">
        <v>14612</v>
      </c>
      <c r="DR43" s="272">
        <v>14768</v>
      </c>
      <c r="DS43" s="272">
        <v>12652</v>
      </c>
      <c r="DT43" s="272">
        <v>14512</v>
      </c>
      <c r="DU43" s="272">
        <v>29280</v>
      </c>
      <c r="DV43" s="272">
        <v>8521</v>
      </c>
      <c r="DW43" s="272">
        <v>8661</v>
      </c>
      <c r="DX43" s="272">
        <v>8588</v>
      </c>
      <c r="DY43" s="272">
        <v>10122</v>
      </c>
      <c r="DZ43" s="272">
        <v>18783</v>
      </c>
      <c r="EA43" s="272">
        <v>88</v>
      </c>
      <c r="EB43" s="272">
        <v>28</v>
      </c>
      <c r="EC43" s="272">
        <v>46</v>
      </c>
      <c r="ED43" s="272">
        <v>18</v>
      </c>
      <c r="EE43" s="272">
        <v>41</v>
      </c>
      <c r="EF43" s="272">
        <v>51</v>
      </c>
      <c r="EG43" s="272">
        <v>4312</v>
      </c>
      <c r="EH43" s="272">
        <v>10926</v>
      </c>
      <c r="EI43" s="272">
        <v>2574</v>
      </c>
      <c r="EJ43" s="272">
        <v>283</v>
      </c>
      <c r="EK43" s="272">
        <v>330</v>
      </c>
      <c r="EL43" s="272">
        <v>1125.5</v>
      </c>
      <c r="EM43" s="272">
        <v>6</v>
      </c>
      <c r="EN43" s="272">
        <v>77.5</v>
      </c>
      <c r="EO43" s="272">
        <v>13563</v>
      </c>
      <c r="EP43" s="272">
        <v>108515</v>
      </c>
      <c r="EQ43" s="272">
        <v>982115</v>
      </c>
      <c r="ER43" s="272">
        <v>178705</v>
      </c>
      <c r="ES43" s="758">
        <v>5114545</v>
      </c>
      <c r="ET43" s="758">
        <v>2298407</v>
      </c>
    </row>
    <row r="44" spans="3:149" s="215" customFormat="1" ht="15.75" customHeight="1">
      <c r="C44" s="213"/>
      <c r="D44" s="213"/>
      <c r="E44" s="242"/>
      <c r="F44" s="214" t="s">
        <v>246</v>
      </c>
      <c r="G44" s="214"/>
      <c r="H44" s="214"/>
      <c r="I44" s="214"/>
      <c r="J44" s="214" t="s">
        <v>415</v>
      </c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 t="s">
        <v>459</v>
      </c>
      <c r="AK44" s="214"/>
      <c r="AL44" s="214" t="s">
        <v>416</v>
      </c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 t="s">
        <v>417</v>
      </c>
      <c r="AY44" s="214"/>
      <c r="AZ44" s="214"/>
      <c r="BA44" s="214"/>
      <c r="BB44" s="214"/>
      <c r="BC44" s="214"/>
      <c r="BD44" s="214"/>
      <c r="BE44" s="214"/>
      <c r="BF44" s="214"/>
      <c r="BG44" s="214"/>
      <c r="BH44" s="214" t="s">
        <v>418</v>
      </c>
      <c r="BI44" s="214"/>
      <c r="BJ44" s="214"/>
      <c r="BK44" s="384" t="s">
        <v>519</v>
      </c>
      <c r="BM44" s="214"/>
      <c r="BN44" s="214"/>
      <c r="BO44" s="214"/>
      <c r="BP44" s="214"/>
      <c r="BQ44" s="381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 t="s">
        <v>419</v>
      </c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 t="s">
        <v>420</v>
      </c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 t="s">
        <v>421</v>
      </c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 t="s">
        <v>460</v>
      </c>
      <c r="ES44" s="291" t="s">
        <v>248</v>
      </c>
    </row>
    <row r="45" spans="3:149" ht="12.75">
      <c r="C45" s="138"/>
      <c r="D45" s="138"/>
      <c r="E45" s="243"/>
      <c r="AB45" s="1">
        <f>AB43+AC43</f>
        <v>5468</v>
      </c>
      <c r="BT45" s="15">
        <f>BR43+BS43+BT43+BU43+BW43+BV43</f>
        <v>958922</v>
      </c>
      <c r="CI45" s="1">
        <f>CI43+CL43+CR43+CU43</f>
        <v>8521</v>
      </c>
      <c r="CN45" s="11">
        <f>CN43+CW43</f>
        <v>1361</v>
      </c>
      <c r="DA45" s="1">
        <f>DA43+DD43+DE43+DJ43+DK43+DM43+DN43</f>
        <v>8849</v>
      </c>
      <c r="DC45" s="11">
        <f>DA43+DD43+DJ43+DM43</f>
        <v>8588</v>
      </c>
      <c r="DF45" s="11">
        <f>DF43+DO43</f>
        <v>275</v>
      </c>
      <c r="DP45" s="12">
        <f>DJ43+DK43+DM43+DN43</f>
        <v>2451</v>
      </c>
      <c r="ES45" s="1">
        <v>0</v>
      </c>
    </row>
    <row r="46" spans="5:140" ht="12.75">
      <c r="E46" s="243"/>
      <c r="DL46" s="1" t="s">
        <v>41</v>
      </c>
      <c r="EJ46" s="1">
        <f>EJ43+EK43+EM43</f>
        <v>619</v>
      </c>
    </row>
    <row r="47" spans="5:126" ht="12.75">
      <c r="E47" s="243"/>
      <c r="S47" t="str">
        <f>S8</f>
        <v>EJEMPLARES. INCREMENTO ANUAL</v>
      </c>
      <c r="T47" t="str">
        <f>T8</f>
        <v>TOTAL EJEMPLARES</v>
      </c>
      <c r="U47" t="str">
        <f>U8</f>
        <v>TÍTULOS. INCREMENTO ANUAL</v>
      </c>
      <c r="V47" t="str">
        <f>V8</f>
        <v>TOTAL TÍTULOS</v>
      </c>
      <c r="W47"/>
      <c r="BS47" s="17" t="s">
        <v>89</v>
      </c>
      <c r="BT47" s="17"/>
      <c r="BU47" s="17"/>
      <c r="BV47" s="17"/>
      <c r="BW47" s="17"/>
      <c r="BX47" s="17"/>
      <c r="BY47" s="17"/>
      <c r="BZ47" s="17"/>
      <c r="CA47" s="17"/>
      <c r="CB47" s="17"/>
      <c r="CC47" s="1" t="s">
        <v>90</v>
      </c>
      <c r="CD47" s="1"/>
      <c r="CE47" s="1"/>
      <c r="CF47" s="1"/>
      <c r="DL47" s="1" t="str">
        <f>CU8</f>
        <v>CONSEGUIDOS</v>
      </c>
      <c r="DM47" s="1" t="str">
        <f>CV8</f>
        <v>NO CONSEGUIDOS</v>
      </c>
      <c r="DO47" s="11" t="str">
        <f>DM8</f>
        <v>SERVIDOS</v>
      </c>
      <c r="DP47" s="11" t="str">
        <f>DN8</f>
        <v>NO SERVIDOS</v>
      </c>
      <c r="DQ47" s="11"/>
      <c r="DV47" s="11"/>
    </row>
    <row r="48" spans="5:126" ht="12.75">
      <c r="E48" s="243"/>
      <c r="S48" s="1" t="e">
        <f>S9+#REF!</f>
        <v>#REF!</v>
      </c>
      <c r="T48" s="1" t="e">
        <f>T9+#REF!</f>
        <v>#REF!</v>
      </c>
      <c r="U48" s="1" t="e">
        <f>U9+#REF!</f>
        <v>#REF!</v>
      </c>
      <c r="V48" s="1" t="e">
        <f>V9+#REF!</f>
        <v>#REF!</v>
      </c>
      <c r="W48" s="1"/>
      <c r="BS48" s="297"/>
      <c r="BT48" s="297"/>
      <c r="BU48" s="297"/>
      <c r="BV48" s="297"/>
      <c r="BW48" s="297"/>
      <c r="BX48" s="297"/>
      <c r="BY48" s="297"/>
      <c r="BZ48" s="297"/>
      <c r="CA48" s="297"/>
      <c r="CB48" s="297"/>
      <c r="CC48" s="206">
        <f>100-BS48</f>
        <v>100</v>
      </c>
      <c r="CD48" s="206"/>
      <c r="CE48" s="206"/>
      <c r="CF48" s="206"/>
      <c r="CT48" s="11">
        <f>BR48</f>
        <v>0</v>
      </c>
      <c r="DK48" s="1" t="str">
        <f aca="true" t="shared" si="0" ref="DK48:DK82">C9</f>
        <v>BBA</v>
      </c>
      <c r="DL48" s="1">
        <f aca="true" t="shared" si="1" ref="DL48:DL82">CG9+CI9+CL9+CP9+CR9+CU9</f>
        <v>273</v>
      </c>
      <c r="DM48" s="1">
        <f aca="true" t="shared" si="2" ref="DM48:DM82">CH9+CJ9+CM9+CQ9+CS9+CV9</f>
        <v>10</v>
      </c>
      <c r="DN48" s="1">
        <f>CT48</f>
        <v>0</v>
      </c>
      <c r="DO48" s="11">
        <f>CY9+DA9+DD9+DH9+DJ9+DM9</f>
        <v>210</v>
      </c>
      <c r="DP48" s="11">
        <f>CZ9+DB9+DE9+DI9+DK9+DN9</f>
        <v>15</v>
      </c>
      <c r="DQ48" s="11"/>
      <c r="DV48" s="11"/>
    </row>
    <row r="49" spans="5:126" ht="12.75">
      <c r="E49" s="243"/>
      <c r="S49" s="1" t="e">
        <f>S10+#REF!</f>
        <v>#REF!</v>
      </c>
      <c r="T49" s="1" t="e">
        <f>T10+#REF!</f>
        <v>#REF!</v>
      </c>
      <c r="U49" s="1" t="e">
        <f>U10+#REF!</f>
        <v>#REF!</v>
      </c>
      <c r="V49" s="1" t="e">
        <f>V10+#REF!</f>
        <v>#REF!</v>
      </c>
      <c r="W49" s="1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06">
        <f aca="true" t="shared" si="3" ref="CC49:CC75">100-BS49</f>
        <v>100</v>
      </c>
      <c r="CD49" s="206"/>
      <c r="CE49" s="206"/>
      <c r="CF49" s="206"/>
      <c r="CT49" s="11">
        <f aca="true" t="shared" si="4" ref="CT49:CT56">BR49</f>
        <v>0</v>
      </c>
      <c r="DK49" s="1" t="str">
        <f t="shared" si="0"/>
        <v>BIO</v>
      </c>
      <c r="DL49" s="1">
        <f t="shared" si="1"/>
        <v>533</v>
      </c>
      <c r="DM49" s="1">
        <f t="shared" si="2"/>
        <v>12</v>
      </c>
      <c r="DN49" s="1">
        <f aca="true" t="shared" si="5" ref="DN49:DN70">CT49</f>
        <v>0</v>
      </c>
      <c r="DO49" s="11">
        <f aca="true" t="shared" si="6" ref="DO49:DO70">CY10+DA10+DD10+DH10+DJ10+DM10</f>
        <v>263</v>
      </c>
      <c r="DP49" s="11">
        <f aca="true" t="shared" si="7" ref="DP49:DP70">CZ10+DB10+DE10+DI10+DK10+DN10</f>
        <v>33</v>
      </c>
      <c r="DQ49" s="11"/>
      <c r="DV49" s="11"/>
    </row>
    <row r="50" spans="5:126" ht="12.75">
      <c r="E50" s="243"/>
      <c r="S50" s="1" t="e">
        <f>S11+#REF!</f>
        <v>#REF!</v>
      </c>
      <c r="T50" s="1" t="e">
        <f>T11+#REF!</f>
        <v>#REF!</v>
      </c>
      <c r="U50" s="1" t="e">
        <f>U11+#REF!</f>
        <v>#REF!</v>
      </c>
      <c r="V50" s="1" t="e">
        <f>V11+#REF!</f>
        <v>#REF!</v>
      </c>
      <c r="W50" s="1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06">
        <f t="shared" si="3"/>
        <v>100</v>
      </c>
      <c r="CD50" s="206"/>
      <c r="CE50" s="206"/>
      <c r="CF50" s="206"/>
      <c r="CT50" s="11">
        <f t="shared" si="4"/>
        <v>0</v>
      </c>
      <c r="DK50" s="1" t="str">
        <f t="shared" si="0"/>
        <v>BYD</v>
      </c>
      <c r="DL50" s="1">
        <f t="shared" si="1"/>
        <v>91</v>
      </c>
      <c r="DM50" s="1">
        <f t="shared" si="2"/>
        <v>0</v>
      </c>
      <c r="DN50" s="1">
        <f t="shared" si="5"/>
        <v>0</v>
      </c>
      <c r="DO50" s="11">
        <f t="shared" si="6"/>
        <v>101</v>
      </c>
      <c r="DP50" s="11">
        <f t="shared" si="7"/>
        <v>0</v>
      </c>
      <c r="DQ50" s="11"/>
      <c r="DV50" s="11"/>
    </row>
    <row r="51" spans="5:126" ht="12.75">
      <c r="E51" s="243"/>
      <c r="S51" s="1" t="e">
        <f>S12+#REF!</f>
        <v>#REF!</v>
      </c>
      <c r="T51" s="1" t="e">
        <f>T12+#REF!</f>
        <v>#REF!</v>
      </c>
      <c r="U51" s="1" t="e">
        <f>U12+#REF!</f>
        <v>#REF!</v>
      </c>
      <c r="V51" s="1" t="e">
        <f>V12+#REF!</f>
        <v>#REF!</v>
      </c>
      <c r="W51" s="1"/>
      <c r="BS51" s="297"/>
      <c r="BT51" s="297"/>
      <c r="BU51" s="297"/>
      <c r="BV51" s="297"/>
      <c r="BW51" s="297"/>
      <c r="BX51" s="297"/>
      <c r="BY51" s="297"/>
      <c r="BZ51" s="297"/>
      <c r="CA51" s="297"/>
      <c r="CB51" s="297"/>
      <c r="CC51" s="206">
        <f t="shared" si="3"/>
        <v>100</v>
      </c>
      <c r="CD51" s="206"/>
      <c r="CE51" s="206"/>
      <c r="CF51" s="206"/>
      <c r="CT51" s="11">
        <f t="shared" si="4"/>
        <v>0</v>
      </c>
      <c r="DK51" s="1" t="str">
        <f t="shared" si="0"/>
        <v>CEE</v>
      </c>
      <c r="DL51" s="1">
        <f t="shared" si="1"/>
        <v>649</v>
      </c>
      <c r="DM51" s="1">
        <f t="shared" si="2"/>
        <v>1</v>
      </c>
      <c r="DN51" s="1">
        <f t="shared" si="5"/>
        <v>0</v>
      </c>
      <c r="DO51" s="11">
        <f t="shared" si="6"/>
        <v>593</v>
      </c>
      <c r="DP51" s="11">
        <f t="shared" si="7"/>
        <v>27</v>
      </c>
      <c r="DQ51" s="11"/>
      <c r="DV51" s="11"/>
    </row>
    <row r="52" spans="5:126" ht="12.75">
      <c r="E52" s="243"/>
      <c r="S52" s="1" t="e">
        <f>S13+#REF!</f>
        <v>#REF!</v>
      </c>
      <c r="T52" s="1" t="e">
        <f>T13+#REF!</f>
        <v>#REF!</v>
      </c>
      <c r="U52" s="1" t="e">
        <f>U13+#REF!</f>
        <v>#REF!</v>
      </c>
      <c r="V52" s="1" t="e">
        <f>V13+#REF!</f>
        <v>#REF!</v>
      </c>
      <c r="W52" s="1"/>
      <c r="BS52" s="297"/>
      <c r="BT52" s="297"/>
      <c r="BU52" s="297"/>
      <c r="BV52" s="297"/>
      <c r="BW52" s="297"/>
      <c r="BX52" s="297"/>
      <c r="BY52" s="297"/>
      <c r="BZ52" s="297"/>
      <c r="CA52" s="297"/>
      <c r="CB52" s="297"/>
      <c r="CC52" s="206">
        <f t="shared" si="3"/>
        <v>100</v>
      </c>
      <c r="CD52" s="206"/>
      <c r="CE52" s="206"/>
      <c r="CF52" s="206"/>
      <c r="CT52" s="11">
        <f t="shared" si="4"/>
        <v>0</v>
      </c>
      <c r="DK52" s="1" t="str">
        <f t="shared" si="0"/>
        <v>FIS</v>
      </c>
      <c r="DL52" s="1">
        <f t="shared" si="1"/>
        <v>145</v>
      </c>
      <c r="DM52" s="1">
        <f t="shared" si="2"/>
        <v>0</v>
      </c>
      <c r="DN52" s="1">
        <f t="shared" si="5"/>
        <v>0</v>
      </c>
      <c r="DO52" s="11">
        <f t="shared" si="6"/>
        <v>87</v>
      </c>
      <c r="DP52" s="11">
        <f t="shared" si="7"/>
        <v>39</v>
      </c>
      <c r="DQ52" s="11"/>
      <c r="DV52" s="11"/>
    </row>
    <row r="53" spans="5:126" ht="12.75">
      <c r="E53" s="243"/>
      <c r="S53" s="1" t="e">
        <f>S14+#REF!</f>
        <v>#REF!</v>
      </c>
      <c r="T53" s="1" t="e">
        <f>T14+#REF!</f>
        <v>#REF!</v>
      </c>
      <c r="U53" s="1" t="e">
        <f>U14+#REF!</f>
        <v>#REF!</v>
      </c>
      <c r="V53" s="1" t="e">
        <f>V14+#REF!</f>
        <v>#REF!</v>
      </c>
      <c r="W53" s="1"/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06">
        <f t="shared" si="3"/>
        <v>100</v>
      </c>
      <c r="CD53" s="206"/>
      <c r="CE53" s="206"/>
      <c r="CF53" s="206"/>
      <c r="CT53" s="11">
        <f t="shared" si="4"/>
        <v>0</v>
      </c>
      <c r="DK53" s="1" t="str">
        <f t="shared" si="0"/>
        <v>GEO</v>
      </c>
      <c r="DL53" s="1">
        <f t="shared" si="1"/>
        <v>439</v>
      </c>
      <c r="DM53" s="1">
        <f t="shared" si="2"/>
        <v>2</v>
      </c>
      <c r="DN53" s="1">
        <f t="shared" si="5"/>
        <v>0</v>
      </c>
      <c r="DO53" s="11">
        <f t="shared" si="6"/>
        <v>266</v>
      </c>
      <c r="DP53" s="11">
        <f t="shared" si="7"/>
        <v>66</v>
      </c>
      <c r="DQ53" s="11"/>
      <c r="DV53" s="11"/>
    </row>
    <row r="54" spans="5:126" ht="12.75">
      <c r="E54" s="243"/>
      <c r="S54" s="1" t="e">
        <f>S15+#REF!</f>
        <v>#REF!</v>
      </c>
      <c r="T54" s="1" t="e">
        <f>T15+#REF!</f>
        <v>#REF!</v>
      </c>
      <c r="U54" s="1" t="e">
        <f>U15+#REF!</f>
        <v>#REF!</v>
      </c>
      <c r="V54" s="1" t="e">
        <f>V15+#REF!</f>
        <v>#REF!</v>
      </c>
      <c r="W54" s="1"/>
      <c r="BS54" s="297"/>
      <c r="BT54" s="297"/>
      <c r="BU54" s="297"/>
      <c r="BV54" s="297"/>
      <c r="BW54" s="297"/>
      <c r="BX54" s="297"/>
      <c r="BY54" s="297"/>
      <c r="BZ54" s="297"/>
      <c r="CA54" s="297"/>
      <c r="CB54" s="297"/>
      <c r="CC54" s="206">
        <f t="shared" si="3"/>
        <v>100</v>
      </c>
      <c r="CD54" s="206"/>
      <c r="CE54" s="206"/>
      <c r="CF54" s="206"/>
      <c r="CT54" s="11">
        <f t="shared" si="4"/>
        <v>0</v>
      </c>
      <c r="DK54" s="1" t="str">
        <f t="shared" si="0"/>
        <v>INF</v>
      </c>
      <c r="DL54" s="1">
        <f t="shared" si="1"/>
        <v>743</v>
      </c>
      <c r="DM54" s="1">
        <f t="shared" si="2"/>
        <v>0</v>
      </c>
      <c r="DN54" s="1">
        <f t="shared" si="5"/>
        <v>0</v>
      </c>
      <c r="DO54" s="11">
        <f t="shared" si="6"/>
        <v>522</v>
      </c>
      <c r="DP54" s="11">
        <f t="shared" si="7"/>
        <v>37</v>
      </c>
      <c r="DQ54" s="11"/>
      <c r="DV54" s="11"/>
    </row>
    <row r="55" spans="5:126" ht="12.75">
      <c r="E55" s="243"/>
      <c r="S55" s="1" t="e">
        <f>S16+#REF!</f>
        <v>#REF!</v>
      </c>
      <c r="T55" s="1" t="e">
        <f>T16+#REF!</f>
        <v>#REF!</v>
      </c>
      <c r="U55" s="1" t="e">
        <f>U16+#REF!</f>
        <v>#REF!</v>
      </c>
      <c r="V55" s="1" t="e">
        <f>V16+#REF!</f>
        <v>#REF!</v>
      </c>
      <c r="W55" s="1"/>
      <c r="BS55" s="297"/>
      <c r="BT55" s="297"/>
      <c r="BU55" s="297"/>
      <c r="BV55" s="297"/>
      <c r="BW55" s="297"/>
      <c r="BX55" s="297"/>
      <c r="BY55" s="297"/>
      <c r="BZ55" s="297"/>
      <c r="CA55" s="297"/>
      <c r="CB55" s="297"/>
      <c r="CC55" s="206">
        <f t="shared" si="3"/>
        <v>100</v>
      </c>
      <c r="CD55" s="206"/>
      <c r="CE55" s="206"/>
      <c r="CF55" s="206"/>
      <c r="CT55" s="11">
        <f t="shared" si="4"/>
        <v>0</v>
      </c>
      <c r="DK55" s="1" t="str">
        <f t="shared" si="0"/>
        <v>MAT</v>
      </c>
      <c r="DL55" s="1">
        <f t="shared" si="1"/>
        <v>193</v>
      </c>
      <c r="DM55" s="1">
        <f t="shared" si="2"/>
        <v>2</v>
      </c>
      <c r="DN55" s="1">
        <f t="shared" si="5"/>
        <v>0</v>
      </c>
      <c r="DO55" s="11">
        <f t="shared" si="6"/>
        <v>188</v>
      </c>
      <c r="DP55" s="11">
        <f t="shared" si="7"/>
        <v>11</v>
      </c>
      <c r="DQ55" s="11"/>
      <c r="DV55" s="11"/>
    </row>
    <row r="56" spans="5:126" ht="12.75">
      <c r="E56" s="243"/>
      <c r="S56" s="1" t="e">
        <f>S17+#REF!</f>
        <v>#REF!</v>
      </c>
      <c r="T56" s="1" t="e">
        <f>T17+#REF!</f>
        <v>#REF!</v>
      </c>
      <c r="U56" s="1" t="e">
        <f>U17+#REF!</f>
        <v>#REF!</v>
      </c>
      <c r="V56" s="1" t="e">
        <f>V17+#REF!</f>
        <v>#REF!</v>
      </c>
      <c r="W56" s="1"/>
      <c r="BS56" s="297"/>
      <c r="BT56" s="297"/>
      <c r="BU56" s="297"/>
      <c r="BV56" s="297"/>
      <c r="BW56" s="297"/>
      <c r="BX56" s="297"/>
      <c r="BY56" s="297"/>
      <c r="BZ56" s="297"/>
      <c r="CA56" s="297"/>
      <c r="CB56" s="297"/>
      <c r="CC56" s="206">
        <f t="shared" si="3"/>
        <v>100</v>
      </c>
      <c r="CD56" s="206"/>
      <c r="CE56" s="206"/>
      <c r="CF56" s="206"/>
      <c r="CT56" s="11">
        <f t="shared" si="4"/>
        <v>0</v>
      </c>
      <c r="DK56" s="1" t="str">
        <f t="shared" si="0"/>
        <v>CPS</v>
      </c>
      <c r="DL56" s="1">
        <f t="shared" si="1"/>
        <v>925</v>
      </c>
      <c r="DM56" s="1">
        <f t="shared" si="2"/>
        <v>1</v>
      </c>
      <c r="DN56" s="1">
        <f t="shared" si="5"/>
        <v>0</v>
      </c>
      <c r="DO56" s="11">
        <f t="shared" si="6"/>
        <v>699</v>
      </c>
      <c r="DP56" s="11">
        <f t="shared" si="7"/>
        <v>37</v>
      </c>
      <c r="DQ56" s="11"/>
      <c r="DV56" s="11"/>
    </row>
    <row r="57" spans="5:126" ht="12.75">
      <c r="E57" s="243"/>
      <c r="S57" s="1" t="e">
        <f>S18+#REF!</f>
        <v>#REF!</v>
      </c>
      <c r="T57" s="1" t="e">
        <f>T18+#REF!</f>
        <v>#REF!</v>
      </c>
      <c r="U57" s="1" t="e">
        <f>U18+#REF!</f>
        <v>#REF!</v>
      </c>
      <c r="V57" s="1" t="e">
        <f>V18+#REF!</f>
        <v>#REF!</v>
      </c>
      <c r="W57" s="1"/>
      <c r="BS57" s="297"/>
      <c r="BT57" s="297"/>
      <c r="BU57" s="297"/>
      <c r="BV57" s="297"/>
      <c r="BW57" s="297"/>
      <c r="BX57" s="297"/>
      <c r="BY57" s="297"/>
      <c r="BZ57" s="297"/>
      <c r="CA57" s="297"/>
      <c r="CB57" s="297"/>
      <c r="CC57" s="206">
        <f t="shared" si="3"/>
        <v>100</v>
      </c>
      <c r="CD57" s="206"/>
      <c r="CE57" s="206"/>
      <c r="CF57" s="206"/>
      <c r="CT57" s="11">
        <f aca="true" t="shared" si="8" ref="CT57:CT62">BR57</f>
        <v>0</v>
      </c>
      <c r="DK57" s="1" t="str">
        <f t="shared" si="0"/>
        <v>QUI</v>
      </c>
      <c r="DL57" s="1">
        <f t="shared" si="1"/>
        <v>1466</v>
      </c>
      <c r="DM57" s="1">
        <f t="shared" si="2"/>
        <v>8</v>
      </c>
      <c r="DN57" s="1">
        <f t="shared" si="5"/>
        <v>0</v>
      </c>
      <c r="DO57" s="11">
        <f t="shared" si="6"/>
        <v>432</v>
      </c>
      <c r="DP57" s="11">
        <f t="shared" si="7"/>
        <v>54</v>
      </c>
      <c r="DQ57" s="11"/>
      <c r="DV57" s="11"/>
    </row>
    <row r="58" spans="5:126" ht="12.75">
      <c r="E58" s="243"/>
      <c r="S58" s="1" t="e">
        <f>S19+#REF!</f>
        <v>#REF!</v>
      </c>
      <c r="T58" s="1" t="e">
        <f>T19+#REF!</f>
        <v>#REF!</v>
      </c>
      <c r="U58" s="1" t="e">
        <f>U19+#REF!</f>
        <v>#REF!</v>
      </c>
      <c r="V58" s="1" t="e">
        <f>V19+#REF!</f>
        <v>#REF!</v>
      </c>
      <c r="W58" s="1"/>
      <c r="BS58" s="297"/>
      <c r="BT58" s="297"/>
      <c r="BU58" s="297"/>
      <c r="BV58" s="297"/>
      <c r="BW58" s="297"/>
      <c r="BX58" s="297"/>
      <c r="BY58" s="297"/>
      <c r="BZ58" s="297"/>
      <c r="CA58" s="297"/>
      <c r="CB58" s="297"/>
      <c r="CC58" s="206">
        <f t="shared" si="3"/>
        <v>100</v>
      </c>
      <c r="CD58" s="206"/>
      <c r="CE58" s="206"/>
      <c r="CF58" s="206"/>
      <c r="CT58" s="11">
        <f t="shared" si="8"/>
        <v>0</v>
      </c>
      <c r="DK58" s="1" t="str">
        <f t="shared" si="0"/>
        <v>DER</v>
      </c>
      <c r="DL58" s="1">
        <f t="shared" si="1"/>
        <v>365</v>
      </c>
      <c r="DM58" s="1">
        <f t="shared" si="2"/>
        <v>1</v>
      </c>
      <c r="DN58" s="1">
        <f t="shared" si="5"/>
        <v>0</v>
      </c>
      <c r="DO58" s="11">
        <f t="shared" si="6"/>
        <v>803</v>
      </c>
      <c r="DP58" s="11">
        <f t="shared" si="7"/>
        <v>133</v>
      </c>
      <c r="DQ58" s="11"/>
      <c r="DV58" s="11"/>
    </row>
    <row r="59" spans="5:126" ht="12.75">
      <c r="E59" s="243"/>
      <c r="S59" s="1" t="e">
        <f>S20+#REF!</f>
        <v>#REF!</v>
      </c>
      <c r="T59" s="1" t="e">
        <f>T20+#REF!</f>
        <v>#REF!</v>
      </c>
      <c r="U59" s="1" t="e">
        <f>U20+#REF!</f>
        <v>#REF!</v>
      </c>
      <c r="V59" s="1" t="e">
        <f>V20+#REF!</f>
        <v>#REF!</v>
      </c>
      <c r="W59" s="1"/>
      <c r="BS59" s="297"/>
      <c r="BT59" s="297"/>
      <c r="BU59" s="297"/>
      <c r="BV59" s="297"/>
      <c r="BW59" s="297"/>
      <c r="BX59" s="297"/>
      <c r="BY59" s="297"/>
      <c r="BZ59" s="297"/>
      <c r="CA59" s="297"/>
      <c r="CB59" s="297"/>
      <c r="CC59" s="206">
        <f t="shared" si="3"/>
        <v>100</v>
      </c>
      <c r="CD59" s="206"/>
      <c r="CE59" s="206"/>
      <c r="CF59" s="206"/>
      <c r="CT59" s="11">
        <f t="shared" si="8"/>
        <v>0</v>
      </c>
      <c r="DK59" s="1" t="str">
        <f t="shared" si="0"/>
        <v>EDU</v>
      </c>
      <c r="DL59" s="1">
        <f t="shared" si="1"/>
        <v>470</v>
      </c>
      <c r="DM59" s="1">
        <f t="shared" si="2"/>
        <v>0</v>
      </c>
      <c r="DN59" s="1">
        <f t="shared" si="5"/>
        <v>0</v>
      </c>
      <c r="DO59" s="11">
        <f t="shared" si="6"/>
        <v>430</v>
      </c>
      <c r="DP59" s="11">
        <f t="shared" si="7"/>
        <v>7</v>
      </c>
      <c r="DQ59" s="11"/>
      <c r="DV59" s="11"/>
    </row>
    <row r="60" spans="5:126" ht="12.75">
      <c r="E60" s="243"/>
      <c r="S60" s="1" t="e">
        <f>S21+#REF!</f>
        <v>#REF!</v>
      </c>
      <c r="T60" s="1" t="e">
        <f>T21+#REF!</f>
        <v>#REF!</v>
      </c>
      <c r="U60" s="1" t="e">
        <f>U21+#REF!</f>
        <v>#REF!</v>
      </c>
      <c r="V60" s="1" t="e">
        <f>V21+#REF!</f>
        <v>#REF!</v>
      </c>
      <c r="W60" s="1"/>
      <c r="BS60" s="297"/>
      <c r="BT60" s="297"/>
      <c r="BU60" s="297"/>
      <c r="BV60" s="297"/>
      <c r="BW60" s="297"/>
      <c r="BX60" s="297"/>
      <c r="BY60" s="297"/>
      <c r="BZ60" s="297"/>
      <c r="CA60" s="297"/>
      <c r="CB60" s="297"/>
      <c r="CC60" s="206">
        <f t="shared" si="3"/>
        <v>100</v>
      </c>
      <c r="CD60" s="206"/>
      <c r="CE60" s="206"/>
      <c r="CF60" s="206"/>
      <c r="CT60" s="11">
        <f t="shared" si="8"/>
        <v>0</v>
      </c>
      <c r="DK60" s="1" t="str">
        <f t="shared" si="0"/>
        <v>FAR</v>
      </c>
      <c r="DL60" s="1">
        <f t="shared" si="1"/>
        <v>848</v>
      </c>
      <c r="DM60" s="1">
        <f t="shared" si="2"/>
        <v>10</v>
      </c>
      <c r="DN60" s="1">
        <f t="shared" si="5"/>
        <v>0</v>
      </c>
      <c r="DO60" s="11">
        <f t="shared" si="6"/>
        <v>169</v>
      </c>
      <c r="DP60" s="11">
        <f t="shared" si="7"/>
        <v>62</v>
      </c>
      <c r="DQ60" s="11"/>
      <c r="DV60" s="11"/>
    </row>
    <row r="61" spans="5:126" ht="12.75">
      <c r="E61" s="243"/>
      <c r="S61" s="1" t="e">
        <f>S22+#REF!</f>
        <v>#REF!</v>
      </c>
      <c r="T61" s="1" t="e">
        <f>T22+#REF!</f>
        <v>#REF!</v>
      </c>
      <c r="U61" s="1" t="e">
        <f>U22+#REF!</f>
        <v>#REF!</v>
      </c>
      <c r="V61" s="1" t="e">
        <f>V22+#REF!</f>
        <v>#REF!</v>
      </c>
      <c r="W61" s="1"/>
      <c r="BS61" s="297"/>
      <c r="BT61" s="297"/>
      <c r="BU61" s="297"/>
      <c r="BV61" s="297"/>
      <c r="BW61" s="297"/>
      <c r="BX61" s="297"/>
      <c r="BY61" s="297"/>
      <c r="BZ61" s="297"/>
      <c r="CA61" s="297"/>
      <c r="CB61" s="297"/>
      <c r="CC61" s="206">
        <f t="shared" si="3"/>
        <v>100</v>
      </c>
      <c r="CD61" s="206"/>
      <c r="CE61" s="206"/>
      <c r="CF61" s="206"/>
      <c r="CT61" s="11">
        <f t="shared" si="8"/>
        <v>0</v>
      </c>
      <c r="DK61" s="1" t="str">
        <f t="shared" si="0"/>
        <v>FLL</v>
      </c>
      <c r="DL61" s="1">
        <f t="shared" si="1"/>
        <v>581</v>
      </c>
      <c r="DM61" s="1">
        <f t="shared" si="2"/>
        <v>13</v>
      </c>
      <c r="DN61" s="1">
        <f t="shared" si="5"/>
        <v>0</v>
      </c>
      <c r="DO61" s="11">
        <f t="shared" si="6"/>
        <v>1527</v>
      </c>
      <c r="DP61" s="11">
        <f t="shared" si="7"/>
        <v>169</v>
      </c>
      <c r="DQ61" s="11"/>
      <c r="DV61" s="11"/>
    </row>
    <row r="62" spans="5:126" ht="12.75">
      <c r="E62" s="243"/>
      <c r="S62" s="1" t="e">
        <f>S23+#REF!</f>
        <v>#REF!</v>
      </c>
      <c r="T62" s="1" t="e">
        <f>T23+#REF!</f>
        <v>#REF!</v>
      </c>
      <c r="U62" s="1" t="e">
        <f>U23+#REF!</f>
        <v>#REF!</v>
      </c>
      <c r="V62" s="1" t="e">
        <f>V23+#REF!</f>
        <v>#REF!</v>
      </c>
      <c r="W62" s="1"/>
      <c r="BS62" s="297"/>
      <c r="BT62" s="297"/>
      <c r="BU62" s="297"/>
      <c r="BV62" s="297"/>
      <c r="BW62" s="297"/>
      <c r="BX62" s="297"/>
      <c r="BY62" s="297"/>
      <c r="BZ62" s="297"/>
      <c r="CA62" s="297"/>
      <c r="CB62" s="297"/>
      <c r="CC62" s="206">
        <f t="shared" si="3"/>
        <v>100</v>
      </c>
      <c r="CD62" s="206"/>
      <c r="CE62" s="206"/>
      <c r="CF62" s="206"/>
      <c r="CT62" s="11">
        <f t="shared" si="8"/>
        <v>0</v>
      </c>
      <c r="DK62" s="1" t="str">
        <f t="shared" si="0"/>
        <v>FLS</v>
      </c>
      <c r="DL62" s="1">
        <f t="shared" si="1"/>
        <v>236</v>
      </c>
      <c r="DM62" s="1">
        <f t="shared" si="2"/>
        <v>2</v>
      </c>
      <c r="DN62" s="1">
        <f t="shared" si="5"/>
        <v>0</v>
      </c>
      <c r="DO62" s="11">
        <f t="shared" si="6"/>
        <v>441</v>
      </c>
      <c r="DP62" s="11">
        <f t="shared" si="7"/>
        <v>19</v>
      </c>
      <c r="DQ62" s="11"/>
      <c r="DV62" s="11"/>
    </row>
    <row r="63" spans="5:126" ht="12.75">
      <c r="E63" s="243"/>
      <c r="S63" s="1" t="e">
        <f>S24+#REF!</f>
        <v>#REF!</v>
      </c>
      <c r="T63" s="1" t="e">
        <f>T24+#REF!</f>
        <v>#REF!</v>
      </c>
      <c r="U63" s="1" t="e">
        <f>U24+#REF!</f>
        <v>#REF!</v>
      </c>
      <c r="V63" s="1" t="e">
        <f>V24+#REF!</f>
        <v>#REF!</v>
      </c>
      <c r="W63" s="1"/>
      <c r="BS63" s="297"/>
      <c r="BT63" s="297"/>
      <c r="BU63" s="297"/>
      <c r="BV63" s="297"/>
      <c r="BW63" s="297"/>
      <c r="BX63" s="297"/>
      <c r="BY63" s="297"/>
      <c r="BZ63" s="297"/>
      <c r="CA63" s="297"/>
      <c r="CB63" s="297"/>
      <c r="CC63" s="206">
        <f t="shared" si="3"/>
        <v>100</v>
      </c>
      <c r="CD63" s="206"/>
      <c r="CE63" s="206"/>
      <c r="CF63" s="206"/>
      <c r="CT63" s="11">
        <f aca="true" t="shared" si="9" ref="CT63:CT70">BR63</f>
        <v>0</v>
      </c>
      <c r="DK63" s="1" t="str">
        <f t="shared" si="0"/>
        <v>GHI</v>
      </c>
      <c r="DL63" s="1">
        <f t="shared" si="1"/>
        <v>1622</v>
      </c>
      <c r="DM63" s="1">
        <f t="shared" si="2"/>
        <v>36</v>
      </c>
      <c r="DN63" s="1">
        <f t="shared" si="5"/>
        <v>0</v>
      </c>
      <c r="DO63" s="11">
        <f t="shared" si="6"/>
        <v>1489</v>
      </c>
      <c r="DP63" s="11">
        <f t="shared" si="7"/>
        <v>91</v>
      </c>
      <c r="DQ63" s="11"/>
      <c r="DV63" s="11"/>
    </row>
    <row r="64" spans="5:126" ht="12.75">
      <c r="E64" s="243"/>
      <c r="S64" s="1" t="e">
        <f>S25+#REF!</f>
        <v>#REF!</v>
      </c>
      <c r="T64" s="1" t="e">
        <f>T25+#REF!</f>
        <v>#REF!</v>
      </c>
      <c r="U64" s="1" t="e">
        <f>U25+#REF!</f>
        <v>#REF!</v>
      </c>
      <c r="V64" s="1" t="e">
        <f>V25+#REF!</f>
        <v>#REF!</v>
      </c>
      <c r="W64" s="1"/>
      <c r="BS64" s="297"/>
      <c r="BT64" s="297"/>
      <c r="BU64" s="297"/>
      <c r="BV64" s="297"/>
      <c r="BW64" s="297"/>
      <c r="BX64" s="297"/>
      <c r="BY64" s="297"/>
      <c r="BZ64" s="297"/>
      <c r="CA64" s="297"/>
      <c r="CB64" s="297"/>
      <c r="CC64" s="206">
        <f t="shared" si="3"/>
        <v>100</v>
      </c>
      <c r="CD64" s="206"/>
      <c r="CE64" s="206"/>
      <c r="CF64" s="206"/>
      <c r="CT64" s="11">
        <f t="shared" si="9"/>
        <v>0</v>
      </c>
      <c r="DK64" s="1" t="str">
        <f t="shared" si="0"/>
        <v>FDI</v>
      </c>
      <c r="DL64" s="1">
        <f t="shared" si="1"/>
        <v>74</v>
      </c>
      <c r="DM64" s="1">
        <f t="shared" si="2"/>
        <v>2</v>
      </c>
      <c r="DN64" s="1">
        <f t="shared" si="5"/>
        <v>0</v>
      </c>
      <c r="DO64" s="11">
        <f t="shared" si="6"/>
        <v>66</v>
      </c>
      <c r="DP64" s="11">
        <f t="shared" si="7"/>
        <v>1</v>
      </c>
      <c r="DQ64" s="11"/>
      <c r="DV64" s="11"/>
    </row>
    <row r="65" spans="5:126" ht="12.75">
      <c r="E65" s="243"/>
      <c r="S65" s="1" t="e">
        <f>S26+#REF!</f>
        <v>#REF!</v>
      </c>
      <c r="T65" s="1" t="e">
        <f>T26+#REF!</f>
        <v>#REF!</v>
      </c>
      <c r="U65" s="1" t="e">
        <f>U26+#REF!</f>
        <v>#REF!</v>
      </c>
      <c r="V65" s="1" t="e">
        <f>V26+#REF!</f>
        <v>#REF!</v>
      </c>
      <c r="W65" s="1"/>
      <c r="BS65" s="297"/>
      <c r="BT65" s="297"/>
      <c r="BU65" s="297"/>
      <c r="BV65" s="297"/>
      <c r="BW65" s="297"/>
      <c r="BX65" s="297"/>
      <c r="BY65" s="297"/>
      <c r="BZ65" s="297"/>
      <c r="CA65" s="297"/>
      <c r="CB65" s="297"/>
      <c r="CC65" s="206">
        <f t="shared" si="3"/>
        <v>100</v>
      </c>
      <c r="CD65" s="206"/>
      <c r="CE65" s="206"/>
      <c r="CF65" s="206"/>
      <c r="CT65" s="11">
        <f t="shared" si="9"/>
        <v>0</v>
      </c>
      <c r="DK65" s="1" t="str">
        <f t="shared" si="0"/>
        <v>MED</v>
      </c>
      <c r="DL65" s="1">
        <f t="shared" si="1"/>
        <v>1638</v>
      </c>
      <c r="DM65" s="1">
        <f t="shared" si="2"/>
        <v>12</v>
      </c>
      <c r="DN65" s="1">
        <f t="shared" si="5"/>
        <v>0</v>
      </c>
      <c r="DO65" s="11">
        <f t="shared" si="6"/>
        <v>777</v>
      </c>
      <c r="DP65" s="11">
        <f t="shared" si="7"/>
        <v>278</v>
      </c>
      <c r="DQ65" s="11"/>
      <c r="DV65" s="11"/>
    </row>
    <row r="66" spans="5:126" ht="12.75">
      <c r="E66" s="243"/>
      <c r="S66" s="1" t="e">
        <f>S27+#REF!</f>
        <v>#REF!</v>
      </c>
      <c r="T66" s="1" t="e">
        <f>T27+#REF!</f>
        <v>#REF!</v>
      </c>
      <c r="U66" s="1" t="e">
        <f>U27+#REF!</f>
        <v>#REF!</v>
      </c>
      <c r="V66" s="1" t="e">
        <f>V27+#REF!</f>
        <v>#REF!</v>
      </c>
      <c r="W66" s="1"/>
      <c r="BS66" s="297"/>
      <c r="BT66" s="297"/>
      <c r="BU66" s="297"/>
      <c r="BV66" s="297"/>
      <c r="BW66" s="297"/>
      <c r="BX66" s="297"/>
      <c r="BY66" s="297"/>
      <c r="BZ66" s="297"/>
      <c r="CA66" s="297"/>
      <c r="CB66" s="297"/>
      <c r="CC66" s="206">
        <f t="shared" si="3"/>
        <v>100</v>
      </c>
      <c r="CD66" s="206"/>
      <c r="CE66" s="206"/>
      <c r="CF66" s="206"/>
      <c r="CT66" s="11">
        <f t="shared" si="9"/>
        <v>0</v>
      </c>
      <c r="DK66" s="1" t="str">
        <f t="shared" si="0"/>
        <v>ODO</v>
      </c>
      <c r="DL66" s="1">
        <f t="shared" si="1"/>
        <v>187</v>
      </c>
      <c r="DM66" s="1">
        <f t="shared" si="2"/>
        <v>12</v>
      </c>
      <c r="DN66" s="1">
        <f t="shared" si="5"/>
        <v>0</v>
      </c>
      <c r="DO66" s="11">
        <f t="shared" si="6"/>
        <v>492</v>
      </c>
      <c r="DP66" s="11">
        <f t="shared" si="7"/>
        <v>61</v>
      </c>
      <c r="DQ66" s="11"/>
      <c r="DV66" s="11"/>
    </row>
    <row r="67" spans="5:126" ht="12.75">
      <c r="E67" s="243"/>
      <c r="S67" s="1" t="e">
        <f>S28+#REF!</f>
        <v>#REF!</v>
      </c>
      <c r="T67" s="1" t="e">
        <f>T28+#REF!</f>
        <v>#REF!</v>
      </c>
      <c r="U67" s="1" t="e">
        <f>U28+#REF!</f>
        <v>#REF!</v>
      </c>
      <c r="V67" s="1" t="e">
        <f>V28+#REF!</f>
        <v>#REF!</v>
      </c>
      <c r="W67" s="1"/>
      <c r="BS67" s="297"/>
      <c r="BT67" s="297"/>
      <c r="BU67" s="297"/>
      <c r="BV67" s="297"/>
      <c r="BW67" s="297"/>
      <c r="BX67" s="297"/>
      <c r="BY67" s="297"/>
      <c r="BZ67" s="297"/>
      <c r="CA67" s="297"/>
      <c r="CB67" s="297"/>
      <c r="CC67" s="206">
        <f t="shared" si="3"/>
        <v>100</v>
      </c>
      <c r="CD67" s="206"/>
      <c r="CE67" s="206"/>
      <c r="CF67" s="206"/>
      <c r="CT67" s="11">
        <f t="shared" si="9"/>
        <v>0</v>
      </c>
      <c r="DK67" s="1" t="str">
        <f t="shared" si="0"/>
        <v>PSI</v>
      </c>
      <c r="DL67" s="1">
        <f t="shared" si="1"/>
        <v>371</v>
      </c>
      <c r="DM67" s="1">
        <f t="shared" si="2"/>
        <v>31</v>
      </c>
      <c r="DN67" s="1">
        <f t="shared" si="5"/>
        <v>0</v>
      </c>
      <c r="DO67" s="11">
        <f t="shared" si="6"/>
        <v>506</v>
      </c>
      <c r="DP67" s="11">
        <f t="shared" si="7"/>
        <v>49</v>
      </c>
      <c r="DQ67" s="11"/>
      <c r="DV67" s="11"/>
    </row>
    <row r="68" spans="5:126" ht="12.75">
      <c r="E68" s="243"/>
      <c r="S68" s="1" t="e">
        <f>S29+#REF!</f>
        <v>#REF!</v>
      </c>
      <c r="T68" s="1" t="e">
        <f>T29+#REF!</f>
        <v>#REF!</v>
      </c>
      <c r="U68" s="1" t="e">
        <f>U29+#REF!</f>
        <v>#REF!</v>
      </c>
      <c r="V68" s="1" t="e">
        <f>V29+#REF!</f>
        <v>#REF!</v>
      </c>
      <c r="W68" s="1"/>
      <c r="BS68" s="297"/>
      <c r="BT68" s="297"/>
      <c r="BU68" s="297"/>
      <c r="BV68" s="297"/>
      <c r="BW68" s="297"/>
      <c r="BX68" s="297"/>
      <c r="BY68" s="297"/>
      <c r="BZ68" s="297"/>
      <c r="CA68" s="297"/>
      <c r="CB68" s="297"/>
      <c r="CC68" s="206">
        <f t="shared" si="3"/>
        <v>100</v>
      </c>
      <c r="CD68" s="206"/>
      <c r="CE68" s="206"/>
      <c r="CF68" s="206"/>
      <c r="CT68" s="11">
        <f t="shared" si="9"/>
        <v>0</v>
      </c>
      <c r="DK68" s="1" t="str">
        <f t="shared" si="0"/>
        <v>VET</v>
      </c>
      <c r="DL68" s="1">
        <f t="shared" si="1"/>
        <v>1236</v>
      </c>
      <c r="DM68" s="1">
        <f t="shared" si="2"/>
        <v>9</v>
      </c>
      <c r="DN68" s="1">
        <f t="shared" si="5"/>
        <v>0</v>
      </c>
      <c r="DO68" s="11">
        <f t="shared" si="6"/>
        <v>290</v>
      </c>
      <c r="DP68" s="11">
        <f t="shared" si="7"/>
        <v>80</v>
      </c>
      <c r="DQ68" s="11"/>
      <c r="DV68" s="11"/>
    </row>
    <row r="69" spans="5:126" ht="12.75">
      <c r="E69" s="243"/>
      <c r="S69" s="1" t="e">
        <f>S30+#REF!</f>
        <v>#REF!</v>
      </c>
      <c r="T69" s="1" t="e">
        <f>T30+#REF!</f>
        <v>#REF!</v>
      </c>
      <c r="U69" s="1" t="e">
        <f>U30+#REF!</f>
        <v>#REF!</v>
      </c>
      <c r="V69" s="1" t="e">
        <f>V30+#REF!</f>
        <v>#REF!</v>
      </c>
      <c r="W69" s="1"/>
      <c r="BS69" s="297"/>
      <c r="BT69" s="297"/>
      <c r="BU69" s="297"/>
      <c r="BV69" s="297"/>
      <c r="BW69" s="297"/>
      <c r="BX69" s="297"/>
      <c r="BY69" s="297"/>
      <c r="BZ69" s="297"/>
      <c r="CA69" s="297"/>
      <c r="CB69" s="297"/>
      <c r="CC69" s="206">
        <f t="shared" si="3"/>
        <v>100</v>
      </c>
      <c r="CD69" s="206"/>
      <c r="CE69" s="206"/>
      <c r="CF69" s="206"/>
      <c r="CT69" s="11">
        <f t="shared" si="9"/>
        <v>0</v>
      </c>
      <c r="DK69" s="1" t="str">
        <f t="shared" si="0"/>
        <v>ENF</v>
      </c>
      <c r="DL69" s="1">
        <f t="shared" si="1"/>
        <v>200</v>
      </c>
      <c r="DM69" s="1">
        <f t="shared" si="2"/>
        <v>0</v>
      </c>
      <c r="DN69" s="1">
        <f t="shared" si="5"/>
        <v>0</v>
      </c>
      <c r="DO69" s="11">
        <f t="shared" si="6"/>
        <v>105</v>
      </c>
      <c r="DP69" s="11">
        <f t="shared" si="7"/>
        <v>47</v>
      </c>
      <c r="DQ69" s="11"/>
      <c r="DV69" s="11"/>
    </row>
    <row r="70" spans="5:126" ht="12.75">
      <c r="E70" s="243"/>
      <c r="S70" s="1" t="e">
        <f>S31+#REF!</f>
        <v>#REF!</v>
      </c>
      <c r="T70" s="1" t="e">
        <f>T31+#REF!</f>
        <v>#REF!</v>
      </c>
      <c r="U70" s="1" t="e">
        <f>U31+#REF!</f>
        <v>#REF!</v>
      </c>
      <c r="V70" s="1" t="e">
        <f>V31+#REF!</f>
        <v>#REF!</v>
      </c>
      <c r="W70" s="1"/>
      <c r="BS70" s="297"/>
      <c r="BT70" s="297"/>
      <c r="BU70" s="297"/>
      <c r="BV70" s="297"/>
      <c r="BW70" s="297"/>
      <c r="BX70" s="297"/>
      <c r="BY70" s="297"/>
      <c r="BZ70" s="297"/>
      <c r="CA70" s="297"/>
      <c r="CB70" s="297"/>
      <c r="CC70" s="206">
        <f t="shared" si="3"/>
        <v>100</v>
      </c>
      <c r="CD70" s="206"/>
      <c r="CE70" s="206"/>
      <c r="CF70" s="206"/>
      <c r="CT70" s="11">
        <f t="shared" si="9"/>
        <v>0</v>
      </c>
      <c r="DK70" s="1" t="str">
        <f t="shared" si="0"/>
        <v>EST</v>
      </c>
      <c r="DL70" s="1">
        <f t="shared" si="1"/>
        <v>53</v>
      </c>
      <c r="DM70" s="1">
        <f t="shared" si="2"/>
        <v>3</v>
      </c>
      <c r="DN70" s="1">
        <f t="shared" si="5"/>
        <v>0</v>
      </c>
      <c r="DO70" s="11">
        <f t="shared" si="6"/>
        <v>77</v>
      </c>
      <c r="DP70" s="11">
        <f t="shared" si="7"/>
        <v>5</v>
      </c>
      <c r="DQ70" s="11"/>
      <c r="DV70" s="11"/>
    </row>
    <row r="71" spans="5:126" ht="12.75">
      <c r="E71" s="243"/>
      <c r="S71" s="1" t="e">
        <f>S32+#REF!</f>
        <v>#REF!</v>
      </c>
      <c r="T71" s="1" t="e">
        <f>T32+#REF!</f>
        <v>#REF!</v>
      </c>
      <c r="U71" s="1" t="e">
        <f>U32+#REF!</f>
        <v>#REF!</v>
      </c>
      <c r="V71" s="1" t="e">
        <f>V32+#REF!</f>
        <v>#REF!</v>
      </c>
      <c r="W71" s="1"/>
      <c r="BS71" s="297"/>
      <c r="BT71" s="297"/>
      <c r="BU71" s="297"/>
      <c r="BV71" s="297"/>
      <c r="BW71" s="297"/>
      <c r="BX71" s="297"/>
      <c r="BY71" s="297"/>
      <c r="BZ71" s="297"/>
      <c r="CA71" s="297"/>
      <c r="CB71" s="297"/>
      <c r="CC71" s="206">
        <f t="shared" si="3"/>
        <v>100</v>
      </c>
      <c r="CD71" s="206"/>
      <c r="CE71" s="206"/>
      <c r="CF71" s="206"/>
      <c r="CT71" s="11">
        <f aca="true" t="shared" si="10" ref="CT71:CT80">BR71</f>
        <v>0</v>
      </c>
      <c r="DK71" s="1" t="str">
        <f t="shared" si="0"/>
        <v>EMP</v>
      </c>
      <c r="DL71" s="1">
        <f t="shared" si="1"/>
        <v>15</v>
      </c>
      <c r="DM71" s="1">
        <f t="shared" si="2"/>
        <v>1</v>
      </c>
      <c r="DN71" s="1">
        <f aca="true" t="shared" si="11" ref="DN71:DN77">CT71</f>
        <v>0</v>
      </c>
      <c r="DO71" s="11">
        <f aca="true" t="shared" si="12" ref="DO71:DO77">CY32+DA32+DD32+DH32+DJ32+DM32</f>
        <v>97</v>
      </c>
      <c r="DP71" s="11">
        <f aca="true" t="shared" si="13" ref="DP71:DP82">CZ32+DB32+DE32+DI32+DK32+DN32</f>
        <v>9</v>
      </c>
      <c r="DQ71" s="11"/>
      <c r="DV71" s="11"/>
    </row>
    <row r="72" spans="5:126" ht="12.75">
      <c r="E72" s="243"/>
      <c r="S72" s="1" t="e">
        <f>S33+#REF!</f>
        <v>#REF!</v>
      </c>
      <c r="T72" s="1" t="e">
        <f>T33+#REF!</f>
        <v>#REF!</v>
      </c>
      <c r="U72" s="1" t="e">
        <f>U33+#REF!</f>
        <v>#REF!</v>
      </c>
      <c r="V72" s="1" t="e">
        <f>V33+#REF!</f>
        <v>#REF!</v>
      </c>
      <c r="W72" s="1"/>
      <c r="BS72" s="297"/>
      <c r="BT72" s="297"/>
      <c r="BU72" s="297"/>
      <c r="BV72" s="297"/>
      <c r="BW72" s="297"/>
      <c r="BX72" s="297"/>
      <c r="BY72" s="297"/>
      <c r="BZ72" s="297"/>
      <c r="CA72" s="297"/>
      <c r="CB72" s="297"/>
      <c r="CC72" s="206">
        <f t="shared" si="3"/>
        <v>100</v>
      </c>
      <c r="CD72" s="206"/>
      <c r="CE72" s="206"/>
      <c r="CF72" s="206"/>
      <c r="CT72" s="11">
        <f t="shared" si="10"/>
        <v>0</v>
      </c>
      <c r="DK72" s="1" t="str">
        <f t="shared" si="0"/>
        <v>OPT</v>
      </c>
      <c r="DL72" s="1">
        <f t="shared" si="1"/>
        <v>840</v>
      </c>
      <c r="DM72" s="1">
        <f t="shared" si="2"/>
        <v>0</v>
      </c>
      <c r="DN72" s="1">
        <f t="shared" si="11"/>
        <v>0</v>
      </c>
      <c r="DO72" s="11">
        <f t="shared" si="12"/>
        <v>90</v>
      </c>
      <c r="DP72" s="11">
        <f t="shared" si="13"/>
        <v>10</v>
      </c>
      <c r="DQ72" s="11"/>
      <c r="DV72" s="11"/>
    </row>
    <row r="73" spans="5:126" ht="12.75">
      <c r="E73" s="243"/>
      <c r="S73" s="1" t="e">
        <f>S34+#REF!</f>
        <v>#REF!</v>
      </c>
      <c r="T73" s="1" t="e">
        <f>T34+#REF!</f>
        <v>#REF!</v>
      </c>
      <c r="U73" s="1" t="e">
        <f>U34+#REF!</f>
        <v>#REF!</v>
      </c>
      <c r="V73" s="1" t="e">
        <f>V34+#REF!</f>
        <v>#REF!</v>
      </c>
      <c r="W73" s="1"/>
      <c r="BS73" s="297"/>
      <c r="BT73" s="297"/>
      <c r="BU73" s="297"/>
      <c r="BV73" s="297"/>
      <c r="BW73" s="297"/>
      <c r="BX73" s="297"/>
      <c r="BY73" s="297"/>
      <c r="BZ73" s="297"/>
      <c r="CA73" s="297"/>
      <c r="CB73" s="297"/>
      <c r="CC73" s="206">
        <f t="shared" si="3"/>
        <v>100</v>
      </c>
      <c r="CD73" s="206"/>
      <c r="CE73" s="206"/>
      <c r="CF73" s="206"/>
      <c r="CT73" s="11">
        <f t="shared" si="10"/>
        <v>0</v>
      </c>
      <c r="DK73" s="1" t="str">
        <f t="shared" si="0"/>
        <v>TRS</v>
      </c>
      <c r="DL73" s="1">
        <f t="shared" si="1"/>
        <v>170</v>
      </c>
      <c r="DM73" s="1">
        <f t="shared" si="2"/>
        <v>3</v>
      </c>
      <c r="DN73" s="1">
        <f t="shared" si="11"/>
        <v>0</v>
      </c>
      <c r="DO73" s="11">
        <f t="shared" si="12"/>
        <v>232</v>
      </c>
      <c r="DP73" s="11">
        <f t="shared" si="13"/>
        <v>14</v>
      </c>
      <c r="DQ73" s="11"/>
      <c r="DV73" s="11"/>
    </row>
    <row r="74" spans="5:126" ht="12.75">
      <c r="E74" s="243"/>
      <c r="S74" s="1" t="e">
        <f>S35+#REF!</f>
        <v>#REF!</v>
      </c>
      <c r="T74" s="1" t="e">
        <f>T35+#REF!</f>
        <v>#REF!</v>
      </c>
      <c r="U74" s="1" t="e">
        <f>U35+#REF!</f>
        <v>#REF!</v>
      </c>
      <c r="V74" s="1" t="e">
        <f>V35+#REF!</f>
        <v>#REF!</v>
      </c>
      <c r="W74" s="1"/>
      <c r="BS74" s="297"/>
      <c r="BT74" s="297"/>
      <c r="BU74" s="297"/>
      <c r="BV74" s="297"/>
      <c r="BW74" s="297"/>
      <c r="BX74" s="297"/>
      <c r="BY74" s="297"/>
      <c r="BZ74" s="297"/>
      <c r="CA74" s="297"/>
      <c r="CB74" s="297"/>
      <c r="CC74" s="206">
        <f t="shared" si="3"/>
        <v>100</v>
      </c>
      <c r="CD74" s="206"/>
      <c r="CE74" s="206"/>
      <c r="CF74" s="206"/>
      <c r="CT74" s="11">
        <f t="shared" si="10"/>
        <v>0</v>
      </c>
      <c r="DK74" s="1" t="str">
        <f t="shared" si="0"/>
        <v>CDE CEE</v>
      </c>
      <c r="DL74" s="1">
        <f t="shared" si="1"/>
        <v>0</v>
      </c>
      <c r="DM74" s="1">
        <f t="shared" si="2"/>
        <v>0</v>
      </c>
      <c r="DN74" s="1">
        <f t="shared" si="11"/>
        <v>0</v>
      </c>
      <c r="DO74" s="11">
        <f t="shared" si="12"/>
        <v>0</v>
      </c>
      <c r="DP74" s="11">
        <f t="shared" si="13"/>
        <v>0</v>
      </c>
      <c r="DQ74" s="11"/>
      <c r="DV74" s="11"/>
    </row>
    <row r="75" spans="5:126" ht="12.75">
      <c r="E75" s="243"/>
      <c r="S75" s="1" t="e">
        <f>S36+#REF!</f>
        <v>#REF!</v>
      </c>
      <c r="T75" s="1" t="e">
        <f>T36+#REF!</f>
        <v>#REF!</v>
      </c>
      <c r="U75" s="1" t="e">
        <f>U36+#REF!</f>
        <v>#REF!</v>
      </c>
      <c r="V75" s="1" t="e">
        <f>V36+#REF!</f>
        <v>#REF!</v>
      </c>
      <c r="W75" s="1"/>
      <c r="BS75" s="297"/>
      <c r="BT75" s="297"/>
      <c r="BU75" s="297"/>
      <c r="BV75" s="297"/>
      <c r="BW75" s="297"/>
      <c r="BX75" s="297"/>
      <c r="BY75" s="297"/>
      <c r="BZ75" s="297"/>
      <c r="CA75" s="297"/>
      <c r="CB75" s="297"/>
      <c r="CC75" s="206">
        <f t="shared" si="3"/>
        <v>100</v>
      </c>
      <c r="CD75" s="206"/>
      <c r="CE75" s="206"/>
      <c r="CF75" s="206"/>
      <c r="CT75" s="11">
        <f t="shared" si="10"/>
        <v>0</v>
      </c>
      <c r="DK75" s="1" t="str">
        <f t="shared" si="0"/>
        <v>CDE DER</v>
      </c>
      <c r="DL75" s="1">
        <f t="shared" si="1"/>
        <v>19</v>
      </c>
      <c r="DM75" s="1">
        <f t="shared" si="2"/>
        <v>0</v>
      </c>
      <c r="DN75" s="1">
        <f t="shared" si="11"/>
        <v>0</v>
      </c>
      <c r="DO75" s="11">
        <f t="shared" si="12"/>
        <v>12</v>
      </c>
      <c r="DP75" s="11">
        <f t="shared" si="13"/>
        <v>2</v>
      </c>
      <c r="DQ75" s="11"/>
      <c r="DV75" s="11"/>
    </row>
    <row r="76" spans="5:126" ht="12.75">
      <c r="E76" s="243"/>
      <c r="S76" s="1" t="e">
        <f>S37+#REF!</f>
        <v>#REF!</v>
      </c>
      <c r="T76" s="1" t="e">
        <f>T37+#REF!</f>
        <v>#REF!</v>
      </c>
      <c r="U76" s="1" t="e">
        <f>U37+#REF!</f>
        <v>#REF!</v>
      </c>
      <c r="V76" s="1" t="e">
        <f>V37+#REF!</f>
        <v>#REF!</v>
      </c>
      <c r="W76" s="1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"/>
      <c r="CD76" s="1"/>
      <c r="CE76" s="1"/>
      <c r="CF76" s="1"/>
      <c r="CT76" s="11">
        <f t="shared" si="10"/>
        <v>0</v>
      </c>
      <c r="DK76" s="1" t="str">
        <f t="shared" si="0"/>
        <v>RLS</v>
      </c>
      <c r="DL76" s="1">
        <f t="shared" si="1"/>
        <v>1</v>
      </c>
      <c r="DM76" s="1">
        <f t="shared" si="2"/>
        <v>0</v>
      </c>
      <c r="DN76" s="1">
        <f t="shared" si="11"/>
        <v>0</v>
      </c>
      <c r="DO76" s="11">
        <f t="shared" si="12"/>
        <v>28</v>
      </c>
      <c r="DP76" s="11">
        <f t="shared" si="13"/>
        <v>0</v>
      </c>
      <c r="DQ76" s="11"/>
      <c r="DV76" s="11"/>
    </row>
    <row r="77" spans="5:126" ht="12.75">
      <c r="E77" s="243"/>
      <c r="S77" s="1" t="e">
        <f>S38+#REF!</f>
        <v>#REF!</v>
      </c>
      <c r="T77" s="1" t="e">
        <f>T38+#REF!</f>
        <v>#REF!</v>
      </c>
      <c r="U77" s="1" t="e">
        <f>U38+#REF!</f>
        <v>#REF!</v>
      </c>
      <c r="V77" s="1" t="e">
        <f>V38+#REF!</f>
        <v>#REF!</v>
      </c>
      <c r="W77" s="1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"/>
      <c r="CD77" s="1"/>
      <c r="CE77" s="1"/>
      <c r="CF77" s="1"/>
      <c r="CT77" s="11">
        <f t="shared" si="10"/>
        <v>0</v>
      </c>
      <c r="DK77" s="1" t="str">
        <f t="shared" si="0"/>
        <v>IRC</v>
      </c>
      <c r="DL77" s="1">
        <f t="shared" si="1"/>
        <v>99</v>
      </c>
      <c r="DM77" s="1">
        <f t="shared" si="2"/>
        <v>1</v>
      </c>
      <c r="DN77" s="1">
        <f t="shared" si="11"/>
        <v>0</v>
      </c>
      <c r="DO77" s="11">
        <f t="shared" si="12"/>
        <v>64</v>
      </c>
      <c r="DP77" s="11">
        <f t="shared" si="13"/>
        <v>7</v>
      </c>
      <c r="DQ77" s="11"/>
      <c r="DV77" s="11"/>
    </row>
    <row r="78" spans="5:126" ht="12.75">
      <c r="E78" s="243"/>
      <c r="S78" s="1" t="e">
        <f>S39+#REF!</f>
        <v>#REF!</v>
      </c>
      <c r="T78" s="1" t="e">
        <f>T39+#REF!</f>
        <v>#REF!</v>
      </c>
      <c r="U78" s="1" t="e">
        <f>U39+#REF!</f>
        <v>#REF!</v>
      </c>
      <c r="V78" s="1" t="e">
        <f>V39+#REF!</f>
        <v>#REF!</v>
      </c>
      <c r="W78" s="1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"/>
      <c r="CD78" s="1"/>
      <c r="CE78" s="1"/>
      <c r="CF78" s="1"/>
      <c r="CT78" s="11">
        <f t="shared" si="10"/>
        <v>0</v>
      </c>
      <c r="DK78" s="1" t="str">
        <f t="shared" si="0"/>
        <v>ICR</v>
      </c>
      <c r="DL78" s="1">
        <f t="shared" si="1"/>
        <v>0</v>
      </c>
      <c r="DM78" s="1">
        <f t="shared" si="2"/>
        <v>0</v>
      </c>
      <c r="DN78" s="1">
        <f aca="true" t="shared" si="14" ref="DN78:DN83">CT78</f>
        <v>0</v>
      </c>
      <c r="DO78" s="11">
        <f>CY39+DA39+DD39+DH39+DJ39+DM39</f>
        <v>0</v>
      </c>
      <c r="DP78" s="11">
        <f t="shared" si="13"/>
        <v>0</v>
      </c>
      <c r="DQ78" s="11"/>
      <c r="DV78" s="11"/>
    </row>
    <row r="79" spans="5:126" ht="12.75">
      <c r="E79" s="243"/>
      <c r="S79" s="1" t="e">
        <f>S40+#REF!</f>
        <v>#REF!</v>
      </c>
      <c r="T79" s="1" t="e">
        <f>T40+#REF!</f>
        <v>#REF!</v>
      </c>
      <c r="U79" s="1" t="e">
        <f>U40+#REF!</f>
        <v>#REF!</v>
      </c>
      <c r="V79" s="1" t="e">
        <f>V40+#REF!</f>
        <v>#REF!</v>
      </c>
      <c r="W79" s="1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"/>
      <c r="CD79" s="1"/>
      <c r="CE79" s="1"/>
      <c r="CF79" s="1"/>
      <c r="CT79" s="11">
        <f t="shared" si="10"/>
        <v>0</v>
      </c>
      <c r="DK79" s="1" t="str">
        <f t="shared" si="0"/>
        <v>BHI</v>
      </c>
      <c r="DL79" s="1">
        <f t="shared" si="1"/>
        <v>56</v>
      </c>
      <c r="DM79" s="1">
        <f t="shared" si="2"/>
        <v>0</v>
      </c>
      <c r="DN79" s="1">
        <f t="shared" si="14"/>
        <v>0</v>
      </c>
      <c r="DO79" s="11">
        <f>CY40+DA40+DD40+DH40+DJ40+DM40</f>
        <v>8</v>
      </c>
      <c r="DP79" s="11">
        <f t="shared" si="13"/>
        <v>11</v>
      </c>
      <c r="DQ79" s="11"/>
      <c r="DV79" s="11"/>
    </row>
    <row r="80" spans="5:126" ht="12.75">
      <c r="E80" s="243"/>
      <c r="S80" s="1" t="e">
        <f>S41+#REF!</f>
        <v>#REF!</v>
      </c>
      <c r="T80" s="1" t="e">
        <f>T41+#REF!</f>
        <v>#REF!</v>
      </c>
      <c r="U80" s="1" t="e">
        <f>U41+#REF!</f>
        <v>#REF!</v>
      </c>
      <c r="V80" s="1" t="e">
        <f>V41+#REF!</f>
        <v>#REF!</v>
      </c>
      <c r="W80" s="1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"/>
      <c r="CD80" s="1"/>
      <c r="CE80" s="1"/>
      <c r="CF80" s="1"/>
      <c r="CT80" s="11">
        <f t="shared" si="10"/>
        <v>0</v>
      </c>
      <c r="DK80" s="1" t="str">
        <f t="shared" si="0"/>
        <v>TES</v>
      </c>
      <c r="DL80" s="1">
        <f t="shared" si="1"/>
        <v>0</v>
      </c>
      <c r="DM80" s="1">
        <f t="shared" si="2"/>
        <v>0</v>
      </c>
      <c r="DN80" s="1">
        <f t="shared" si="14"/>
        <v>0</v>
      </c>
      <c r="DO80" s="11">
        <f>CY41+DA41+DD41+DH41+DJ41+DM41</f>
        <v>0</v>
      </c>
      <c r="DP80" s="11">
        <f t="shared" si="13"/>
        <v>0</v>
      </c>
      <c r="DQ80" s="11"/>
      <c r="DV80" s="11"/>
    </row>
    <row r="81" spans="5:126" ht="12.75">
      <c r="E81" s="243"/>
      <c r="S81" s="1" t="e">
        <f>S42+#REF!</f>
        <v>#REF!</v>
      </c>
      <c r="T81" s="1" t="e">
        <f>T42+#REF!</f>
        <v>#REF!</v>
      </c>
      <c r="U81" s="1" t="e">
        <f>U42+#REF!</f>
        <v>#REF!</v>
      </c>
      <c r="V81" s="1" t="e">
        <f>V42+#REF!</f>
        <v>#REF!</v>
      </c>
      <c r="W81" s="1"/>
      <c r="DK81" s="1" t="str">
        <f t="shared" si="0"/>
        <v>SEC</v>
      </c>
      <c r="DL81" s="1">
        <f t="shared" si="1"/>
        <v>77</v>
      </c>
      <c r="DM81" s="1">
        <f t="shared" si="2"/>
        <v>1</v>
      </c>
      <c r="DN81" s="1">
        <f t="shared" si="14"/>
        <v>0</v>
      </c>
      <c r="DO81" s="11">
        <f>CY42+DA42+DD42+DH42+DJ42+DM42</f>
        <v>1588</v>
      </c>
      <c r="DP81" s="11">
        <f t="shared" si="13"/>
        <v>486</v>
      </c>
      <c r="DQ81" s="11"/>
      <c r="DV81" s="11"/>
    </row>
    <row r="82" spans="5:126" ht="12.75">
      <c r="E82" s="243"/>
      <c r="S82" s="1" t="e">
        <f>S43+#REF!</f>
        <v>#REF!</v>
      </c>
      <c r="T82" s="1" t="e">
        <f>T43+#REF!</f>
        <v>#REF!</v>
      </c>
      <c r="U82" s="1" t="e">
        <f>U43+#REF!</f>
        <v>#REF!</v>
      </c>
      <c r="V82" s="1" t="e">
        <f>V43+#REF!</f>
        <v>#REF!</v>
      </c>
      <c r="W82" s="1"/>
      <c r="BS82" s="15">
        <f aca="true" t="shared" si="15" ref="BS82:BS87">C45</f>
        <v>0</v>
      </c>
      <c r="DK82" s="1" t="str">
        <f t="shared" si="0"/>
        <v>BUC</v>
      </c>
      <c r="DL82" s="1">
        <f t="shared" si="1"/>
        <v>14615</v>
      </c>
      <c r="DM82" s="1">
        <f t="shared" si="2"/>
        <v>173</v>
      </c>
      <c r="DN82" s="1">
        <f t="shared" si="14"/>
        <v>0</v>
      </c>
      <c r="DO82" s="11">
        <f>CY43+DA43+DD43+DH43+DJ43+DM43</f>
        <v>12652</v>
      </c>
      <c r="DP82" s="11">
        <f t="shared" si="13"/>
        <v>1860</v>
      </c>
      <c r="DQ82" s="11"/>
      <c r="DV82" s="11"/>
    </row>
    <row r="83" spans="5:120" ht="12.75">
      <c r="E83" s="243"/>
      <c r="BS83" s="15">
        <f t="shared" si="15"/>
        <v>0</v>
      </c>
      <c r="DN83" s="1">
        <f t="shared" si="14"/>
        <v>0</v>
      </c>
      <c r="DP83" s="11">
        <f>CZ44+DB44+DE44+DI44+DK44+DN44</f>
        <v>0</v>
      </c>
    </row>
    <row r="84" spans="5:71" ht="12.75">
      <c r="E84" s="243"/>
      <c r="BS84" s="15">
        <f t="shared" si="15"/>
        <v>0</v>
      </c>
    </row>
    <row r="85" spans="5:71" ht="12.75">
      <c r="E85" s="243"/>
      <c r="BS85" s="15">
        <f t="shared" si="15"/>
        <v>0</v>
      </c>
    </row>
    <row r="86" spans="5:71" ht="12.75">
      <c r="E86" s="243"/>
      <c r="BS86" s="15">
        <f t="shared" si="15"/>
        <v>0</v>
      </c>
    </row>
    <row r="87" spans="5:71" ht="12.75">
      <c r="E87" s="243"/>
      <c r="BS87" s="15">
        <f t="shared" si="15"/>
        <v>0</v>
      </c>
    </row>
    <row r="88" ht="12.75">
      <c r="E88" s="243"/>
    </row>
    <row r="89" ht="12.75">
      <c r="E89" s="243"/>
    </row>
    <row r="90" ht="12.75">
      <c r="E90" s="243"/>
    </row>
    <row r="91" ht="12.75">
      <c r="E91" s="243"/>
    </row>
    <row r="92" ht="12.75">
      <c r="E92" s="243"/>
    </row>
    <row r="93" ht="12.75">
      <c r="E93" s="243"/>
    </row>
    <row r="94" ht="12.75">
      <c r="E94" s="243"/>
    </row>
    <row r="95" ht="12.75">
      <c r="E95" s="243"/>
    </row>
    <row r="96" ht="12.75">
      <c r="E96" s="243"/>
    </row>
    <row r="97" ht="12.75">
      <c r="E97" s="243"/>
    </row>
    <row r="98" ht="12.75">
      <c r="E98" s="243"/>
    </row>
    <row r="99" ht="12.75">
      <c r="E99" s="243"/>
    </row>
    <row r="100" ht="12.75">
      <c r="E100" s="243"/>
    </row>
    <row r="101" ht="12.75">
      <c r="E101" s="243"/>
    </row>
    <row r="102" ht="12.75">
      <c r="E102" s="243"/>
    </row>
    <row r="103" ht="12.75">
      <c r="E103" s="243"/>
    </row>
    <row r="104" ht="12.75">
      <c r="E104" s="243"/>
    </row>
    <row r="105" ht="12.75">
      <c r="E105" s="243"/>
    </row>
    <row r="106" ht="12.75">
      <c r="E106" s="243"/>
    </row>
    <row r="107" ht="12.75">
      <c r="E107" s="243"/>
    </row>
    <row r="108" ht="12.75">
      <c r="E108" s="243"/>
    </row>
    <row r="109" ht="12.75">
      <c r="E109" s="243"/>
    </row>
    <row r="110" ht="12.75">
      <c r="E110" s="243"/>
    </row>
    <row r="111" ht="12.75">
      <c r="E111" s="243"/>
    </row>
    <row r="112" ht="12.75">
      <c r="E112" s="243"/>
    </row>
    <row r="113" ht="12.75">
      <c r="E113" s="243"/>
    </row>
    <row r="114" ht="12.75">
      <c r="E114" s="243"/>
    </row>
    <row r="115" ht="12.75">
      <c r="E115" s="243"/>
    </row>
    <row r="116" ht="12.75">
      <c r="E116" s="243"/>
    </row>
    <row r="117" ht="12.75">
      <c r="E117" s="243"/>
    </row>
    <row r="118" ht="12.75">
      <c r="E118" s="243"/>
    </row>
    <row r="119" ht="12.75">
      <c r="E119" s="243"/>
    </row>
    <row r="120" ht="12.75">
      <c r="E120" s="243"/>
    </row>
    <row r="121" ht="12.75">
      <c r="E121" s="243"/>
    </row>
    <row r="122" ht="12.75">
      <c r="E122" s="243"/>
    </row>
    <row r="123" ht="12.75">
      <c r="E123" s="243"/>
    </row>
    <row r="124" ht="12.75">
      <c r="E124" s="243"/>
    </row>
    <row r="125" ht="12.75">
      <c r="E125" s="243"/>
    </row>
    <row r="126" ht="12.75">
      <c r="E126" s="243"/>
    </row>
    <row r="127" ht="12.75">
      <c r="E127" s="243"/>
    </row>
    <row r="128" ht="12.75">
      <c r="E128" s="243"/>
    </row>
    <row r="129" ht="12.75">
      <c r="E129" s="243"/>
    </row>
    <row r="130" ht="12.75">
      <c r="E130" s="243"/>
    </row>
    <row r="131" ht="12.75">
      <c r="E131" s="243"/>
    </row>
    <row r="132" ht="12.75">
      <c r="E132" s="243"/>
    </row>
    <row r="133" ht="12.75">
      <c r="E133" s="243"/>
    </row>
    <row r="134" ht="12.75">
      <c r="E134" s="243"/>
    </row>
    <row r="135" ht="12.75">
      <c r="E135" s="243"/>
    </row>
    <row r="136" ht="12.75">
      <c r="E136" s="243"/>
    </row>
    <row r="137" ht="12.75">
      <c r="E137" s="243"/>
    </row>
    <row r="138" ht="12.75">
      <c r="E138" s="243"/>
    </row>
    <row r="139" ht="12.75">
      <c r="E139" s="243"/>
    </row>
    <row r="140" ht="12.75">
      <c r="E140" s="243"/>
    </row>
    <row r="141" ht="12.75">
      <c r="E141" s="243"/>
    </row>
    <row r="142" ht="12.75">
      <c r="E142" s="243"/>
    </row>
    <row r="143" ht="12.75">
      <c r="E143" s="243"/>
    </row>
    <row r="144" ht="12.75">
      <c r="E144" s="243"/>
    </row>
    <row r="145" ht="12.75">
      <c r="E145" s="243"/>
    </row>
    <row r="146" ht="12.75">
      <c r="E146" s="243"/>
    </row>
    <row r="147" ht="12.75">
      <c r="E147" s="243"/>
    </row>
    <row r="148" ht="12.75">
      <c r="E148" s="243"/>
    </row>
    <row r="149" ht="12.75">
      <c r="E149" s="243"/>
    </row>
    <row r="150" ht="12.75">
      <c r="E150" s="243"/>
    </row>
    <row r="151" ht="12.75">
      <c r="E151" s="243"/>
    </row>
    <row r="152" ht="12.75">
      <c r="E152" s="243"/>
    </row>
    <row r="153" ht="12.75">
      <c r="E153" s="243"/>
    </row>
    <row r="154" ht="12.75">
      <c r="E154" s="243"/>
    </row>
    <row r="155" ht="12.75">
      <c r="E155" s="243"/>
    </row>
    <row r="156" ht="12.75">
      <c r="E156" s="243"/>
    </row>
    <row r="157" ht="12.75">
      <c r="E157" s="243"/>
    </row>
    <row r="158" ht="12.75">
      <c r="E158" s="243"/>
    </row>
    <row r="159" ht="12.75">
      <c r="E159" s="243"/>
    </row>
    <row r="160" ht="12.75">
      <c r="E160" s="243"/>
    </row>
    <row r="161" ht="12.75">
      <c r="E161" s="243"/>
    </row>
    <row r="162" ht="12.75">
      <c r="E162" s="243"/>
    </row>
    <row r="163" ht="12.75">
      <c r="E163" s="243"/>
    </row>
    <row r="164" ht="12.75">
      <c r="E164" s="243"/>
    </row>
    <row r="165" ht="12.75">
      <c r="E165" s="243"/>
    </row>
    <row r="166" ht="12.75">
      <c r="E166" s="243"/>
    </row>
    <row r="167" ht="12.75">
      <c r="E167" s="243"/>
    </row>
    <row r="168" ht="12.75">
      <c r="E168" s="243"/>
    </row>
    <row r="169" ht="12.75">
      <c r="E169" s="243"/>
    </row>
    <row r="170" ht="12.75">
      <c r="E170" s="243"/>
    </row>
    <row r="171" ht="12.75">
      <c r="E171" s="243"/>
    </row>
    <row r="172" ht="12.75">
      <c r="E172" s="243"/>
    </row>
    <row r="173" ht="12.75">
      <c r="E173" s="243"/>
    </row>
    <row r="174" ht="12.75">
      <c r="E174" s="243"/>
    </row>
    <row r="175" ht="12.75">
      <c r="E175" s="243"/>
    </row>
    <row r="176" ht="12.75">
      <c r="E176" s="243"/>
    </row>
    <row r="177" ht="12.75">
      <c r="E177" s="243"/>
    </row>
    <row r="178" ht="12.75">
      <c r="E178" s="243"/>
    </row>
    <row r="179" ht="12.75">
      <c r="E179" s="243"/>
    </row>
    <row r="180" ht="12.75">
      <c r="E180" s="243"/>
    </row>
    <row r="181" ht="12.75">
      <c r="E181" s="243"/>
    </row>
    <row r="182" ht="12.75">
      <c r="E182" s="243"/>
    </row>
    <row r="183" ht="12.75">
      <c r="E183" s="243"/>
    </row>
    <row r="184" ht="12.75">
      <c r="E184" s="243"/>
    </row>
    <row r="185" ht="12.75">
      <c r="E185" s="243"/>
    </row>
    <row r="186" ht="12.75">
      <c r="E186" s="243"/>
    </row>
    <row r="187" ht="12.75">
      <c r="E187" s="243"/>
    </row>
    <row r="188" ht="12.75">
      <c r="E188" s="243"/>
    </row>
    <row r="189" ht="12.75">
      <c r="E189" s="243"/>
    </row>
    <row r="190" ht="12.75">
      <c r="E190" s="243"/>
    </row>
    <row r="191" ht="12.75">
      <c r="E191" s="243"/>
    </row>
    <row r="192" ht="12.75">
      <c r="E192" s="243"/>
    </row>
    <row r="193" ht="12.75">
      <c r="E193" s="243"/>
    </row>
    <row r="194" ht="12.75">
      <c r="E194" s="243"/>
    </row>
    <row r="195" ht="12.75">
      <c r="E195" s="243"/>
    </row>
    <row r="196" ht="12.75">
      <c r="E196" s="243"/>
    </row>
    <row r="197" ht="12.75">
      <c r="E197" s="243"/>
    </row>
    <row r="198" ht="12.75">
      <c r="E198" s="243"/>
    </row>
    <row r="199" ht="12.75">
      <c r="E199" s="243"/>
    </row>
    <row r="200" ht="12.75">
      <c r="E200" s="243"/>
    </row>
    <row r="201" ht="12.75">
      <c r="E201" s="243"/>
    </row>
    <row r="202" ht="12.75">
      <c r="E202" s="243"/>
    </row>
    <row r="203" ht="12.75">
      <c r="E203" s="243"/>
    </row>
    <row r="204" ht="12.75">
      <c r="E204" s="243"/>
    </row>
    <row r="205" ht="12.75">
      <c r="E205" s="243"/>
    </row>
    <row r="206" ht="12.75">
      <c r="E206" s="243"/>
    </row>
    <row r="207" ht="12.75">
      <c r="E207" s="243"/>
    </row>
    <row r="208" ht="12.75">
      <c r="E208" s="243"/>
    </row>
    <row r="209" ht="12.75">
      <c r="E209" s="243"/>
    </row>
    <row r="210" ht="12.75">
      <c r="E210" s="243"/>
    </row>
    <row r="211" ht="12.75">
      <c r="E211" s="243"/>
    </row>
    <row r="212" ht="12.75">
      <c r="E212" s="243"/>
    </row>
    <row r="213" ht="12.75">
      <c r="E213" s="243"/>
    </row>
    <row r="214" ht="12.75">
      <c r="E214" s="243"/>
    </row>
    <row r="215" ht="12.75">
      <c r="E215" s="243"/>
    </row>
    <row r="216" ht="12.75">
      <c r="E216" s="243"/>
    </row>
    <row r="217" ht="12.75">
      <c r="E217" s="243"/>
    </row>
    <row r="218" ht="12.75">
      <c r="E218" s="243"/>
    </row>
    <row r="219" ht="12.75">
      <c r="E219" s="243"/>
    </row>
    <row r="220" ht="12.75">
      <c r="E220" s="243"/>
    </row>
    <row r="221" ht="12.75">
      <c r="E221" s="243"/>
    </row>
    <row r="222" ht="12.75">
      <c r="E222" s="243"/>
    </row>
    <row r="223" ht="12.75">
      <c r="E223" s="243"/>
    </row>
    <row r="224" ht="12.75">
      <c r="E224" s="243"/>
    </row>
    <row r="225" ht="12.75">
      <c r="E225" s="243"/>
    </row>
    <row r="226" ht="12.75">
      <c r="E226" s="243"/>
    </row>
    <row r="227" ht="12.75">
      <c r="E227" s="243"/>
    </row>
    <row r="228" ht="12.75">
      <c r="E228" s="243"/>
    </row>
    <row r="229" ht="12.75">
      <c r="E229" s="243"/>
    </row>
    <row r="230" ht="12.75">
      <c r="E230" s="243"/>
    </row>
    <row r="231" ht="12.75">
      <c r="E231" s="243"/>
    </row>
    <row r="232" ht="12.75">
      <c r="E232" s="243"/>
    </row>
    <row r="233" ht="12.75">
      <c r="E233" s="243"/>
    </row>
    <row r="234" ht="12.75">
      <c r="E234" s="243"/>
    </row>
    <row r="235" ht="12.75">
      <c r="E235" s="243"/>
    </row>
    <row r="236" ht="12.75">
      <c r="E236" s="243"/>
    </row>
    <row r="237" ht="12.75">
      <c r="E237" s="243"/>
    </row>
    <row r="238" ht="12.75">
      <c r="E238" s="243"/>
    </row>
    <row r="239" ht="12.75">
      <c r="E239" s="243"/>
    </row>
    <row r="240" ht="12.75">
      <c r="E240" s="243"/>
    </row>
    <row r="241" ht="12.75">
      <c r="E241" s="243"/>
    </row>
    <row r="242" ht="12.75">
      <c r="E242" s="243"/>
    </row>
    <row r="243" ht="12.75">
      <c r="E243" s="243"/>
    </row>
    <row r="244" ht="12.75">
      <c r="E244" s="243"/>
    </row>
    <row r="245" ht="12.75">
      <c r="E245" s="243"/>
    </row>
    <row r="246" ht="12.75">
      <c r="E246" s="243"/>
    </row>
    <row r="247" ht="12.75">
      <c r="E247" s="243"/>
    </row>
    <row r="248" ht="12.75">
      <c r="E248" s="243"/>
    </row>
    <row r="249" ht="12.75">
      <c r="E249" s="243"/>
    </row>
    <row r="250" ht="12.75">
      <c r="E250" s="243"/>
    </row>
    <row r="251" ht="12.75">
      <c r="E251" s="243"/>
    </row>
    <row r="252" ht="12.75">
      <c r="E252" s="243"/>
    </row>
    <row r="253" ht="12.75">
      <c r="E253" s="243"/>
    </row>
    <row r="254" ht="12.75">
      <c r="E254" s="243"/>
    </row>
    <row r="255" ht="12.75">
      <c r="E255" s="243"/>
    </row>
    <row r="256" ht="12.75">
      <c r="E256" s="243"/>
    </row>
    <row r="257" ht="12.75">
      <c r="E257" s="243"/>
    </row>
    <row r="258" ht="12.75">
      <c r="E258" s="243"/>
    </row>
    <row r="259" ht="12.75">
      <c r="E259" s="243"/>
    </row>
    <row r="260" ht="12.75">
      <c r="E260" s="243"/>
    </row>
    <row r="261" ht="12.75">
      <c r="E261" s="243"/>
    </row>
    <row r="262" ht="12.75">
      <c r="E262" s="243"/>
    </row>
    <row r="263" ht="12.75">
      <c r="E263" s="243"/>
    </row>
    <row r="264" ht="12.75">
      <c r="E264" s="243"/>
    </row>
    <row r="265" ht="12.75">
      <c r="E265" s="243"/>
    </row>
    <row r="266" ht="12.75">
      <c r="E266" s="243"/>
    </row>
    <row r="267" ht="12.75">
      <c r="E267" s="243"/>
    </row>
    <row r="268" ht="12.75">
      <c r="E268" s="243"/>
    </row>
    <row r="269" ht="12.75">
      <c r="E269" s="243"/>
    </row>
    <row r="270" ht="12.75">
      <c r="E270" s="243"/>
    </row>
    <row r="271" ht="12.75">
      <c r="E271" s="243"/>
    </row>
    <row r="272" ht="12.75">
      <c r="E272" s="243"/>
    </row>
    <row r="273" ht="12.75">
      <c r="E273" s="243"/>
    </row>
    <row r="274" ht="12.75">
      <c r="E274" s="243"/>
    </row>
    <row r="275" ht="12.75">
      <c r="E275" s="243"/>
    </row>
    <row r="276" ht="12.75">
      <c r="E276" s="243"/>
    </row>
    <row r="277" ht="12.75">
      <c r="E277" s="243"/>
    </row>
    <row r="278" ht="12.75">
      <c r="E278" s="243"/>
    </row>
    <row r="279" ht="12.75">
      <c r="E279" s="243"/>
    </row>
    <row r="280" ht="12.75">
      <c r="E280" s="243"/>
    </row>
    <row r="281" ht="12.75">
      <c r="E281" s="243"/>
    </row>
    <row r="282" ht="12.75">
      <c r="E282" s="243"/>
    </row>
    <row r="283" ht="12.75">
      <c r="E283" s="243"/>
    </row>
    <row r="284" ht="12.75">
      <c r="E284" s="243"/>
    </row>
    <row r="285" ht="12.75">
      <c r="E285" s="243"/>
    </row>
    <row r="286" ht="12.75">
      <c r="E286" s="243"/>
    </row>
    <row r="287" ht="12.75">
      <c r="E287" s="243"/>
    </row>
    <row r="288" ht="12.75">
      <c r="E288" s="243"/>
    </row>
    <row r="289" ht="12.75">
      <c r="E289" s="243"/>
    </row>
    <row r="290" ht="12.75">
      <c r="E290" s="243"/>
    </row>
    <row r="291" ht="12.75">
      <c r="E291" s="243"/>
    </row>
    <row r="292" ht="12.75">
      <c r="E292" s="243"/>
    </row>
    <row r="293" ht="12.75">
      <c r="E293" s="243"/>
    </row>
    <row r="294" ht="12.75">
      <c r="E294" s="243"/>
    </row>
    <row r="295" ht="12.75">
      <c r="E295" s="243"/>
    </row>
    <row r="296" ht="12.75">
      <c r="E296" s="243"/>
    </row>
    <row r="297" ht="12.75">
      <c r="E297" s="243"/>
    </row>
    <row r="298" ht="12.75">
      <c r="E298" s="243"/>
    </row>
    <row r="299" ht="12.75">
      <c r="E299" s="243"/>
    </row>
    <row r="300" ht="12.75">
      <c r="E300" s="243"/>
    </row>
    <row r="301" ht="12.75">
      <c r="E301" s="243"/>
    </row>
    <row r="302" ht="12.75">
      <c r="E302" s="243"/>
    </row>
    <row r="303" ht="12.75">
      <c r="E303" s="243"/>
    </row>
    <row r="304" ht="12.75">
      <c r="E304" s="243"/>
    </row>
    <row r="305" ht="12.75">
      <c r="E305" s="243"/>
    </row>
    <row r="306" ht="12.75">
      <c r="E306" s="243"/>
    </row>
    <row r="307" ht="12.75">
      <c r="E307" s="243"/>
    </row>
    <row r="308" ht="12.75">
      <c r="E308" s="243"/>
    </row>
    <row r="309" ht="12.75">
      <c r="E309" s="243"/>
    </row>
    <row r="310" ht="12.75">
      <c r="E310" s="243"/>
    </row>
    <row r="311" ht="12.75">
      <c r="E311" s="243"/>
    </row>
    <row r="312" ht="12.75">
      <c r="E312" s="243"/>
    </row>
    <row r="313" ht="12.75">
      <c r="E313" s="243"/>
    </row>
    <row r="314" ht="12.75">
      <c r="E314" s="243"/>
    </row>
    <row r="315" ht="12.75">
      <c r="E315" s="243"/>
    </row>
    <row r="316" ht="12.75">
      <c r="E316" s="243"/>
    </row>
    <row r="317" ht="12.75">
      <c r="E317" s="243"/>
    </row>
    <row r="318" ht="12.75">
      <c r="E318" s="243"/>
    </row>
    <row r="319" ht="12.75">
      <c r="E319" s="243"/>
    </row>
    <row r="320" ht="12.75">
      <c r="E320" s="243"/>
    </row>
    <row r="321" ht="12.75">
      <c r="E321" s="243"/>
    </row>
    <row r="322" spans="5:10" ht="12.75">
      <c r="E322" s="243"/>
      <c r="J322" s="376"/>
    </row>
    <row r="323" ht="12.75">
      <c r="E323" s="243"/>
    </row>
    <row r="324" ht="12.75">
      <c r="E324" s="243"/>
    </row>
    <row r="325" ht="12.75">
      <c r="E325" s="243"/>
    </row>
    <row r="326" ht="12.75">
      <c r="E326" s="243"/>
    </row>
    <row r="327" ht="12.75">
      <c r="E327" s="243"/>
    </row>
    <row r="328" ht="12.75">
      <c r="E328" s="243"/>
    </row>
    <row r="329" ht="12.75">
      <c r="E329" s="243"/>
    </row>
    <row r="330" ht="12.75">
      <c r="E330" s="243"/>
    </row>
    <row r="331" ht="12.75">
      <c r="E331" s="243"/>
    </row>
    <row r="332" ht="12.75">
      <c r="E332" s="243"/>
    </row>
    <row r="333" ht="12.75">
      <c r="E333" s="243"/>
    </row>
    <row r="334" ht="12.75">
      <c r="E334" s="243"/>
    </row>
    <row r="335" ht="12.75">
      <c r="E335" s="243"/>
    </row>
    <row r="336" ht="12.75">
      <c r="E336" s="243"/>
    </row>
    <row r="337" ht="12.75">
      <c r="E337" s="243"/>
    </row>
    <row r="338" ht="12.75">
      <c r="E338" s="243"/>
    </row>
    <row r="339" ht="12.75">
      <c r="E339" s="243"/>
    </row>
    <row r="340" ht="12.75">
      <c r="E340" s="243"/>
    </row>
    <row r="341" ht="12.75">
      <c r="E341" s="243"/>
    </row>
    <row r="342" ht="12.75">
      <c r="E342" s="243"/>
    </row>
    <row r="343" ht="12.75">
      <c r="E343" s="243"/>
    </row>
    <row r="344" ht="12.75">
      <c r="E344" s="243"/>
    </row>
    <row r="345" ht="12.75">
      <c r="E345" s="243"/>
    </row>
    <row r="346" ht="12.75">
      <c r="E346" s="243"/>
    </row>
    <row r="347" ht="12.75">
      <c r="E347" s="243"/>
    </row>
    <row r="348" ht="12.75">
      <c r="E348" s="243"/>
    </row>
    <row r="349" ht="12.75">
      <c r="E349" s="243"/>
    </row>
    <row r="350" ht="12.75">
      <c r="E350" s="243"/>
    </row>
    <row r="351" ht="12.75">
      <c r="E351" s="243"/>
    </row>
    <row r="352" ht="12.75">
      <c r="E352" s="243"/>
    </row>
    <row r="353" ht="12.75">
      <c r="E353" s="243"/>
    </row>
    <row r="354" ht="12.75">
      <c r="E354" s="243"/>
    </row>
    <row r="355" ht="12.75">
      <c r="E355" s="243"/>
    </row>
    <row r="356" ht="12.75">
      <c r="E356" s="243"/>
    </row>
    <row r="357" ht="12.75">
      <c r="E357" s="243"/>
    </row>
    <row r="358" ht="12.75">
      <c r="E358" s="243"/>
    </row>
    <row r="359" ht="12.75">
      <c r="E359" s="243"/>
    </row>
    <row r="360" ht="12.75">
      <c r="E360" s="243"/>
    </row>
    <row r="361" ht="12.75">
      <c r="E361" s="243"/>
    </row>
    <row r="362" ht="12.75">
      <c r="E362" s="243"/>
    </row>
    <row r="363" ht="12.75">
      <c r="E363" s="243"/>
    </row>
    <row r="364" ht="12.75">
      <c r="E364" s="243"/>
    </row>
    <row r="365" ht="12.75">
      <c r="E365" s="243"/>
    </row>
    <row r="366" ht="12.75">
      <c r="E366" s="243"/>
    </row>
    <row r="367" ht="12.75">
      <c r="E367" s="243"/>
    </row>
    <row r="368" ht="12.75">
      <c r="E368" s="243"/>
    </row>
    <row r="369" ht="12.75">
      <c r="E369" s="243"/>
    </row>
    <row r="370" ht="12.75">
      <c r="E370" s="243"/>
    </row>
    <row r="371" ht="12.75">
      <c r="E371" s="243"/>
    </row>
    <row r="372" ht="12.75">
      <c r="E372" s="243"/>
    </row>
    <row r="373" ht="12.75">
      <c r="E373" s="243"/>
    </row>
    <row r="374" ht="12.75">
      <c r="E374" s="243"/>
    </row>
    <row r="375" ht="12.75">
      <c r="E375" s="243"/>
    </row>
    <row r="376" ht="12.75">
      <c r="E376" s="243"/>
    </row>
    <row r="377" ht="12.75">
      <c r="E377" s="243"/>
    </row>
    <row r="378" ht="12.75">
      <c r="E378" s="243"/>
    </row>
    <row r="379" ht="12.75">
      <c r="E379" s="243"/>
    </row>
    <row r="380" ht="12.75">
      <c r="E380" s="243"/>
    </row>
    <row r="381" ht="12.75">
      <c r="E381" s="243"/>
    </row>
    <row r="382" ht="12.75">
      <c r="E382" s="243"/>
    </row>
    <row r="383" ht="12.75">
      <c r="E383" s="243"/>
    </row>
    <row r="384" ht="12.75">
      <c r="E384" s="243"/>
    </row>
    <row r="385" ht="12.75">
      <c r="E385" s="243"/>
    </row>
    <row r="386" ht="12.75">
      <c r="E386" s="243"/>
    </row>
    <row r="387" ht="12.75">
      <c r="E387" s="243"/>
    </row>
    <row r="388" ht="12.75">
      <c r="E388" s="243"/>
    </row>
    <row r="389" ht="12.75">
      <c r="E389" s="243"/>
    </row>
    <row r="390" ht="12.75">
      <c r="E390" s="243"/>
    </row>
    <row r="391" ht="12.75">
      <c r="E391" s="243"/>
    </row>
    <row r="392" ht="12.75">
      <c r="E392" s="243"/>
    </row>
    <row r="393" ht="12.75">
      <c r="E393" s="243"/>
    </row>
    <row r="394" ht="12.75">
      <c r="E394" s="243"/>
    </row>
    <row r="395" ht="12.75">
      <c r="E395" s="243"/>
    </row>
    <row r="396" ht="12.75">
      <c r="E396" s="243"/>
    </row>
    <row r="397" ht="12.75">
      <c r="E397" s="243"/>
    </row>
    <row r="398" ht="12.75">
      <c r="E398" s="243"/>
    </row>
    <row r="399" ht="12.75">
      <c r="E399" s="243"/>
    </row>
    <row r="400" ht="12.75">
      <c r="E400" s="243"/>
    </row>
    <row r="401" ht="12.75">
      <c r="E401" s="243"/>
    </row>
    <row r="402" ht="12.75">
      <c r="E402" s="243"/>
    </row>
    <row r="403" ht="12.75">
      <c r="E403" s="243"/>
    </row>
    <row r="404" ht="12.75">
      <c r="E404" s="243"/>
    </row>
    <row r="405" ht="12.75">
      <c r="E405" s="243"/>
    </row>
    <row r="406" ht="12.75">
      <c r="E406" s="243"/>
    </row>
    <row r="407" ht="12.75">
      <c r="E407" s="243"/>
    </row>
    <row r="408" ht="12.75">
      <c r="E408" s="243"/>
    </row>
    <row r="409" ht="12.75">
      <c r="E409" s="243"/>
    </row>
    <row r="410" ht="12.75">
      <c r="E410" s="243"/>
    </row>
    <row r="411" ht="12.75">
      <c r="E411" s="243"/>
    </row>
    <row r="412" ht="12.75">
      <c r="E412" s="243"/>
    </row>
    <row r="413" ht="12.75">
      <c r="E413" s="243"/>
    </row>
    <row r="414" ht="12.75">
      <c r="E414" s="243"/>
    </row>
    <row r="415" ht="12.75">
      <c r="E415" s="243"/>
    </row>
    <row r="416" ht="12.75">
      <c r="E416" s="243"/>
    </row>
    <row r="417" ht="12.75">
      <c r="E417" s="243"/>
    </row>
    <row r="418" ht="12.75">
      <c r="E418" s="243"/>
    </row>
    <row r="419" ht="12.75">
      <c r="E419" s="243"/>
    </row>
    <row r="420" ht="12.75">
      <c r="E420" s="243"/>
    </row>
    <row r="421" ht="12.75">
      <c r="E421" s="243"/>
    </row>
    <row r="422" ht="12.75">
      <c r="E422" s="243"/>
    </row>
    <row r="423" ht="12.75">
      <c r="E423" s="243"/>
    </row>
    <row r="424" ht="12.75">
      <c r="E424" s="243"/>
    </row>
    <row r="425" ht="12.75">
      <c r="E425" s="243"/>
    </row>
    <row r="426" ht="12.75">
      <c r="E426" s="243"/>
    </row>
    <row r="427" ht="12.75">
      <c r="E427" s="243"/>
    </row>
    <row r="428" ht="12.75">
      <c r="E428" s="243"/>
    </row>
    <row r="429" ht="12.75">
      <c r="E429" s="243"/>
    </row>
    <row r="430" ht="12.75">
      <c r="E430" s="243"/>
    </row>
    <row r="431" ht="12.75">
      <c r="E431" s="243"/>
    </row>
    <row r="432" ht="12.75">
      <c r="E432" s="243"/>
    </row>
    <row r="433" ht="12.75">
      <c r="E433" s="243"/>
    </row>
    <row r="434" ht="12.75">
      <c r="E434" s="243"/>
    </row>
    <row r="435" ht="12.75">
      <c r="E435" s="243"/>
    </row>
    <row r="436" ht="12.75">
      <c r="E436" s="243"/>
    </row>
    <row r="437" ht="12.75">
      <c r="E437" s="243"/>
    </row>
    <row r="438" ht="12.75">
      <c r="E438" s="243"/>
    </row>
    <row r="439" ht="12.75">
      <c r="E439" s="243"/>
    </row>
    <row r="440" ht="12.75">
      <c r="E440" s="243"/>
    </row>
    <row r="441" ht="12.75">
      <c r="E441" s="243"/>
    </row>
    <row r="442" ht="12.75">
      <c r="E442" s="243"/>
    </row>
    <row r="443" ht="12.75">
      <c r="E443" s="243"/>
    </row>
    <row r="444" ht="12.75">
      <c r="E444" s="243"/>
    </row>
    <row r="445" ht="12.75">
      <c r="E445" s="243"/>
    </row>
    <row r="446" ht="12.75">
      <c r="E446" s="243"/>
    </row>
    <row r="447" ht="12.75">
      <c r="E447" s="243"/>
    </row>
    <row r="448" ht="12.75">
      <c r="E448" s="243"/>
    </row>
    <row r="449" ht="12.75">
      <c r="E449" s="243"/>
    </row>
    <row r="450" ht="12.75">
      <c r="E450" s="243"/>
    </row>
    <row r="451" ht="12.75">
      <c r="E451" s="243"/>
    </row>
    <row r="452" ht="12.75">
      <c r="E452" s="243"/>
    </row>
    <row r="453" ht="12.75">
      <c r="E453" s="243"/>
    </row>
    <row r="454" ht="12.75">
      <c r="E454" s="243"/>
    </row>
    <row r="455" ht="12.75">
      <c r="E455" s="243"/>
    </row>
    <row r="456" ht="12.75">
      <c r="E456" s="243"/>
    </row>
    <row r="457" ht="12.75">
      <c r="E457" s="243"/>
    </row>
    <row r="458" ht="12.75">
      <c r="E458" s="243"/>
    </row>
    <row r="459" ht="12.75">
      <c r="E459" s="243"/>
    </row>
    <row r="460" ht="12.75">
      <c r="E460" s="243"/>
    </row>
    <row r="461" ht="12.75">
      <c r="E461" s="243"/>
    </row>
    <row r="462" ht="12.75">
      <c r="E462" s="243"/>
    </row>
    <row r="463" ht="12.75">
      <c r="E463" s="243"/>
    </row>
    <row r="464" ht="12.75">
      <c r="E464" s="243"/>
    </row>
    <row r="465" ht="12.75">
      <c r="E465" s="243"/>
    </row>
    <row r="466" ht="12.75">
      <c r="E466" s="243"/>
    </row>
    <row r="467" ht="12.75">
      <c r="E467" s="243"/>
    </row>
    <row r="468" ht="12.75">
      <c r="E468" s="243"/>
    </row>
    <row r="469" ht="12.75">
      <c r="E469" s="243"/>
    </row>
    <row r="470" ht="12.75">
      <c r="E470" s="243"/>
    </row>
    <row r="471" ht="12.75">
      <c r="E471" s="243"/>
    </row>
    <row r="472" ht="12.75">
      <c r="E472" s="243"/>
    </row>
    <row r="473" ht="12.75">
      <c r="E473" s="243"/>
    </row>
    <row r="474" ht="12.75">
      <c r="E474" s="243"/>
    </row>
    <row r="475" ht="12.75">
      <c r="E475" s="243"/>
    </row>
    <row r="476" ht="12.75">
      <c r="E476" s="243"/>
    </row>
    <row r="477" ht="12.75">
      <c r="E477" s="243"/>
    </row>
    <row r="478" ht="12.75">
      <c r="E478" s="243"/>
    </row>
    <row r="479" ht="12.75">
      <c r="E479" s="243"/>
    </row>
    <row r="480" ht="12.75">
      <c r="E480" s="243"/>
    </row>
    <row r="481" ht="12.75">
      <c r="E481" s="243"/>
    </row>
    <row r="482" ht="12.75">
      <c r="E482" s="243"/>
    </row>
    <row r="483" ht="12.75">
      <c r="E483" s="243"/>
    </row>
    <row r="484" ht="12.75">
      <c r="E484" s="243"/>
    </row>
    <row r="485" ht="12.75">
      <c r="E485" s="243"/>
    </row>
    <row r="486" ht="12.75">
      <c r="E486" s="243"/>
    </row>
    <row r="487" ht="12.75">
      <c r="E487" s="243"/>
    </row>
    <row r="488" ht="12.75">
      <c r="E488" s="243"/>
    </row>
    <row r="489" ht="12.75">
      <c r="E489" s="243"/>
    </row>
    <row r="490" ht="12.75">
      <c r="E490" s="243"/>
    </row>
    <row r="491" ht="12.75">
      <c r="E491" s="243"/>
    </row>
    <row r="492" ht="12.75">
      <c r="E492" s="243"/>
    </row>
    <row r="493" ht="12.75">
      <c r="E493" s="243"/>
    </row>
    <row r="494" ht="12.75">
      <c r="E494" s="243"/>
    </row>
    <row r="495" ht="12.75">
      <c r="E495" s="243"/>
    </row>
    <row r="496" ht="12.75">
      <c r="E496" s="243"/>
    </row>
    <row r="497" ht="12.75">
      <c r="E497" s="243"/>
    </row>
    <row r="498" ht="12.75">
      <c r="E498" s="243"/>
    </row>
    <row r="499" ht="12.75">
      <c r="E499" s="243"/>
    </row>
    <row r="500" ht="12.75">
      <c r="E500" s="243"/>
    </row>
    <row r="501" ht="12.75">
      <c r="E501" s="243"/>
    </row>
    <row r="502" ht="12.75">
      <c r="E502" s="243"/>
    </row>
    <row r="503" ht="12.75">
      <c r="E503" s="243"/>
    </row>
    <row r="504" ht="12.75">
      <c r="E504" s="243"/>
    </row>
    <row r="505" ht="12.75">
      <c r="E505" s="243"/>
    </row>
    <row r="506" ht="12.75">
      <c r="E506" s="243"/>
    </row>
    <row r="507" ht="12.75">
      <c r="E507" s="243"/>
    </row>
    <row r="508" ht="12.75">
      <c r="E508" s="243"/>
    </row>
    <row r="509" ht="12.75">
      <c r="E509" s="243"/>
    </row>
    <row r="510" ht="12.75">
      <c r="E510" s="243"/>
    </row>
    <row r="511" ht="12.75">
      <c r="E511" s="243"/>
    </row>
    <row r="512" ht="12.75">
      <c r="E512" s="243"/>
    </row>
    <row r="513" ht="12.75">
      <c r="E513" s="243"/>
    </row>
    <row r="514" ht="12.75">
      <c r="E514" s="243"/>
    </row>
    <row r="515" ht="12.75">
      <c r="E515" s="243"/>
    </row>
    <row r="516" ht="12.75">
      <c r="E516" s="243"/>
    </row>
    <row r="517" ht="12.75">
      <c r="E517" s="243"/>
    </row>
    <row r="518" ht="12.75">
      <c r="E518" s="243"/>
    </row>
    <row r="519" ht="12.75">
      <c r="E519" s="243"/>
    </row>
    <row r="520" ht="12.75">
      <c r="E520" s="243"/>
    </row>
    <row r="521" ht="12.75">
      <c r="E521" s="243"/>
    </row>
    <row r="522" ht="12.75">
      <c r="E522" s="243"/>
    </row>
    <row r="523" ht="12.75">
      <c r="E523" s="243"/>
    </row>
    <row r="524" ht="12.75">
      <c r="E524" s="243"/>
    </row>
    <row r="525" ht="12.75">
      <c r="E525" s="243"/>
    </row>
    <row r="526" ht="12.75">
      <c r="E526" s="243"/>
    </row>
    <row r="527" ht="12.75">
      <c r="E527" s="243"/>
    </row>
    <row r="528" ht="12.75">
      <c r="E528" s="243"/>
    </row>
    <row r="529" ht="12.75">
      <c r="E529" s="243"/>
    </row>
    <row r="530" ht="12.75">
      <c r="E530" s="243"/>
    </row>
    <row r="531" ht="12.75">
      <c r="E531" s="243"/>
    </row>
    <row r="532" ht="12.75">
      <c r="E532" s="243"/>
    </row>
    <row r="533" ht="12.75">
      <c r="E533" s="243"/>
    </row>
    <row r="534" ht="12.75">
      <c r="E534" s="243"/>
    </row>
    <row r="535" ht="12.75">
      <c r="E535" s="243"/>
    </row>
    <row r="536" ht="12.75">
      <c r="E536" s="243"/>
    </row>
    <row r="537" ht="12.75">
      <c r="E537" s="243"/>
    </row>
    <row r="538" ht="12.75">
      <c r="E538" s="243"/>
    </row>
    <row r="539" ht="12.75">
      <c r="E539" s="243"/>
    </row>
    <row r="540" ht="12.75">
      <c r="E540" s="243"/>
    </row>
    <row r="541" ht="12.75">
      <c r="E541" s="243"/>
    </row>
    <row r="542" ht="12.75">
      <c r="E542" s="243"/>
    </row>
    <row r="543" ht="12.75">
      <c r="E543" s="243"/>
    </row>
    <row r="544" ht="12.75">
      <c r="E544" s="243"/>
    </row>
    <row r="545" ht="12.75">
      <c r="E545" s="243"/>
    </row>
    <row r="546" ht="12.75">
      <c r="E546" s="243"/>
    </row>
    <row r="547" ht="12.75">
      <c r="E547" s="243"/>
    </row>
    <row r="548" ht="12.75">
      <c r="E548" s="243"/>
    </row>
    <row r="549" ht="12.75">
      <c r="E549" s="243"/>
    </row>
    <row r="550" ht="12.75">
      <c r="E550" s="243"/>
    </row>
    <row r="551" ht="12.75">
      <c r="E551" s="243"/>
    </row>
    <row r="552" ht="12.75">
      <c r="E552" s="243"/>
    </row>
    <row r="553" ht="12.75">
      <c r="E553" s="243"/>
    </row>
    <row r="554" ht="12.75">
      <c r="E554" s="243"/>
    </row>
    <row r="555" ht="12.75">
      <c r="E555" s="243"/>
    </row>
    <row r="556" ht="12.75">
      <c r="E556" s="243"/>
    </row>
    <row r="557" ht="12.75">
      <c r="E557" s="243"/>
    </row>
    <row r="558" ht="12.75">
      <c r="E558" s="243"/>
    </row>
    <row r="559" ht="12.75">
      <c r="E559" s="243"/>
    </row>
    <row r="560" ht="12.75">
      <c r="E560" s="243"/>
    </row>
    <row r="561" ht="12.75">
      <c r="E561" s="243"/>
    </row>
    <row r="562" ht="12.75">
      <c r="E562" s="243"/>
    </row>
    <row r="563" ht="12.75">
      <c r="E563" s="243"/>
    </row>
    <row r="564" ht="12.75">
      <c r="E564" s="243"/>
    </row>
    <row r="565" ht="12.75">
      <c r="E565" s="243"/>
    </row>
    <row r="566" ht="12.75">
      <c r="E566" s="243"/>
    </row>
    <row r="567" ht="12.75">
      <c r="E567" s="243"/>
    </row>
    <row r="568" ht="12.75">
      <c r="E568" s="243"/>
    </row>
    <row r="569" ht="12.75">
      <c r="E569" s="243"/>
    </row>
    <row r="570" ht="12.75">
      <c r="E570" s="243"/>
    </row>
    <row r="571" ht="12.75">
      <c r="E571" s="243"/>
    </row>
    <row r="572" ht="12.75">
      <c r="E572" s="243"/>
    </row>
    <row r="573" ht="12.75">
      <c r="E573" s="243"/>
    </row>
    <row r="574" ht="12.75">
      <c r="E574" s="243"/>
    </row>
    <row r="575" ht="12.75">
      <c r="E575" s="243"/>
    </row>
    <row r="576" ht="12.75">
      <c r="E576" s="243"/>
    </row>
    <row r="577" ht="12.75">
      <c r="E577" s="243"/>
    </row>
    <row r="578" ht="12.75">
      <c r="E578" s="243"/>
    </row>
    <row r="579" ht="12.75">
      <c r="E579" s="243"/>
    </row>
    <row r="580" ht="12.75">
      <c r="E580" s="243"/>
    </row>
    <row r="581" ht="12.75">
      <c r="E581" s="243"/>
    </row>
    <row r="582" ht="12.75">
      <c r="E582" s="243"/>
    </row>
    <row r="583" ht="12.75">
      <c r="E583" s="243"/>
    </row>
    <row r="584" ht="12.75">
      <c r="E584" s="243"/>
    </row>
    <row r="585" ht="12.75">
      <c r="E585" s="243"/>
    </row>
    <row r="586" ht="12.75">
      <c r="E586" s="243"/>
    </row>
    <row r="587" ht="12.75">
      <c r="E587" s="243"/>
    </row>
    <row r="588" ht="12.75">
      <c r="E588" s="243"/>
    </row>
    <row r="589" ht="12.75">
      <c r="E589" s="243"/>
    </row>
    <row r="590" ht="12.75">
      <c r="E590" s="243"/>
    </row>
    <row r="591" ht="12.75">
      <c r="E591" s="243"/>
    </row>
    <row r="592" ht="12.75">
      <c r="E592" s="243"/>
    </row>
    <row r="593" ht="12.75">
      <c r="E593" s="243"/>
    </row>
    <row r="594" ht="12.75">
      <c r="E594" s="243"/>
    </row>
    <row r="595" ht="12.75">
      <c r="E595" s="243"/>
    </row>
    <row r="596" ht="12.75">
      <c r="E596" s="243"/>
    </row>
    <row r="597" ht="12.75">
      <c r="E597" s="243"/>
    </row>
    <row r="598" ht="12.75">
      <c r="E598" s="243"/>
    </row>
    <row r="599" ht="12.75">
      <c r="E599" s="243"/>
    </row>
    <row r="600" ht="12.75">
      <c r="E600" s="243"/>
    </row>
    <row r="601" ht="12.75">
      <c r="E601" s="243"/>
    </row>
    <row r="602" ht="12.75">
      <c r="E602" s="243"/>
    </row>
    <row r="603" ht="12.75">
      <c r="E603" s="243"/>
    </row>
    <row r="604" ht="12.75">
      <c r="E604" s="243"/>
    </row>
    <row r="605" ht="12.75">
      <c r="E605" s="243"/>
    </row>
    <row r="606" ht="12.75">
      <c r="E606" s="243"/>
    </row>
    <row r="607" ht="12.75">
      <c r="E607" s="243"/>
    </row>
    <row r="608" ht="12.75">
      <c r="E608" s="243"/>
    </row>
    <row r="609" ht="12.75">
      <c r="E609" s="243"/>
    </row>
    <row r="610" ht="12.75">
      <c r="E610" s="243"/>
    </row>
    <row r="611" ht="12.75">
      <c r="E611" s="243"/>
    </row>
    <row r="612" ht="12.75">
      <c r="E612" s="243"/>
    </row>
    <row r="613" ht="12.75">
      <c r="E613" s="243"/>
    </row>
    <row r="614" ht="12.75">
      <c r="E614" s="243"/>
    </row>
    <row r="615" ht="12.75">
      <c r="E615" s="243"/>
    </row>
    <row r="616" ht="12.75">
      <c r="E616" s="243"/>
    </row>
    <row r="617" ht="12.75">
      <c r="E617" s="243"/>
    </row>
    <row r="618" ht="12.75">
      <c r="E618" s="243"/>
    </row>
    <row r="619" ht="12.75">
      <c r="E619" s="243"/>
    </row>
    <row r="620" ht="12.75">
      <c r="E620" s="243"/>
    </row>
    <row r="621" ht="12.75">
      <c r="E621" s="243"/>
    </row>
    <row r="622" ht="12.75">
      <c r="E622" s="243"/>
    </row>
    <row r="623" ht="12.75">
      <c r="E623" s="243"/>
    </row>
    <row r="624" ht="12.75">
      <c r="E624" s="243"/>
    </row>
    <row r="625" ht="12.75">
      <c r="E625" s="243"/>
    </row>
    <row r="626" ht="12.75">
      <c r="E626" s="243"/>
    </row>
    <row r="627" ht="12.75">
      <c r="E627" s="243"/>
    </row>
    <row r="628" ht="12.75">
      <c r="E628" s="243"/>
    </row>
    <row r="629" ht="12.75">
      <c r="E629" s="243"/>
    </row>
    <row r="630" ht="12.75">
      <c r="E630" s="243"/>
    </row>
    <row r="631" ht="12.75">
      <c r="E631" s="243"/>
    </row>
    <row r="632" ht="12.75">
      <c r="E632" s="243"/>
    </row>
    <row r="633" ht="12.75">
      <c r="E633" s="243"/>
    </row>
    <row r="634" ht="12.75">
      <c r="E634" s="243"/>
    </row>
    <row r="635" ht="12.75">
      <c r="E635" s="243"/>
    </row>
    <row r="636" ht="12.75">
      <c r="E636" s="243"/>
    </row>
    <row r="637" ht="12.75">
      <c r="E637" s="243"/>
    </row>
    <row r="638" ht="12.75">
      <c r="E638" s="243"/>
    </row>
    <row r="639" ht="12.75">
      <c r="E639" s="243"/>
    </row>
    <row r="640" ht="12.75">
      <c r="E640" s="243"/>
    </row>
    <row r="641" ht="12.75">
      <c r="E641" s="243"/>
    </row>
    <row r="642" ht="12.75">
      <c r="E642" s="243"/>
    </row>
    <row r="643" ht="12.75">
      <c r="E643" s="243"/>
    </row>
    <row r="644" ht="12.75">
      <c r="E644" s="243"/>
    </row>
    <row r="645" ht="12.75">
      <c r="E645" s="243"/>
    </row>
    <row r="646" ht="12.75">
      <c r="E646" s="243"/>
    </row>
    <row r="647" ht="12.75">
      <c r="E647" s="243"/>
    </row>
    <row r="648" ht="12.75">
      <c r="E648" s="243"/>
    </row>
    <row r="649" ht="12.75">
      <c r="E649" s="243"/>
    </row>
    <row r="650" ht="12.75">
      <c r="E650" s="243"/>
    </row>
    <row r="651" ht="12.75">
      <c r="E651" s="243"/>
    </row>
    <row r="652" ht="12.75">
      <c r="E652" s="243"/>
    </row>
    <row r="653" ht="12.75">
      <c r="E653" s="243"/>
    </row>
    <row r="654" ht="12.75">
      <c r="E654" s="243"/>
    </row>
    <row r="655" ht="12.75">
      <c r="E655" s="243"/>
    </row>
    <row r="656" ht="12.75">
      <c r="E656" s="243"/>
    </row>
    <row r="657" ht="12.75">
      <c r="E657" s="243"/>
    </row>
    <row r="658" ht="12.75">
      <c r="E658" s="243"/>
    </row>
    <row r="659" ht="12.75">
      <c r="E659" s="243"/>
    </row>
    <row r="660" ht="12.75">
      <c r="E660" s="243"/>
    </row>
    <row r="661" ht="12.75">
      <c r="E661" s="243"/>
    </row>
    <row r="662" ht="12.75">
      <c r="E662" s="243"/>
    </row>
    <row r="663" ht="12.75">
      <c r="E663" s="243"/>
    </row>
    <row r="664" ht="12.75">
      <c r="E664" s="243"/>
    </row>
    <row r="665" ht="12.75">
      <c r="E665" s="243"/>
    </row>
    <row r="666" ht="12.75">
      <c r="E666" s="243"/>
    </row>
    <row r="667" ht="12.75">
      <c r="E667" s="243"/>
    </row>
    <row r="668" ht="12.75">
      <c r="E668" s="243"/>
    </row>
    <row r="669" ht="12.75">
      <c r="E669" s="243"/>
    </row>
    <row r="670" ht="12.75">
      <c r="E670" s="243"/>
    </row>
    <row r="671" ht="12.75">
      <c r="E671" s="243"/>
    </row>
    <row r="672" ht="12.75">
      <c r="E672" s="243"/>
    </row>
    <row r="673" ht="12.75">
      <c r="E673" s="243"/>
    </row>
    <row r="674" ht="12.75">
      <c r="E674" s="243"/>
    </row>
    <row r="675" ht="12.75">
      <c r="E675" s="243"/>
    </row>
    <row r="676" ht="12.75">
      <c r="E676" s="243"/>
    </row>
    <row r="677" ht="12.75">
      <c r="E677" s="243"/>
    </row>
    <row r="678" ht="12.75">
      <c r="E678" s="243"/>
    </row>
    <row r="679" ht="12.75">
      <c r="E679" s="243"/>
    </row>
    <row r="680" ht="12.75">
      <c r="E680" s="243"/>
    </row>
    <row r="681" ht="12.75">
      <c r="E681" s="243"/>
    </row>
    <row r="682" ht="12.75">
      <c r="E682" s="243"/>
    </row>
    <row r="683" ht="12.75">
      <c r="E683" s="243"/>
    </row>
    <row r="684" ht="12.75">
      <c r="E684" s="243"/>
    </row>
    <row r="685" ht="12.75">
      <c r="E685" s="243"/>
    </row>
    <row r="686" ht="12.75">
      <c r="E686" s="243"/>
    </row>
    <row r="687" ht="12.75">
      <c r="E687" s="243"/>
    </row>
    <row r="688" ht="12.75">
      <c r="E688" s="243"/>
    </row>
    <row r="689" ht="12.75">
      <c r="E689" s="243"/>
    </row>
    <row r="690" ht="12.75">
      <c r="E690" s="243"/>
    </row>
    <row r="691" ht="12.75">
      <c r="E691" s="243"/>
    </row>
    <row r="692" ht="12.75">
      <c r="E692" s="243"/>
    </row>
    <row r="693" ht="12.75">
      <c r="E693" s="243"/>
    </row>
    <row r="694" ht="12.75">
      <c r="E694" s="243"/>
    </row>
    <row r="695" ht="12.75">
      <c r="E695" s="243"/>
    </row>
    <row r="696" ht="12.75">
      <c r="E696" s="243"/>
    </row>
    <row r="697" ht="12.75">
      <c r="E697" s="243"/>
    </row>
    <row r="698" ht="12.75">
      <c r="E698" s="243"/>
    </row>
    <row r="699" ht="12.75">
      <c r="E699" s="243"/>
    </row>
    <row r="700" ht="12.75">
      <c r="E700" s="243"/>
    </row>
    <row r="701" ht="12.75">
      <c r="E701" s="243"/>
    </row>
    <row r="702" ht="12.75">
      <c r="E702" s="243"/>
    </row>
    <row r="703" ht="12.75">
      <c r="E703" s="243"/>
    </row>
    <row r="704" ht="12.75">
      <c r="E704" s="243"/>
    </row>
    <row r="705" ht="12.75">
      <c r="E705" s="243"/>
    </row>
    <row r="706" ht="12.75">
      <c r="E706" s="243"/>
    </row>
    <row r="707" ht="12.75">
      <c r="E707" s="243"/>
    </row>
    <row r="708" ht="12.75">
      <c r="E708" s="243"/>
    </row>
    <row r="709" ht="12.75">
      <c r="E709" s="243"/>
    </row>
    <row r="710" ht="12.75">
      <c r="E710" s="243"/>
    </row>
    <row r="711" ht="12.75">
      <c r="E711" s="243"/>
    </row>
    <row r="712" ht="12.75">
      <c r="E712" s="243"/>
    </row>
    <row r="713" ht="12.75">
      <c r="E713" s="243"/>
    </row>
    <row r="714" ht="12.75">
      <c r="E714" s="243"/>
    </row>
    <row r="715" ht="12.75">
      <c r="E715" s="243"/>
    </row>
    <row r="716" ht="12.75">
      <c r="E716" s="243"/>
    </row>
    <row r="717" ht="12.75">
      <c r="E717" s="243"/>
    </row>
    <row r="718" ht="12.75">
      <c r="E718" s="243"/>
    </row>
    <row r="719" ht="12.75">
      <c r="E719" s="243"/>
    </row>
    <row r="720" ht="12.75">
      <c r="E720" s="243"/>
    </row>
    <row r="721" ht="12.75">
      <c r="E721" s="243"/>
    </row>
    <row r="722" ht="12.75">
      <c r="E722" s="243"/>
    </row>
    <row r="723" ht="12.75">
      <c r="E723" s="243"/>
    </row>
    <row r="724" ht="12.75">
      <c r="E724" s="243"/>
    </row>
    <row r="725" ht="12.75">
      <c r="E725" s="243"/>
    </row>
    <row r="726" ht="12.75">
      <c r="E726" s="243"/>
    </row>
    <row r="727" ht="12.75">
      <c r="E727" s="243"/>
    </row>
    <row r="728" ht="12.75">
      <c r="E728" s="243"/>
    </row>
    <row r="729" ht="12.75">
      <c r="E729" s="243"/>
    </row>
    <row r="730" ht="12.75">
      <c r="E730" s="243"/>
    </row>
    <row r="731" ht="12.75">
      <c r="E731" s="243"/>
    </row>
    <row r="732" ht="12.75">
      <c r="E732" s="243"/>
    </row>
    <row r="733" ht="12.75">
      <c r="E733" s="243"/>
    </row>
    <row r="734" ht="12.75">
      <c r="E734" s="243"/>
    </row>
    <row r="735" ht="12.75">
      <c r="E735" s="243"/>
    </row>
    <row r="736" ht="12.75">
      <c r="E736" s="243"/>
    </row>
    <row r="737" ht="12.75">
      <c r="E737" s="243"/>
    </row>
    <row r="738" ht="12.75">
      <c r="E738" s="243"/>
    </row>
    <row r="739" ht="12.75">
      <c r="E739" s="243"/>
    </row>
    <row r="740" ht="12.75">
      <c r="E740" s="243"/>
    </row>
    <row r="741" ht="12.75">
      <c r="E741" s="243"/>
    </row>
    <row r="742" ht="12.75">
      <c r="E742" s="243"/>
    </row>
    <row r="743" ht="12.75">
      <c r="E743" s="243"/>
    </row>
    <row r="744" ht="12.75">
      <c r="E744" s="243"/>
    </row>
    <row r="745" ht="12.75">
      <c r="E745" s="243"/>
    </row>
    <row r="746" ht="12.75">
      <c r="E746" s="243"/>
    </row>
    <row r="747" ht="12.75">
      <c r="E747" s="243"/>
    </row>
    <row r="748" ht="12.75">
      <c r="E748" s="243"/>
    </row>
    <row r="749" ht="12.75">
      <c r="E749" s="243"/>
    </row>
    <row r="750" ht="12.75">
      <c r="E750" s="243"/>
    </row>
    <row r="751" ht="12.75">
      <c r="E751" s="243"/>
    </row>
    <row r="752" ht="12.75">
      <c r="E752" s="243"/>
    </row>
    <row r="753" ht="12.75">
      <c r="E753" s="243"/>
    </row>
    <row r="754" ht="12.75">
      <c r="E754" s="243"/>
    </row>
    <row r="755" ht="12.75">
      <c r="E755" s="243"/>
    </row>
    <row r="756" ht="12.75">
      <c r="E756" s="243"/>
    </row>
    <row r="757" ht="12.75">
      <c r="E757" s="243"/>
    </row>
    <row r="758" ht="12.75">
      <c r="E758" s="243"/>
    </row>
    <row r="759" ht="12.75">
      <c r="E759" s="243"/>
    </row>
    <row r="760" ht="12.75">
      <c r="E760" s="243"/>
    </row>
    <row r="761" ht="12.75">
      <c r="E761" s="243"/>
    </row>
    <row r="762" ht="12.75">
      <c r="E762" s="243"/>
    </row>
    <row r="763" ht="12.75">
      <c r="E763" s="243"/>
    </row>
    <row r="764" ht="12.75">
      <c r="E764" s="243"/>
    </row>
    <row r="765" ht="12.75">
      <c r="E765" s="243"/>
    </row>
    <row r="766" ht="12.75">
      <c r="E766" s="243"/>
    </row>
    <row r="767" ht="12.75">
      <c r="E767" s="243"/>
    </row>
    <row r="768" ht="12.75">
      <c r="E768" s="243"/>
    </row>
    <row r="769" ht="12.75">
      <c r="E769" s="243"/>
    </row>
    <row r="770" ht="12.75">
      <c r="E770" s="243"/>
    </row>
    <row r="771" ht="12.75">
      <c r="E771" s="243"/>
    </row>
    <row r="772" ht="12.75">
      <c r="E772" s="243"/>
    </row>
    <row r="773" ht="12.75">
      <c r="E773" s="243"/>
    </row>
    <row r="774" ht="12.75">
      <c r="E774" s="243"/>
    </row>
    <row r="775" ht="12.75">
      <c r="E775" s="243"/>
    </row>
    <row r="776" ht="12.75">
      <c r="E776" s="243"/>
    </row>
    <row r="777" ht="12.75">
      <c r="E777" s="243"/>
    </row>
    <row r="778" ht="12.75">
      <c r="E778" s="243"/>
    </row>
    <row r="779" ht="12.75">
      <c r="E779" s="243"/>
    </row>
    <row r="780" ht="12.75">
      <c r="E780" s="243"/>
    </row>
    <row r="781" ht="12.75">
      <c r="E781" s="243"/>
    </row>
    <row r="782" ht="12.75">
      <c r="E782" s="243"/>
    </row>
    <row r="783" ht="12.75">
      <c r="E783" s="243"/>
    </row>
    <row r="784" ht="12.75">
      <c r="E784" s="243"/>
    </row>
    <row r="785" ht="12.75">
      <c r="E785" s="243"/>
    </row>
    <row r="786" ht="12.75">
      <c r="E786" s="243"/>
    </row>
    <row r="787" ht="12.75">
      <c r="E787" s="243"/>
    </row>
    <row r="788" ht="12.75">
      <c r="E788" s="243"/>
    </row>
    <row r="789" ht="12.75">
      <c r="E789" s="243"/>
    </row>
    <row r="790" ht="12.75">
      <c r="E790" s="243"/>
    </row>
    <row r="791" ht="12.75">
      <c r="E791" s="243"/>
    </row>
    <row r="792" ht="12.75">
      <c r="E792" s="243"/>
    </row>
    <row r="793" ht="12.75">
      <c r="E793" s="243"/>
    </row>
    <row r="794" ht="12.75">
      <c r="E794" s="243"/>
    </row>
    <row r="795" ht="12.75">
      <c r="E795" s="243"/>
    </row>
    <row r="796" ht="12.75">
      <c r="E796" s="243"/>
    </row>
    <row r="797" ht="12.75">
      <c r="E797" s="243"/>
    </row>
    <row r="798" ht="12.75">
      <c r="E798" s="243"/>
    </row>
    <row r="799" ht="12.75">
      <c r="E799" s="243"/>
    </row>
    <row r="800" ht="12.75">
      <c r="E800" s="243"/>
    </row>
    <row r="801" ht="12.75">
      <c r="E801" s="243"/>
    </row>
    <row r="802" ht="12.75">
      <c r="E802" s="243"/>
    </row>
    <row r="803" ht="12.75">
      <c r="E803" s="243"/>
    </row>
    <row r="804" ht="12.75">
      <c r="E804" s="243"/>
    </row>
    <row r="805" ht="12.75">
      <c r="E805" s="243"/>
    </row>
    <row r="806" ht="12.75">
      <c r="E806" s="243"/>
    </row>
    <row r="807" ht="12.75">
      <c r="E807" s="243"/>
    </row>
    <row r="808" ht="12.75">
      <c r="E808" s="243"/>
    </row>
    <row r="809" ht="12.75">
      <c r="E809" s="243"/>
    </row>
    <row r="810" ht="12.75">
      <c r="E810" s="243"/>
    </row>
    <row r="811" ht="12.75">
      <c r="E811" s="243"/>
    </row>
    <row r="812" ht="12.75">
      <c r="E812" s="243"/>
    </row>
    <row r="813" ht="12.75">
      <c r="E813" s="243"/>
    </row>
    <row r="814" ht="12.75">
      <c r="E814" s="243"/>
    </row>
    <row r="815" ht="12.75">
      <c r="E815" s="243"/>
    </row>
    <row r="816" ht="12.75">
      <c r="E816" s="243"/>
    </row>
    <row r="817" ht="12.75">
      <c r="E817" s="243"/>
    </row>
    <row r="818" ht="12.75">
      <c r="E818" s="243"/>
    </row>
    <row r="819" ht="12.75">
      <c r="E819" s="243"/>
    </row>
    <row r="820" ht="12.75">
      <c r="E820" s="243"/>
    </row>
    <row r="821" ht="12.75">
      <c r="E821" s="243"/>
    </row>
    <row r="822" ht="12.75">
      <c r="E822" s="243"/>
    </row>
    <row r="823" ht="12.75">
      <c r="E823" s="243"/>
    </row>
    <row r="824" ht="12.75">
      <c r="E824" s="243"/>
    </row>
    <row r="825" ht="12.75">
      <c r="E825" s="243"/>
    </row>
    <row r="826" ht="12.75">
      <c r="E826" s="243"/>
    </row>
    <row r="827" ht="12.75">
      <c r="E827" s="243"/>
    </row>
    <row r="828" ht="12.75">
      <c r="E828" s="243"/>
    </row>
    <row r="829" ht="12.75">
      <c r="E829" s="243"/>
    </row>
    <row r="830" ht="12.75">
      <c r="E830" s="243"/>
    </row>
    <row r="831" ht="12.75">
      <c r="E831" s="243"/>
    </row>
    <row r="832" ht="12.75">
      <c r="E832" s="243"/>
    </row>
    <row r="833" ht="12.75">
      <c r="E833" s="243"/>
    </row>
    <row r="834" ht="12.75">
      <c r="E834" s="243"/>
    </row>
    <row r="835" ht="12.75">
      <c r="E835" s="243"/>
    </row>
    <row r="836" ht="12.75">
      <c r="E836" s="243"/>
    </row>
    <row r="837" ht="12.75">
      <c r="E837" s="243"/>
    </row>
    <row r="838" ht="12.75">
      <c r="E838" s="243"/>
    </row>
    <row r="839" ht="12.75">
      <c r="E839" s="243"/>
    </row>
    <row r="840" ht="12.75">
      <c r="E840" s="243"/>
    </row>
    <row r="841" ht="12.75">
      <c r="E841" s="243"/>
    </row>
    <row r="842" ht="12.75">
      <c r="E842" s="243"/>
    </row>
    <row r="843" ht="12.75">
      <c r="E843" s="243"/>
    </row>
    <row r="844" ht="12.75">
      <c r="E844" s="243"/>
    </row>
    <row r="845" ht="12.75">
      <c r="E845" s="243"/>
    </row>
    <row r="846" ht="12.75">
      <c r="E846" s="243"/>
    </row>
    <row r="847" ht="12.75">
      <c r="E847" s="243"/>
    </row>
    <row r="848" ht="12.75">
      <c r="E848" s="243"/>
    </row>
    <row r="849" ht="12.75">
      <c r="E849" s="243"/>
    </row>
    <row r="850" ht="12.75">
      <c r="E850" s="243"/>
    </row>
    <row r="851" ht="12.75">
      <c r="E851" s="243"/>
    </row>
    <row r="852" ht="12.75">
      <c r="E852" s="243"/>
    </row>
    <row r="853" ht="12.75">
      <c r="E853" s="243"/>
    </row>
    <row r="854" ht="12.75">
      <c r="E854" s="243"/>
    </row>
    <row r="855" ht="12.75">
      <c r="E855" s="243"/>
    </row>
    <row r="856" ht="12.75">
      <c r="E856" s="243"/>
    </row>
    <row r="857" ht="12.75">
      <c r="E857" s="243"/>
    </row>
    <row r="858" ht="12.75">
      <c r="E858" s="243"/>
    </row>
    <row r="859" ht="12.75">
      <c r="E859" s="243"/>
    </row>
    <row r="860" ht="12.75">
      <c r="E860" s="243"/>
    </row>
    <row r="861" ht="12.75">
      <c r="E861" s="243"/>
    </row>
    <row r="862" ht="12.75">
      <c r="E862" s="243"/>
    </row>
    <row r="863" ht="12.75">
      <c r="E863" s="243"/>
    </row>
    <row r="864" ht="12.75">
      <c r="E864" s="243"/>
    </row>
    <row r="865" ht="12.75">
      <c r="E865" s="243"/>
    </row>
    <row r="866" ht="12.75">
      <c r="E866" s="243"/>
    </row>
    <row r="867" ht="12.75">
      <c r="E867" s="243"/>
    </row>
    <row r="868" ht="12.75">
      <c r="E868" s="243"/>
    </row>
    <row r="869" ht="12.75">
      <c r="E869" s="243"/>
    </row>
    <row r="870" ht="12.75">
      <c r="E870" s="243"/>
    </row>
    <row r="871" ht="12.75">
      <c r="E871" s="243"/>
    </row>
    <row r="872" ht="12.75">
      <c r="E872" s="243"/>
    </row>
    <row r="873" ht="12.75">
      <c r="E873" s="243"/>
    </row>
    <row r="874" ht="12.75">
      <c r="E874" s="243"/>
    </row>
    <row r="875" ht="12.75">
      <c r="E875" s="243"/>
    </row>
    <row r="876" ht="12.75">
      <c r="E876" s="243"/>
    </row>
    <row r="877" ht="12.75">
      <c r="E877" s="243"/>
    </row>
    <row r="878" ht="12.75">
      <c r="E878" s="243"/>
    </row>
    <row r="879" ht="12.75">
      <c r="E879" s="243"/>
    </row>
    <row r="880" ht="12.75">
      <c r="E880" s="243"/>
    </row>
    <row r="881" ht="12.75">
      <c r="E881" s="243"/>
    </row>
    <row r="882" ht="12.75">
      <c r="E882" s="243"/>
    </row>
    <row r="883" ht="12.75">
      <c r="E883" s="243"/>
    </row>
    <row r="884" ht="12.75">
      <c r="E884" s="243"/>
    </row>
    <row r="885" ht="12.75">
      <c r="E885" s="243"/>
    </row>
    <row r="886" ht="12.75">
      <c r="E886" s="243"/>
    </row>
    <row r="887" ht="12.75">
      <c r="E887" s="243"/>
    </row>
    <row r="888" ht="12.75">
      <c r="E888" s="243"/>
    </row>
    <row r="889" ht="12.75">
      <c r="E889" s="243"/>
    </row>
    <row r="890" ht="12.75">
      <c r="E890" s="243"/>
    </row>
    <row r="891" ht="12.75">
      <c r="E891" s="243"/>
    </row>
    <row r="892" ht="12.75">
      <c r="E892" s="243"/>
    </row>
    <row r="893" ht="12.75">
      <c r="E893" s="243"/>
    </row>
    <row r="894" ht="12.75">
      <c r="E894" s="243"/>
    </row>
    <row r="895" ht="12.75">
      <c r="E895" s="243"/>
    </row>
    <row r="896" ht="12.75">
      <c r="E896" s="243"/>
    </row>
    <row r="897" ht="12.75">
      <c r="E897" s="243"/>
    </row>
    <row r="898" ht="12.75">
      <c r="E898" s="243"/>
    </row>
    <row r="899" ht="12.75">
      <c r="E899" s="243"/>
    </row>
    <row r="900" ht="12.75">
      <c r="E900" s="243"/>
    </row>
    <row r="901" ht="12.75">
      <c r="E901" s="243"/>
    </row>
    <row r="902" ht="12.75">
      <c r="E902" s="243"/>
    </row>
    <row r="903" ht="12.75">
      <c r="E903" s="243"/>
    </row>
    <row r="904" ht="12.75">
      <c r="E904" s="243"/>
    </row>
    <row r="905" ht="12.75">
      <c r="E905" s="243"/>
    </row>
    <row r="906" ht="12.75">
      <c r="E906" s="243"/>
    </row>
    <row r="907" ht="12.75">
      <c r="E907" s="243"/>
    </row>
    <row r="908" ht="12.75">
      <c r="E908" s="243"/>
    </row>
    <row r="909" ht="12.75">
      <c r="E909" s="243"/>
    </row>
    <row r="910" ht="12.75">
      <c r="E910" s="243"/>
    </row>
    <row r="911" ht="12.75">
      <c r="E911" s="243"/>
    </row>
    <row r="912" ht="12.75">
      <c r="E912" s="243"/>
    </row>
    <row r="913" ht="12.75">
      <c r="E913" s="243"/>
    </row>
    <row r="914" ht="12.75">
      <c r="E914" s="243"/>
    </row>
    <row r="915" ht="12.75">
      <c r="E915" s="243"/>
    </row>
    <row r="916" ht="12.75">
      <c r="E916" s="243"/>
    </row>
    <row r="917" ht="12.75">
      <c r="E917" s="243"/>
    </row>
    <row r="918" ht="12.75">
      <c r="E918" s="243"/>
    </row>
    <row r="919" ht="12.75">
      <c r="E919" s="243"/>
    </row>
    <row r="920" ht="12.75">
      <c r="E920" s="243"/>
    </row>
    <row r="921" ht="12.75">
      <c r="E921" s="243"/>
    </row>
    <row r="922" ht="12.75">
      <c r="E922" s="243"/>
    </row>
    <row r="923" ht="12.75">
      <c r="E923" s="243"/>
    </row>
    <row r="924" ht="12.75">
      <c r="E924" s="243"/>
    </row>
    <row r="925" ht="12.75">
      <c r="E925" s="243"/>
    </row>
    <row r="926" ht="12.75">
      <c r="E926" s="243"/>
    </row>
    <row r="927" ht="12.75">
      <c r="E927" s="243"/>
    </row>
    <row r="928" ht="12.75">
      <c r="E928" s="243"/>
    </row>
    <row r="929" ht="12.75">
      <c r="E929" s="243"/>
    </row>
    <row r="930" ht="12.75">
      <c r="E930" s="243"/>
    </row>
    <row r="931" ht="12.75">
      <c r="E931" s="243"/>
    </row>
    <row r="932" ht="12.75">
      <c r="E932" s="243"/>
    </row>
    <row r="933" ht="12.75">
      <c r="E933" s="243"/>
    </row>
    <row r="934" ht="12.75">
      <c r="E934" s="243"/>
    </row>
    <row r="935" ht="12.75">
      <c r="E935" s="243"/>
    </row>
    <row r="936" ht="12.75">
      <c r="E936" s="243"/>
    </row>
    <row r="937" ht="12.75">
      <c r="E937" s="243"/>
    </row>
    <row r="938" ht="12.75">
      <c r="E938" s="243"/>
    </row>
    <row r="939" ht="12.75">
      <c r="E939" s="243"/>
    </row>
    <row r="940" ht="12.75">
      <c r="E940" s="243"/>
    </row>
    <row r="941" ht="12.75">
      <c r="E941" s="243"/>
    </row>
    <row r="942" ht="12.75">
      <c r="E942" s="243"/>
    </row>
    <row r="943" ht="12.75">
      <c r="E943" s="243"/>
    </row>
    <row r="944" ht="12.75">
      <c r="E944" s="243"/>
    </row>
    <row r="945" ht="12.75">
      <c r="E945" s="243"/>
    </row>
    <row r="946" ht="12.75">
      <c r="E946" s="243"/>
    </row>
    <row r="947" ht="12.75">
      <c r="E947" s="243"/>
    </row>
    <row r="948" ht="12.75">
      <c r="E948" s="243"/>
    </row>
    <row r="949" ht="12.75">
      <c r="E949" s="243"/>
    </row>
    <row r="950" ht="12.75">
      <c r="E950" s="243"/>
    </row>
    <row r="951" ht="12.75">
      <c r="E951" s="243"/>
    </row>
    <row r="952" ht="12.75">
      <c r="E952" s="243"/>
    </row>
    <row r="953" ht="12.75">
      <c r="E953" s="243"/>
    </row>
    <row r="954" ht="12.75">
      <c r="E954" s="243"/>
    </row>
    <row r="955" ht="12.75">
      <c r="E955" s="243"/>
    </row>
    <row r="956" ht="12.75">
      <c r="E956" s="243"/>
    </row>
    <row r="957" ht="12.75">
      <c r="E957" s="243"/>
    </row>
    <row r="958" ht="12.75">
      <c r="E958" s="243"/>
    </row>
    <row r="959" ht="12.75">
      <c r="E959" s="243"/>
    </row>
    <row r="960" ht="12.75">
      <c r="E960" s="243"/>
    </row>
    <row r="961" ht="12.75">
      <c r="E961" s="243"/>
    </row>
    <row r="962" ht="12.75">
      <c r="E962" s="243"/>
    </row>
    <row r="963" ht="12.75">
      <c r="E963" s="243"/>
    </row>
    <row r="964" ht="12.75">
      <c r="E964" s="243"/>
    </row>
    <row r="965" ht="12.75">
      <c r="E965" s="243"/>
    </row>
    <row r="966" ht="12.75">
      <c r="E966" s="243"/>
    </row>
    <row r="967" ht="12.75">
      <c r="E967" s="243"/>
    </row>
    <row r="968" ht="12.75">
      <c r="E968" s="243"/>
    </row>
    <row r="969" ht="12.75">
      <c r="E969" s="243"/>
    </row>
    <row r="970" ht="12.75">
      <c r="E970" s="243"/>
    </row>
    <row r="971" ht="12.75">
      <c r="E971" s="243"/>
    </row>
    <row r="972" ht="12.75">
      <c r="E972" s="243"/>
    </row>
    <row r="973" ht="12.75">
      <c r="E973" s="243"/>
    </row>
    <row r="974" ht="12.75">
      <c r="E974" s="243"/>
    </row>
    <row r="975" ht="12.75">
      <c r="E975" s="243"/>
    </row>
    <row r="976" ht="12.75">
      <c r="E976" s="243"/>
    </row>
    <row r="977" ht="12.75">
      <c r="E977" s="243"/>
    </row>
    <row r="978" ht="12.75">
      <c r="E978" s="243"/>
    </row>
    <row r="979" ht="12.75">
      <c r="E979" s="243"/>
    </row>
    <row r="980" ht="12.75">
      <c r="E980" s="243"/>
    </row>
    <row r="981" ht="12.75">
      <c r="E981" s="243"/>
    </row>
    <row r="982" ht="12.75">
      <c r="E982" s="243"/>
    </row>
    <row r="983" ht="12.75">
      <c r="E983" s="243"/>
    </row>
    <row r="984" ht="12.75">
      <c r="E984" s="243"/>
    </row>
    <row r="985" ht="12.75">
      <c r="E985" s="243"/>
    </row>
    <row r="986" ht="12.75">
      <c r="E986" s="243"/>
    </row>
    <row r="987" ht="12.75">
      <c r="E987" s="243"/>
    </row>
    <row r="988" ht="12.75">
      <c r="E988" s="243"/>
    </row>
    <row r="989" ht="12.75">
      <c r="E989" s="243"/>
    </row>
    <row r="990" ht="12.75">
      <c r="E990" s="243"/>
    </row>
    <row r="991" ht="12.75">
      <c r="E991" s="243"/>
    </row>
    <row r="992" ht="12.75">
      <c r="E992" s="243"/>
    </row>
    <row r="993" ht="12.75">
      <c r="E993" s="243"/>
    </row>
    <row r="994" ht="12.75">
      <c r="E994" s="243"/>
    </row>
    <row r="995" ht="12.75">
      <c r="E995" s="243"/>
    </row>
    <row r="996" ht="12.75">
      <c r="E996" s="243"/>
    </row>
    <row r="997" ht="12.75">
      <c r="E997" s="243"/>
    </row>
    <row r="998" ht="12.75">
      <c r="E998" s="243"/>
    </row>
    <row r="999" ht="12.75">
      <c r="E999" s="243"/>
    </row>
    <row r="1000" ht="12.75">
      <c r="E1000" s="243"/>
    </row>
    <row r="1001" ht="12.75">
      <c r="E1001" s="243"/>
    </row>
    <row r="1002" ht="12.75">
      <c r="E1002" s="243"/>
    </row>
    <row r="1003" ht="12.75">
      <c r="E1003" s="243"/>
    </row>
    <row r="1004" ht="12.75">
      <c r="E1004" s="243"/>
    </row>
    <row r="1005" ht="12.75">
      <c r="E1005" s="243"/>
    </row>
    <row r="1006" ht="12.75">
      <c r="E1006" s="243"/>
    </row>
    <row r="1007" ht="12.75">
      <c r="E1007" s="243"/>
    </row>
    <row r="1008" ht="12.75">
      <c r="E1008" s="243"/>
    </row>
    <row r="1009" ht="12.75">
      <c r="E1009" s="243"/>
    </row>
    <row r="1010" ht="12.75">
      <c r="E1010" s="243"/>
    </row>
    <row r="1011" ht="12.75">
      <c r="E1011" s="243"/>
    </row>
    <row r="1012" ht="12.75">
      <c r="E1012" s="243"/>
    </row>
    <row r="1013" ht="12.75">
      <c r="E1013" s="243"/>
    </row>
    <row r="1014" ht="12.75">
      <c r="E1014" s="243"/>
    </row>
    <row r="1015" ht="12.75">
      <c r="E1015" s="243"/>
    </row>
    <row r="1016" ht="12.75">
      <c r="E1016" s="243"/>
    </row>
    <row r="1017" ht="12.75">
      <c r="E1017" s="243"/>
    </row>
    <row r="1018" ht="12.75">
      <c r="E1018" s="243"/>
    </row>
    <row r="1019" ht="12.75">
      <c r="E1019" s="243"/>
    </row>
    <row r="1020" ht="12.75">
      <c r="E1020" s="243"/>
    </row>
    <row r="1021" ht="12.75">
      <c r="E1021" s="243"/>
    </row>
    <row r="1022" ht="12.75">
      <c r="E1022" s="243"/>
    </row>
    <row r="1023" ht="12.75">
      <c r="E1023" s="243"/>
    </row>
    <row r="1024" ht="12.75">
      <c r="E1024" s="243"/>
    </row>
    <row r="1025" ht="12.75">
      <c r="E1025" s="243"/>
    </row>
    <row r="1026" ht="12.75">
      <c r="E1026" s="243"/>
    </row>
    <row r="1027" ht="12.75">
      <c r="E1027" s="243"/>
    </row>
    <row r="1028" ht="12.75">
      <c r="E1028" s="243"/>
    </row>
    <row r="1029" ht="12.75">
      <c r="E1029" s="243"/>
    </row>
    <row r="1030" ht="12.75">
      <c r="E1030" s="243"/>
    </row>
    <row r="1031" ht="12.75">
      <c r="E1031" s="243"/>
    </row>
    <row r="1032" ht="12.75">
      <c r="E1032" s="243"/>
    </row>
    <row r="1033" ht="12.75">
      <c r="E1033" s="243"/>
    </row>
    <row r="1034" ht="12.75">
      <c r="E1034" s="243"/>
    </row>
    <row r="1035" ht="12.75">
      <c r="E1035" s="243"/>
    </row>
    <row r="1036" ht="12.75">
      <c r="E1036" s="243"/>
    </row>
    <row r="1037" ht="12.75">
      <c r="E1037" s="243"/>
    </row>
    <row r="1038" ht="12.75">
      <c r="E1038" s="243"/>
    </row>
    <row r="1039" ht="12.75">
      <c r="E1039" s="243"/>
    </row>
    <row r="1040" ht="12.75">
      <c r="E1040" s="243"/>
    </row>
    <row r="1041" ht="12.75">
      <c r="E1041" s="243"/>
    </row>
    <row r="1042" ht="12.75">
      <c r="E1042" s="243"/>
    </row>
    <row r="1043" ht="12.75">
      <c r="E1043" s="243"/>
    </row>
    <row r="1044" ht="12.75">
      <c r="E1044" s="243"/>
    </row>
    <row r="1045" ht="12.75">
      <c r="E1045" s="243"/>
    </row>
    <row r="1046" ht="12.75">
      <c r="E1046" s="243"/>
    </row>
    <row r="1047" ht="12.75">
      <c r="E1047" s="243"/>
    </row>
    <row r="1048" ht="12.75">
      <c r="E1048" s="243"/>
    </row>
    <row r="1049" ht="12.75">
      <c r="E1049" s="243"/>
    </row>
    <row r="1050" ht="12.75">
      <c r="E1050" s="243"/>
    </row>
    <row r="1051" ht="12.75">
      <c r="E1051" s="243"/>
    </row>
    <row r="1052" ht="12.75">
      <c r="E1052" s="243"/>
    </row>
    <row r="1053" ht="12.75">
      <c r="E1053" s="243"/>
    </row>
    <row r="1054" ht="12.75">
      <c r="E1054" s="243"/>
    </row>
    <row r="1055" ht="12.75">
      <c r="E1055" s="243"/>
    </row>
    <row r="1056" ht="12.75">
      <c r="E1056" s="243"/>
    </row>
    <row r="1057" ht="12.75">
      <c r="E1057" s="243"/>
    </row>
    <row r="1058" ht="12.75">
      <c r="E1058" s="243"/>
    </row>
    <row r="1059" ht="12.75">
      <c r="E1059" s="243"/>
    </row>
    <row r="1060" ht="12.75">
      <c r="E1060" s="243"/>
    </row>
    <row r="1061" ht="12.75">
      <c r="E1061" s="243"/>
    </row>
    <row r="1062" ht="12.75">
      <c r="E1062" s="243"/>
    </row>
    <row r="1063" ht="12.75">
      <c r="E1063" s="243"/>
    </row>
    <row r="1064" ht="12.75">
      <c r="E1064" s="243"/>
    </row>
    <row r="1065" ht="12.75">
      <c r="E1065" s="243"/>
    </row>
    <row r="1066" ht="12.75">
      <c r="E1066" s="243"/>
    </row>
    <row r="1067" ht="12.75">
      <c r="E1067" s="243"/>
    </row>
    <row r="1068" ht="12.75">
      <c r="E1068" s="243"/>
    </row>
    <row r="1069" ht="12.75">
      <c r="E1069" s="243"/>
    </row>
    <row r="1070" ht="12.75">
      <c r="E1070" s="243"/>
    </row>
    <row r="1071" ht="12.75">
      <c r="E1071" s="243"/>
    </row>
    <row r="1072" ht="12.75">
      <c r="E1072" s="243"/>
    </row>
    <row r="1073" ht="12.75">
      <c r="E1073" s="243"/>
    </row>
    <row r="1074" ht="12.75">
      <c r="E1074" s="243"/>
    </row>
    <row r="1075" ht="12.75">
      <c r="E1075" s="243"/>
    </row>
    <row r="1076" ht="12.75">
      <c r="E1076" s="243"/>
    </row>
    <row r="1077" ht="12.75">
      <c r="E1077" s="243"/>
    </row>
    <row r="1078" ht="12.75">
      <c r="E1078" s="243"/>
    </row>
    <row r="1079" ht="12.75">
      <c r="E1079" s="243"/>
    </row>
    <row r="1080" ht="12.75">
      <c r="E1080" s="243"/>
    </row>
    <row r="1081" ht="12.75">
      <c r="E1081" s="243"/>
    </row>
    <row r="1082" ht="12.75">
      <c r="E1082" s="243"/>
    </row>
    <row r="1083" ht="12.75">
      <c r="E1083" s="243"/>
    </row>
    <row r="1084" ht="12.75">
      <c r="E1084" s="243"/>
    </row>
    <row r="1085" ht="12.75">
      <c r="E1085" s="243"/>
    </row>
    <row r="1086" ht="12.75">
      <c r="E1086" s="243"/>
    </row>
    <row r="1087" ht="12.75">
      <c r="E1087" s="243"/>
    </row>
    <row r="1088" ht="12.75">
      <c r="E1088" s="243"/>
    </row>
    <row r="1089" ht="12.75">
      <c r="E1089" s="243"/>
    </row>
    <row r="1090" ht="12.75">
      <c r="E1090" s="243"/>
    </row>
    <row r="1091" ht="12.75">
      <c r="E1091" s="243"/>
    </row>
    <row r="1092" ht="12.75">
      <c r="E1092" s="243"/>
    </row>
    <row r="1093" ht="12.75">
      <c r="E1093" s="243"/>
    </row>
    <row r="1094" ht="12.75">
      <c r="E1094" s="243"/>
    </row>
    <row r="1095" ht="12.75">
      <c r="E1095" s="243"/>
    </row>
    <row r="1096" ht="12.75">
      <c r="E1096" s="243"/>
    </row>
    <row r="1097" ht="12.75">
      <c r="E1097" s="243"/>
    </row>
    <row r="1098" ht="12.75">
      <c r="E1098" s="243"/>
    </row>
    <row r="1099" ht="12.75">
      <c r="E1099" s="243"/>
    </row>
    <row r="1100" ht="12.75">
      <c r="E1100" s="243"/>
    </row>
    <row r="1101" ht="12.75">
      <c r="E1101" s="243"/>
    </row>
    <row r="1102" ht="12.75">
      <c r="E1102" s="243"/>
    </row>
    <row r="1103" ht="12.75">
      <c r="E1103" s="243"/>
    </row>
    <row r="1104" ht="12.75">
      <c r="E1104" s="243"/>
    </row>
    <row r="1105" ht="12.75">
      <c r="E1105" s="243"/>
    </row>
    <row r="1106" ht="12.75">
      <c r="E1106" s="243"/>
    </row>
    <row r="1107" ht="12.75">
      <c r="E1107" s="243"/>
    </row>
    <row r="1108" ht="12.75">
      <c r="E1108" s="243"/>
    </row>
    <row r="1109" ht="12.75">
      <c r="E1109" s="243"/>
    </row>
    <row r="1110" ht="12.75">
      <c r="E1110" s="243"/>
    </row>
    <row r="1111" ht="12.75">
      <c r="E1111" s="243"/>
    </row>
    <row r="1112" ht="12.75">
      <c r="E1112" s="243"/>
    </row>
    <row r="1113" ht="12.75">
      <c r="E1113" s="243"/>
    </row>
    <row r="1114" ht="12.75">
      <c r="E1114" s="243"/>
    </row>
    <row r="1115" ht="12.75">
      <c r="E1115" s="243"/>
    </row>
    <row r="1116" ht="12.75">
      <c r="E1116" s="243"/>
    </row>
    <row r="1117" ht="12.75">
      <c r="E1117" s="243"/>
    </row>
    <row r="1118" ht="12.75">
      <c r="E1118" s="243"/>
    </row>
    <row r="1119" ht="12.75">
      <c r="E1119" s="243"/>
    </row>
    <row r="1120" ht="12.75">
      <c r="E1120" s="243"/>
    </row>
    <row r="1121" ht="12.75">
      <c r="E1121" s="243"/>
    </row>
    <row r="1122" ht="12.75">
      <c r="E1122" s="243"/>
    </row>
    <row r="1123" ht="12.75">
      <c r="E1123" s="243"/>
    </row>
    <row r="1124" ht="12.75">
      <c r="E1124" s="243"/>
    </row>
    <row r="1125" ht="12.75">
      <c r="E1125" s="243"/>
    </row>
    <row r="1126" ht="12.75">
      <c r="E1126" s="243"/>
    </row>
    <row r="1127" ht="12.75">
      <c r="E1127" s="243"/>
    </row>
    <row r="1128" ht="12.75">
      <c r="E1128" s="243"/>
    </row>
    <row r="1129" ht="12.75">
      <c r="E1129" s="243"/>
    </row>
    <row r="1130" ht="12.75">
      <c r="E1130" s="243"/>
    </row>
    <row r="1131" ht="12.75">
      <c r="E1131" s="243"/>
    </row>
    <row r="1132" ht="12.75">
      <c r="E1132" s="243"/>
    </row>
    <row r="1133" ht="12.75">
      <c r="E1133" s="243"/>
    </row>
    <row r="1134" ht="12.75">
      <c r="E1134" s="243"/>
    </row>
    <row r="1135" ht="12.75">
      <c r="E1135" s="243"/>
    </row>
    <row r="1136" ht="12.75">
      <c r="E1136" s="243"/>
    </row>
    <row r="1137" ht="12.75">
      <c r="E1137" s="243"/>
    </row>
    <row r="1138" ht="12.75">
      <c r="E1138" s="243"/>
    </row>
    <row r="1139" ht="12.75">
      <c r="E1139" s="243"/>
    </row>
    <row r="1140" ht="12.75">
      <c r="E1140" s="243"/>
    </row>
    <row r="1141" ht="12.75">
      <c r="E1141" s="243"/>
    </row>
    <row r="1142" ht="12.75">
      <c r="E1142" s="243"/>
    </row>
    <row r="1143" ht="12.75">
      <c r="E1143" s="243"/>
    </row>
    <row r="1144" ht="12.75">
      <c r="E1144" s="243"/>
    </row>
    <row r="1145" ht="12.75">
      <c r="E1145" s="243"/>
    </row>
    <row r="1146" ht="12.75">
      <c r="E1146" s="243"/>
    </row>
    <row r="1147" ht="12.75">
      <c r="E1147" s="243"/>
    </row>
    <row r="1148" ht="12.75">
      <c r="E1148" s="243"/>
    </row>
    <row r="1149" ht="12.75">
      <c r="E1149" s="243"/>
    </row>
    <row r="1150" ht="12.75">
      <c r="E1150" s="243"/>
    </row>
    <row r="1151" ht="12.75">
      <c r="E1151" s="243"/>
    </row>
    <row r="1152" ht="12.75">
      <c r="E1152" s="243"/>
    </row>
    <row r="1153" ht="12.75">
      <c r="E1153" s="243"/>
    </row>
    <row r="1154" ht="12.75">
      <c r="E1154" s="243"/>
    </row>
    <row r="1155" ht="12.75">
      <c r="E1155" s="243"/>
    </row>
    <row r="1156" ht="12.75">
      <c r="E1156" s="243"/>
    </row>
    <row r="1157" ht="12.75">
      <c r="E1157" s="243"/>
    </row>
    <row r="1158" ht="12.75">
      <c r="E1158" s="243"/>
    </row>
    <row r="1159" ht="12.75">
      <c r="E1159" s="243"/>
    </row>
    <row r="1160" ht="12.75">
      <c r="E1160" s="243"/>
    </row>
    <row r="1161" ht="12.75">
      <c r="E1161" s="243"/>
    </row>
    <row r="1162" ht="12.75">
      <c r="E1162" s="243"/>
    </row>
    <row r="1163" ht="12.75">
      <c r="E1163" s="243"/>
    </row>
    <row r="1164" ht="12.75">
      <c r="E1164" s="243"/>
    </row>
    <row r="1165" ht="12.75">
      <c r="E1165" s="243"/>
    </row>
    <row r="1166" ht="12.75">
      <c r="E1166" s="243"/>
    </row>
    <row r="1167" ht="12.75">
      <c r="E1167" s="243"/>
    </row>
    <row r="1168" ht="12.75">
      <c r="E1168" s="243"/>
    </row>
    <row r="1169" ht="12.75">
      <c r="E1169" s="243"/>
    </row>
    <row r="1170" ht="12.75">
      <c r="E1170" s="243"/>
    </row>
    <row r="1171" ht="12.75">
      <c r="E1171" s="243"/>
    </row>
    <row r="1172" ht="12.75">
      <c r="E1172" s="243"/>
    </row>
    <row r="1173" ht="12.75">
      <c r="E1173" s="243"/>
    </row>
    <row r="1174" ht="12.75">
      <c r="E1174" s="243"/>
    </row>
    <row r="1175" ht="12.75">
      <c r="E1175" s="243"/>
    </row>
    <row r="1176" ht="12.75">
      <c r="E1176" s="243"/>
    </row>
    <row r="1177" ht="12.75">
      <c r="E1177" s="243"/>
    </row>
    <row r="1178" ht="12.75">
      <c r="E1178" s="243"/>
    </row>
    <row r="1179" ht="12.75">
      <c r="E1179" s="243"/>
    </row>
    <row r="1180" ht="12.75">
      <c r="E1180" s="243"/>
    </row>
    <row r="1181" ht="12.75">
      <c r="E1181" s="243"/>
    </row>
    <row r="1182" ht="12.75">
      <c r="E1182" s="243"/>
    </row>
    <row r="1183" ht="12.75">
      <c r="E1183" s="243"/>
    </row>
    <row r="1184" ht="12.75">
      <c r="E1184" s="243"/>
    </row>
    <row r="1185" ht="12.75">
      <c r="E1185" s="243"/>
    </row>
    <row r="1186" ht="12.75">
      <c r="E1186" s="243"/>
    </row>
    <row r="1187" ht="12.75">
      <c r="E1187" s="243"/>
    </row>
    <row r="1188" ht="12.75">
      <c r="E1188" s="243"/>
    </row>
    <row r="1189" ht="12.75">
      <c r="E1189" s="243"/>
    </row>
    <row r="1190" ht="12.75">
      <c r="E1190" s="243"/>
    </row>
    <row r="1191" ht="12.75">
      <c r="E1191" s="243"/>
    </row>
    <row r="1192" ht="12.75">
      <c r="E1192" s="243"/>
    </row>
    <row r="1193" ht="12.75">
      <c r="E1193" s="243"/>
    </row>
    <row r="1194" ht="12.75">
      <c r="E1194" s="243"/>
    </row>
    <row r="1195" ht="12.75">
      <c r="E1195" s="243"/>
    </row>
    <row r="1196" ht="12.75">
      <c r="E1196" s="243"/>
    </row>
    <row r="1197" ht="12.75">
      <c r="E1197" s="243"/>
    </row>
    <row r="1198" ht="12.75">
      <c r="E1198" s="243"/>
    </row>
    <row r="1199" ht="12.75">
      <c r="E1199" s="243"/>
    </row>
    <row r="1200" ht="12.75">
      <c r="E1200" s="243"/>
    </row>
    <row r="1201" ht="12.75">
      <c r="E1201" s="243"/>
    </row>
    <row r="1202" ht="12.75">
      <c r="E1202" s="243"/>
    </row>
    <row r="1203" ht="12.75">
      <c r="E1203" s="243"/>
    </row>
    <row r="1204" ht="12.75">
      <c r="E1204" s="243"/>
    </row>
    <row r="1205" ht="12.75">
      <c r="E1205" s="243"/>
    </row>
    <row r="1206" ht="12.75">
      <c r="E1206" s="243"/>
    </row>
    <row r="1207" ht="12.75">
      <c r="E1207" s="243"/>
    </row>
    <row r="1208" ht="12.75">
      <c r="E1208" s="243"/>
    </row>
    <row r="1209" ht="12.75">
      <c r="E1209" s="243"/>
    </row>
    <row r="1210" ht="12.75">
      <c r="E1210" s="243"/>
    </row>
    <row r="1211" ht="12.75">
      <c r="E1211" s="243"/>
    </row>
    <row r="1212" ht="12.75">
      <c r="E1212" s="243"/>
    </row>
    <row r="1213" ht="12.75">
      <c r="E1213" s="243"/>
    </row>
    <row r="1214" ht="12.75">
      <c r="E1214" s="243"/>
    </row>
    <row r="1215" ht="12.75">
      <c r="E1215" s="243"/>
    </row>
    <row r="1216" ht="12.75">
      <c r="E1216" s="243"/>
    </row>
    <row r="1217" ht="12.75">
      <c r="E1217" s="243"/>
    </row>
    <row r="1218" ht="12.75">
      <c r="E1218" s="243"/>
    </row>
    <row r="1219" ht="12.75">
      <c r="E1219" s="243"/>
    </row>
    <row r="1220" ht="12.75">
      <c r="E1220" s="243"/>
    </row>
    <row r="1221" ht="12.75">
      <c r="E1221" s="243"/>
    </row>
    <row r="1222" ht="12.75">
      <c r="E1222" s="243"/>
    </row>
    <row r="1223" ht="12.75">
      <c r="E1223" s="243"/>
    </row>
    <row r="1224" ht="12.75">
      <c r="E1224" s="243"/>
    </row>
    <row r="1225" ht="12.75">
      <c r="E1225" s="243"/>
    </row>
    <row r="1226" ht="12.75">
      <c r="E1226" s="243"/>
    </row>
    <row r="1227" ht="12.75">
      <c r="E1227" s="243"/>
    </row>
    <row r="1228" ht="12.75">
      <c r="E1228" s="243"/>
    </row>
    <row r="1229" ht="12.75">
      <c r="E1229" s="243"/>
    </row>
    <row r="1230" ht="12.75">
      <c r="E1230" s="243"/>
    </row>
    <row r="1231" ht="12.75">
      <c r="E1231" s="243"/>
    </row>
    <row r="1232" ht="12.75">
      <c r="E1232" s="243"/>
    </row>
    <row r="1233" ht="12.75">
      <c r="E1233" s="243"/>
    </row>
    <row r="1234" ht="12.75">
      <c r="E1234" s="243"/>
    </row>
    <row r="1235" ht="12.75">
      <c r="E1235" s="243"/>
    </row>
    <row r="1236" ht="12.75">
      <c r="E1236" s="243"/>
    </row>
    <row r="1237" ht="12.75">
      <c r="E1237" s="243"/>
    </row>
    <row r="1238" ht="12.75">
      <c r="E1238" s="243"/>
    </row>
    <row r="1239" ht="12.75">
      <c r="E1239" s="243"/>
    </row>
    <row r="1240" ht="12.75">
      <c r="E1240" s="243"/>
    </row>
    <row r="1241" ht="12.75">
      <c r="E1241" s="243"/>
    </row>
    <row r="1242" ht="12.75">
      <c r="E1242" s="243"/>
    </row>
    <row r="1243" ht="12.75">
      <c r="E1243" s="243"/>
    </row>
    <row r="1244" ht="12.75">
      <c r="E1244" s="243"/>
    </row>
    <row r="1245" ht="12.75">
      <c r="E1245" s="243"/>
    </row>
    <row r="1246" ht="12.75">
      <c r="E1246" s="243"/>
    </row>
    <row r="1247" ht="12.75">
      <c r="E1247" s="243"/>
    </row>
    <row r="1248" ht="12.75">
      <c r="E1248" s="243"/>
    </row>
    <row r="1249" ht="12.75">
      <c r="E1249" s="243"/>
    </row>
    <row r="1250" ht="12.75">
      <c r="E1250" s="243"/>
    </row>
    <row r="1251" ht="12.75">
      <c r="E1251" s="243"/>
    </row>
    <row r="1252" ht="12.75">
      <c r="E1252" s="243"/>
    </row>
    <row r="1253" ht="12.75">
      <c r="E1253" s="243"/>
    </row>
    <row r="1254" ht="12.75">
      <c r="E1254" s="243"/>
    </row>
    <row r="1255" ht="12.75">
      <c r="E1255" s="243"/>
    </row>
    <row r="1256" ht="12.75">
      <c r="E1256" s="243"/>
    </row>
    <row r="1257" ht="12.75">
      <c r="E1257" s="243"/>
    </row>
    <row r="1258" ht="12.75">
      <c r="E1258" s="243"/>
    </row>
    <row r="1259" ht="12.75">
      <c r="E1259" s="243"/>
    </row>
    <row r="1260" ht="12.75">
      <c r="E1260" s="243"/>
    </row>
    <row r="1261" ht="12.75">
      <c r="E1261" s="243"/>
    </row>
    <row r="1262" ht="12.75">
      <c r="E1262" s="243"/>
    </row>
    <row r="1263" ht="12.75">
      <c r="E1263" s="243"/>
    </row>
    <row r="1264" ht="12.75">
      <c r="E1264" s="243"/>
    </row>
    <row r="1265" ht="12.75">
      <c r="E1265" s="243"/>
    </row>
    <row r="1266" ht="12.75">
      <c r="E1266" s="243"/>
    </row>
    <row r="1267" ht="12.75">
      <c r="E1267" s="243"/>
    </row>
    <row r="1268" ht="12.75">
      <c r="E1268" s="243"/>
    </row>
    <row r="1269" ht="12.75">
      <c r="E1269" s="243"/>
    </row>
    <row r="1270" ht="12.75">
      <c r="E1270" s="243"/>
    </row>
    <row r="1271" ht="12.75">
      <c r="E1271" s="243"/>
    </row>
    <row r="1272" ht="12.75">
      <c r="E1272" s="243"/>
    </row>
    <row r="1273" ht="12.75">
      <c r="E1273" s="243"/>
    </row>
    <row r="1274" ht="12.75">
      <c r="E1274" s="243"/>
    </row>
    <row r="1275" ht="12.75">
      <c r="E1275" s="243"/>
    </row>
    <row r="1276" ht="12.75">
      <c r="E1276" s="243"/>
    </row>
    <row r="1277" ht="12.75">
      <c r="E1277" s="243"/>
    </row>
    <row r="1278" ht="12.75">
      <c r="E1278" s="243"/>
    </row>
    <row r="1279" ht="12.75">
      <c r="E1279" s="243"/>
    </row>
    <row r="1280" ht="12.75">
      <c r="E1280" s="243"/>
    </row>
    <row r="1281" ht="12.75">
      <c r="E1281" s="243"/>
    </row>
    <row r="1282" ht="12.75">
      <c r="E1282" s="243"/>
    </row>
    <row r="1283" ht="12.75">
      <c r="E1283" s="243"/>
    </row>
    <row r="1284" ht="12.75">
      <c r="E1284" s="243"/>
    </row>
    <row r="1285" ht="12.75">
      <c r="E1285" s="243"/>
    </row>
    <row r="1286" ht="12.75">
      <c r="E1286" s="243"/>
    </row>
    <row r="1287" ht="12.75">
      <c r="E1287" s="243"/>
    </row>
    <row r="1288" ht="12.75">
      <c r="E1288" s="243"/>
    </row>
    <row r="1289" ht="12.75">
      <c r="E1289" s="243"/>
    </row>
    <row r="1290" ht="12.75">
      <c r="E1290" s="243"/>
    </row>
    <row r="1291" ht="12.75">
      <c r="E1291" s="243"/>
    </row>
    <row r="1292" ht="12.75">
      <c r="E1292" s="243"/>
    </row>
    <row r="1293" ht="12.75">
      <c r="E1293" s="243"/>
    </row>
    <row r="1294" ht="12.75">
      <c r="E1294" s="243"/>
    </row>
    <row r="1295" ht="12.75">
      <c r="E1295" s="243"/>
    </row>
    <row r="1296" ht="12.75">
      <c r="E1296" s="243"/>
    </row>
    <row r="1297" ht="12.75">
      <c r="E1297" s="243"/>
    </row>
    <row r="1298" ht="12.75">
      <c r="E1298" s="243"/>
    </row>
    <row r="1299" ht="12.75">
      <c r="E1299" s="243"/>
    </row>
    <row r="1300" ht="12.75">
      <c r="E1300" s="243"/>
    </row>
    <row r="1301" ht="12.75">
      <c r="E1301" s="243"/>
    </row>
    <row r="1302" ht="12.75">
      <c r="E1302" s="243"/>
    </row>
    <row r="1303" ht="12.75">
      <c r="E1303" s="243"/>
    </row>
    <row r="1304" ht="12.75">
      <c r="E1304" s="243"/>
    </row>
    <row r="1305" ht="12.75">
      <c r="E1305" s="243"/>
    </row>
    <row r="1306" ht="12.75">
      <c r="E1306" s="243"/>
    </row>
    <row r="1307" ht="12.75">
      <c r="E1307" s="243"/>
    </row>
    <row r="1308" ht="12.75">
      <c r="E1308" s="243"/>
    </row>
    <row r="1309" ht="12.75">
      <c r="E1309" s="243"/>
    </row>
    <row r="1310" ht="12.75">
      <c r="E1310" s="243"/>
    </row>
    <row r="1311" ht="12.75">
      <c r="E1311" s="243"/>
    </row>
    <row r="1312" ht="12.75">
      <c r="E1312" s="243"/>
    </row>
    <row r="1313" ht="12.75">
      <c r="E1313" s="243"/>
    </row>
    <row r="1314" ht="12.75">
      <c r="E1314" s="243"/>
    </row>
    <row r="1315" ht="12.75">
      <c r="E1315" s="243"/>
    </row>
    <row r="1316" ht="12.75">
      <c r="E1316" s="243"/>
    </row>
    <row r="1317" ht="12.75">
      <c r="E1317" s="243"/>
    </row>
    <row r="1318" ht="12.75">
      <c r="E1318" s="243"/>
    </row>
    <row r="1319" ht="12.75">
      <c r="E1319" s="243"/>
    </row>
    <row r="1320" ht="12.75">
      <c r="E1320" s="243"/>
    </row>
    <row r="1321" ht="12.75">
      <c r="E1321" s="243"/>
    </row>
    <row r="1322" ht="12.75">
      <c r="E1322" s="243"/>
    </row>
    <row r="1323" ht="12.75">
      <c r="E1323" s="243"/>
    </row>
    <row r="1324" ht="12.75">
      <c r="E1324" s="243"/>
    </row>
    <row r="1325" ht="12.75">
      <c r="E1325" s="243"/>
    </row>
    <row r="1326" ht="12.75">
      <c r="E1326" s="243"/>
    </row>
    <row r="1327" ht="12.75">
      <c r="E1327" s="243"/>
    </row>
    <row r="1328" ht="12.75">
      <c r="E1328" s="243"/>
    </row>
    <row r="1329" ht="12.75">
      <c r="E1329" s="243"/>
    </row>
    <row r="1330" ht="12.75">
      <c r="E1330" s="243"/>
    </row>
    <row r="1331" ht="12.75">
      <c r="E1331" s="243"/>
    </row>
    <row r="1332" ht="12.75">
      <c r="E1332" s="243"/>
    </row>
    <row r="1333" ht="12.75">
      <c r="E1333" s="243"/>
    </row>
    <row r="1334" ht="12.75">
      <c r="E1334" s="243"/>
    </row>
    <row r="1335" ht="12.75">
      <c r="E1335" s="243"/>
    </row>
    <row r="1336" ht="12.75">
      <c r="E1336" s="243"/>
    </row>
    <row r="1337" ht="12.75">
      <c r="E1337" s="243"/>
    </row>
  </sheetData>
  <sheetProtection/>
  <mergeCells count="84">
    <mergeCell ref="BR4:CE5"/>
    <mergeCell ref="AX6:BG6"/>
    <mergeCell ref="AU4:AW4"/>
    <mergeCell ref="AQ4:AS4"/>
    <mergeCell ref="ES4:ET4"/>
    <mergeCell ref="ES5:ET5"/>
    <mergeCell ref="AU5:AW5"/>
    <mergeCell ref="DH5:DP5"/>
    <mergeCell ref="AX4:BG5"/>
    <mergeCell ref="J5:R5"/>
    <mergeCell ref="CI7:CJ7"/>
    <mergeCell ref="AU6:AU8"/>
    <mergeCell ref="AV6:AV8"/>
    <mergeCell ref="AW6:AW8"/>
    <mergeCell ref="BH6:BQ6"/>
    <mergeCell ref="BR6:CE6"/>
    <mergeCell ref="BR7:CE7"/>
    <mergeCell ref="CG7:CH7"/>
    <mergeCell ref="AX7:BG7"/>
    <mergeCell ref="AL4:AP4"/>
    <mergeCell ref="BH4:BQ5"/>
    <mergeCell ref="BH7:BQ7"/>
    <mergeCell ref="AQ5:AS6"/>
    <mergeCell ref="F4:H4"/>
    <mergeCell ref="J4:R4"/>
    <mergeCell ref="S4:V4"/>
    <mergeCell ref="J6:R6"/>
    <mergeCell ref="S5:T5"/>
    <mergeCell ref="S6:T6"/>
    <mergeCell ref="CR7:CS7"/>
    <mergeCell ref="CU7:CV7"/>
    <mergeCell ref="CY6:DC6"/>
    <mergeCell ref="U5:V5"/>
    <mergeCell ref="U6:V6"/>
    <mergeCell ref="AA4:AI4"/>
    <mergeCell ref="X4:Z4"/>
    <mergeCell ref="AL5:AP5"/>
    <mergeCell ref="AF6:AI6"/>
    <mergeCell ref="AJ5:AK5"/>
    <mergeCell ref="DA7:DB7"/>
    <mergeCell ref="DM6:DO6"/>
    <mergeCell ref="CY4:DG4"/>
    <mergeCell ref="CY5:DG5"/>
    <mergeCell ref="AF7:AI7"/>
    <mergeCell ref="AA5:AI5"/>
    <mergeCell ref="AA7:AE7"/>
    <mergeCell ref="AJ4:AK4"/>
    <mergeCell ref="CL7:CM7"/>
    <mergeCell ref="CP7:CQ7"/>
    <mergeCell ref="ER6:ER7"/>
    <mergeCell ref="CP5:CX5"/>
    <mergeCell ref="EM7:EN7"/>
    <mergeCell ref="EJ6:EO6"/>
    <mergeCell ref="EA5:EO5"/>
    <mergeCell ref="EC6:EC8"/>
    <mergeCell ref="DQ4:DU6"/>
    <mergeCell ref="DH4:DP4"/>
    <mergeCell ref="ED6:ED8"/>
    <mergeCell ref="DD7:DE7"/>
    <mergeCell ref="CG5:CO5"/>
    <mergeCell ref="CU6:CW6"/>
    <mergeCell ref="CP4:CX4"/>
    <mergeCell ref="CG6:CK6"/>
    <mergeCell ref="CG4:CO4"/>
    <mergeCell ref="DM7:DN7"/>
    <mergeCell ref="CP6:CT6"/>
    <mergeCell ref="CL6:CN6"/>
    <mergeCell ref="DD6:DF6"/>
    <mergeCell ref="CY7:CZ7"/>
    <mergeCell ref="EA4:EO4"/>
    <mergeCell ref="DV7:DW7"/>
    <mergeCell ref="DH7:DI7"/>
    <mergeCell ref="DS7:DT7"/>
    <mergeCell ref="EE6:EE8"/>
    <mergeCell ref="EB6:EB8"/>
    <mergeCell ref="DH6:DL6"/>
    <mergeCell ref="DV4:DZ6"/>
    <mergeCell ref="EF6:EF8"/>
    <mergeCell ref="EQ6:EQ7"/>
    <mergeCell ref="DJ7:DK7"/>
    <mergeCell ref="DQ7:DR7"/>
    <mergeCell ref="EA6:EA8"/>
    <mergeCell ref="DX7:DY7"/>
    <mergeCell ref="EG6:EI7"/>
  </mergeCells>
  <printOptions horizontalCentered="1" verticalCentered="1"/>
  <pageMargins left="0.3937007874015748" right="0.31496062992125984" top="0.35433070866141736" bottom="0.4330708661417323" header="0.15748031496062992" footer="0.2362204724409449"/>
  <pageSetup horizontalDpi="600" verticalDpi="600" orientation="landscape" paperSize="9" scale="65" r:id="rId2"/>
  <headerFooter alignWithMargins="0">
    <oddHeader>&amp;L&amp;18TABLA: &amp;P</oddHeader>
    <oddFooter>&amp;L&amp;8Memoria estadística BUC 2014&amp;R&amp;P</oddFooter>
  </headerFooter>
  <colBreaks count="10" manualBreakCount="10">
    <brk id="18" min="2" max="43" man="1"/>
    <brk id="26" min="2" max="43" man="1"/>
    <brk id="37" min="2" max="43" man="1"/>
    <brk id="49" min="2" max="43" man="1"/>
    <brk id="59" min="2" max="43" man="1"/>
    <brk id="69" min="2" max="43" man="1"/>
    <brk id="84" min="2" max="43" man="1"/>
    <brk id="102" min="2" max="43" man="1"/>
    <brk id="120" min="2" max="43" man="1"/>
    <brk id="130" min="2" max="4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1"/>
  <sheetViews>
    <sheetView view="pageBreakPreview" zoomScale="85" zoomScaleSheetLayoutView="85" zoomScalePageLayoutView="0" workbookViewId="0" topLeftCell="A13">
      <selection activeCell="B107" sqref="B107:D119"/>
    </sheetView>
  </sheetViews>
  <sheetFormatPr defaultColWidth="11.421875" defaultRowHeight="12.75"/>
  <cols>
    <col min="1" max="1" width="3.28125" style="0" customWidth="1"/>
    <col min="2" max="2" width="7.140625" style="5" customWidth="1"/>
    <col min="3" max="3" width="36.421875" style="0" customWidth="1"/>
    <col min="4" max="4" width="9.57421875" style="0" customWidth="1"/>
    <col min="5" max="5" width="3.8515625" style="0" customWidth="1"/>
    <col min="12" max="12" width="4.57421875" style="0" customWidth="1"/>
    <col min="13" max="13" width="9.57421875" style="0" customWidth="1"/>
    <col min="14" max="14" width="39.7109375" style="0" customWidth="1"/>
  </cols>
  <sheetData>
    <row r="1" spans="2:13" ht="17.25">
      <c r="B1" s="732" t="s">
        <v>180</v>
      </c>
      <c r="C1" s="248"/>
      <c r="M1" s="732" t="s">
        <v>182</v>
      </c>
    </row>
    <row r="2" spans="2:11" ht="17.25">
      <c r="B2" s="250"/>
      <c r="C2" s="251"/>
      <c r="D2" s="207"/>
      <c r="E2" s="207"/>
      <c r="F2" s="207"/>
      <c r="G2" s="207"/>
      <c r="H2" s="207"/>
      <c r="I2" s="207"/>
      <c r="J2" s="207"/>
      <c r="K2" s="207"/>
    </row>
    <row r="3" spans="2:14" s="249" customFormat="1" ht="14.25" customHeight="1">
      <c r="B3" s="722" t="s">
        <v>134</v>
      </c>
      <c r="C3" s="723"/>
      <c r="D3" s="723"/>
      <c r="E3" s="723"/>
      <c r="F3" s="723"/>
      <c r="G3" s="723"/>
      <c r="H3" s="723"/>
      <c r="I3" s="723"/>
      <c r="J3" s="723"/>
      <c r="K3" s="723"/>
      <c r="M3" s="724" t="s">
        <v>306</v>
      </c>
      <c r="N3" s="725" t="s">
        <v>307</v>
      </c>
    </row>
    <row r="4" spans="2:14" ht="12.75">
      <c r="B4" s="252">
        <v>1</v>
      </c>
      <c r="C4" s="253" t="s">
        <v>196</v>
      </c>
      <c r="D4" s="253"/>
      <c r="E4" s="253"/>
      <c r="F4" s="253"/>
      <c r="G4" s="253"/>
      <c r="H4" s="253"/>
      <c r="I4" s="253"/>
      <c r="J4" s="253"/>
      <c r="K4" s="253"/>
      <c r="M4" s="726" t="str">
        <f>'TODO 1'!C8</f>
        <v>BBA</v>
      </c>
      <c r="N4" s="727" t="str">
        <f>'TODO 1'!E8</f>
        <v>F. Bellas Artes</v>
      </c>
    </row>
    <row r="5" spans="2:14" ht="12.75">
      <c r="B5" s="722" t="s">
        <v>158</v>
      </c>
      <c r="C5" s="723"/>
      <c r="D5" s="723"/>
      <c r="E5" s="723"/>
      <c r="F5" s="723"/>
      <c r="G5" s="723"/>
      <c r="H5" s="723"/>
      <c r="I5" s="723"/>
      <c r="J5" s="723"/>
      <c r="K5" s="723"/>
      <c r="M5" s="726" t="str">
        <f>'TODO 1'!C9</f>
        <v>BIO</v>
      </c>
      <c r="N5" s="727" t="str">
        <f>'TODO 1'!E9</f>
        <v>F. CC. Biológicas</v>
      </c>
    </row>
    <row r="6" spans="2:14" ht="12.75">
      <c r="B6" s="252">
        <v>2</v>
      </c>
      <c r="C6" s="253" t="s">
        <v>249</v>
      </c>
      <c r="D6" s="253"/>
      <c r="E6" s="253"/>
      <c r="F6" s="253"/>
      <c r="G6" s="253"/>
      <c r="H6" s="253"/>
      <c r="I6" s="253"/>
      <c r="J6" s="253"/>
      <c r="K6" s="253"/>
      <c r="M6" s="726" t="str">
        <f>'TODO 1'!C10</f>
        <v>BYD</v>
      </c>
      <c r="N6" s="727" t="str">
        <f>'TODO 1'!E10</f>
        <v>F. CC. Documentación</v>
      </c>
    </row>
    <row r="7" spans="2:14" ht="12.75">
      <c r="B7" s="252">
        <v>3</v>
      </c>
      <c r="C7" s="253" t="s">
        <v>160</v>
      </c>
      <c r="D7" s="253"/>
      <c r="E7" s="253"/>
      <c r="F7" s="253"/>
      <c r="G7" s="253"/>
      <c r="H7" s="253"/>
      <c r="I7" s="253"/>
      <c r="J7" s="253"/>
      <c r="K7" s="253"/>
      <c r="M7" s="726" t="str">
        <f>'TODO 1'!C11</f>
        <v>CEE</v>
      </c>
      <c r="N7" s="727" t="str">
        <f>'TODO 1'!E11</f>
        <v>F. CC. Económicas y Empresariales</v>
      </c>
    </row>
    <row r="8" spans="2:14" ht="12.75">
      <c r="B8" s="252">
        <v>4</v>
      </c>
      <c r="C8" s="253" t="s">
        <v>226</v>
      </c>
      <c r="D8" s="253"/>
      <c r="E8" s="253"/>
      <c r="F8" s="253"/>
      <c r="G8" s="253"/>
      <c r="H8" s="253"/>
      <c r="I8" s="253"/>
      <c r="J8" s="253"/>
      <c r="K8" s="253"/>
      <c r="M8" s="726" t="str">
        <f>'TODO 1'!C12</f>
        <v>FIS</v>
      </c>
      <c r="N8" s="727" t="str">
        <f>'TODO 1'!E12</f>
        <v>F. CC. Físicas</v>
      </c>
    </row>
    <row r="9" spans="2:14" ht="12.75">
      <c r="B9" s="722" t="s">
        <v>136</v>
      </c>
      <c r="C9" s="723"/>
      <c r="D9" s="723"/>
      <c r="E9" s="723"/>
      <c r="F9" s="723"/>
      <c r="G9" s="723"/>
      <c r="H9" s="723"/>
      <c r="I9" s="723"/>
      <c r="J9" s="723"/>
      <c r="K9" s="723"/>
      <c r="M9" s="726" t="str">
        <f>'TODO 1'!C13</f>
        <v>GEO</v>
      </c>
      <c r="N9" s="727" t="str">
        <f>'TODO 1'!E13</f>
        <v>F. CC. Geológicas</v>
      </c>
    </row>
    <row r="10" spans="2:14" ht="12.75">
      <c r="B10" s="252">
        <v>5</v>
      </c>
      <c r="C10" s="253" t="s">
        <v>266</v>
      </c>
      <c r="D10" s="253"/>
      <c r="E10" s="253"/>
      <c r="F10" s="253"/>
      <c r="G10" s="253"/>
      <c r="H10" s="253"/>
      <c r="I10" s="253"/>
      <c r="J10" s="253"/>
      <c r="K10" s="253"/>
      <c r="M10" s="726" t="str">
        <f>'TODO 1'!C14</f>
        <v>INF</v>
      </c>
      <c r="N10" s="727" t="str">
        <f>'TODO 1'!E14</f>
        <v>F. CC. Información</v>
      </c>
    </row>
    <row r="11" spans="2:14" ht="12.75">
      <c r="B11" s="722" t="s">
        <v>137</v>
      </c>
      <c r="C11" s="723"/>
      <c r="D11" s="723"/>
      <c r="E11" s="723"/>
      <c r="F11" s="723"/>
      <c r="G11" s="723"/>
      <c r="H11" s="723"/>
      <c r="I11" s="723"/>
      <c r="J11" s="723"/>
      <c r="K11" s="723"/>
      <c r="M11" s="726" t="str">
        <f>'TODO 1'!C15</f>
        <v>MAT</v>
      </c>
      <c r="N11" s="727" t="str">
        <f>'TODO 1'!E15</f>
        <v>F. CC. Matemáticas</v>
      </c>
    </row>
    <row r="12" spans="2:14" ht="12.75">
      <c r="B12" s="252">
        <v>6</v>
      </c>
      <c r="C12" s="253" t="s">
        <v>508</v>
      </c>
      <c r="D12" s="253"/>
      <c r="E12" s="253"/>
      <c r="F12" s="253"/>
      <c r="G12" s="253"/>
      <c r="H12" s="253"/>
      <c r="I12" s="253"/>
      <c r="J12" s="253"/>
      <c r="K12" s="253"/>
      <c r="M12" s="726" t="str">
        <f>'TODO 1'!C16</f>
        <v>CPS</v>
      </c>
      <c r="N12" s="727" t="str">
        <f>'TODO 1'!E16</f>
        <v>F. CC. Políticas y Sociología</v>
      </c>
    </row>
    <row r="13" spans="2:14" ht="12.75">
      <c r="B13" s="252">
        <v>7</v>
      </c>
      <c r="C13" s="253" t="s">
        <v>161</v>
      </c>
      <c r="D13" s="253"/>
      <c r="E13" s="253"/>
      <c r="F13" s="253"/>
      <c r="G13" s="253"/>
      <c r="H13" s="253"/>
      <c r="I13" s="253"/>
      <c r="J13" s="253"/>
      <c r="K13" s="253"/>
      <c r="M13" s="726" t="str">
        <f>'TODO 1'!C17</f>
        <v>QUI</v>
      </c>
      <c r="N13" s="727" t="str">
        <f>'TODO 1'!E17</f>
        <v>F. CC. Químicas</v>
      </c>
    </row>
    <row r="14" spans="2:14" ht="12.75">
      <c r="B14" s="252">
        <v>8</v>
      </c>
      <c r="C14" s="253" t="s">
        <v>2</v>
      </c>
      <c r="D14" s="253"/>
      <c r="E14" s="253"/>
      <c r="F14" s="253"/>
      <c r="G14" s="253"/>
      <c r="H14" s="253"/>
      <c r="I14" s="253"/>
      <c r="J14" s="253"/>
      <c r="K14" s="253"/>
      <c r="M14" s="726" t="str">
        <f>'TODO 1'!C18</f>
        <v>DER</v>
      </c>
      <c r="N14" s="727" t="str">
        <f>'TODO 1'!E18</f>
        <v>F. Derecho</v>
      </c>
    </row>
    <row r="15" spans="2:14" ht="12.75">
      <c r="B15" s="722" t="s">
        <v>400</v>
      </c>
      <c r="C15" s="723"/>
      <c r="D15" s="723"/>
      <c r="E15" s="723"/>
      <c r="F15" s="723"/>
      <c r="G15" s="723"/>
      <c r="H15" s="723"/>
      <c r="I15" s="723"/>
      <c r="J15" s="723"/>
      <c r="K15" s="723"/>
      <c r="M15" s="726" t="str">
        <f>'TODO 1'!C19</f>
        <v>EDU</v>
      </c>
      <c r="N15" s="727" t="str">
        <f>'TODO 1'!E19</f>
        <v>F. Educación</v>
      </c>
    </row>
    <row r="16" spans="2:14" ht="12.75">
      <c r="B16" s="252">
        <v>9</v>
      </c>
      <c r="C16" s="253" t="s">
        <v>162</v>
      </c>
      <c r="D16" s="253"/>
      <c r="E16" s="253"/>
      <c r="F16" s="253"/>
      <c r="G16" s="253"/>
      <c r="H16" s="253"/>
      <c r="I16" s="253"/>
      <c r="J16" s="253"/>
      <c r="K16" s="253"/>
      <c r="M16" s="726" t="str">
        <f>'TODO 1'!C20</f>
        <v>FAR</v>
      </c>
      <c r="N16" s="727" t="str">
        <f>'TODO 1'!E20</f>
        <v>F. Farmacia</v>
      </c>
    </row>
    <row r="17" spans="2:14" ht="12.75">
      <c r="B17" s="252">
        <v>10</v>
      </c>
      <c r="C17" s="253" t="s">
        <v>163</v>
      </c>
      <c r="D17" s="253"/>
      <c r="E17" s="253"/>
      <c r="F17" s="253"/>
      <c r="G17" s="253"/>
      <c r="H17" s="253"/>
      <c r="I17" s="253"/>
      <c r="J17" s="253"/>
      <c r="K17" s="253"/>
      <c r="M17" s="726" t="str">
        <f>'TODO 1'!C21</f>
        <v>FLL</v>
      </c>
      <c r="N17" s="727" t="str">
        <f>'TODO 1'!E21</f>
        <v>F. Filología</v>
      </c>
    </row>
    <row r="18" spans="2:14" ht="12.75">
      <c r="B18" s="722" t="s">
        <v>295</v>
      </c>
      <c r="C18" s="723"/>
      <c r="D18" s="723"/>
      <c r="E18" s="723"/>
      <c r="F18" s="723"/>
      <c r="G18" s="723"/>
      <c r="H18" s="723"/>
      <c r="I18" s="723"/>
      <c r="J18" s="723"/>
      <c r="K18" s="723"/>
      <c r="M18" s="726" t="str">
        <f>'TODO 1'!C22</f>
        <v>FLS</v>
      </c>
      <c r="N18" s="727" t="str">
        <f>'TODO 1'!E22</f>
        <v>F. Filosofía</v>
      </c>
    </row>
    <row r="19" spans="2:14" ht="12.75">
      <c r="B19" s="252">
        <v>11</v>
      </c>
      <c r="C19" s="253" t="s">
        <v>509</v>
      </c>
      <c r="D19" s="253"/>
      <c r="E19" s="253"/>
      <c r="F19" s="253"/>
      <c r="G19" s="253"/>
      <c r="H19" s="253"/>
      <c r="I19" s="253"/>
      <c r="J19" s="253"/>
      <c r="K19" s="253"/>
      <c r="M19" s="726" t="str">
        <f>'TODO 1'!C23</f>
        <v>GHI</v>
      </c>
      <c r="N19" s="727" t="str">
        <f>'TODO 1'!E23</f>
        <v>F. Geografía e Historia</v>
      </c>
    </row>
    <row r="20" spans="2:14" ht="12.75">
      <c r="B20" s="252">
        <v>12</v>
      </c>
      <c r="C20" s="207" t="s">
        <v>165</v>
      </c>
      <c r="D20" s="253"/>
      <c r="E20" s="253"/>
      <c r="F20" s="253"/>
      <c r="G20" s="253"/>
      <c r="H20" s="253"/>
      <c r="I20" s="253"/>
      <c r="J20" s="253"/>
      <c r="K20" s="253"/>
      <c r="M20" s="726" t="str">
        <f>'TODO 1'!C24</f>
        <v>FDI</v>
      </c>
      <c r="N20" s="727" t="str">
        <f>'TODO 1'!E24</f>
        <v>F. Informática</v>
      </c>
    </row>
    <row r="21" spans="2:14" ht="12.75">
      <c r="B21" s="254">
        <v>13</v>
      </c>
      <c r="C21" s="253" t="s">
        <v>164</v>
      </c>
      <c r="D21" s="207"/>
      <c r="E21" s="207"/>
      <c r="G21" s="207"/>
      <c r="H21" s="207"/>
      <c r="I21" s="207"/>
      <c r="J21" s="207"/>
      <c r="K21" s="207"/>
      <c r="M21" s="726" t="str">
        <f>'TODO 1'!C25</f>
        <v>MED</v>
      </c>
      <c r="N21" s="727" t="str">
        <f>'TODO 1'!E25</f>
        <v>F. Medicina</v>
      </c>
    </row>
    <row r="22" spans="2:14" ht="12.75">
      <c r="B22" s="722" t="s">
        <v>320</v>
      </c>
      <c r="C22" s="723"/>
      <c r="D22" s="723"/>
      <c r="E22" s="723"/>
      <c r="F22" s="723"/>
      <c r="G22" s="723"/>
      <c r="H22" s="723"/>
      <c r="I22" s="723"/>
      <c r="J22" s="723"/>
      <c r="K22" s="723"/>
      <c r="M22" s="726" t="str">
        <f>'TODO 1'!C26</f>
        <v>ODO</v>
      </c>
      <c r="N22" s="727" t="str">
        <f>'TODO 1'!E26</f>
        <v>F. Odontología</v>
      </c>
    </row>
    <row r="23" spans="2:14" ht="12.75">
      <c r="B23" s="254">
        <v>14</v>
      </c>
      <c r="C23" s="207" t="s">
        <v>247</v>
      </c>
      <c r="D23" s="207"/>
      <c r="E23" s="207"/>
      <c r="F23" s="207"/>
      <c r="G23" s="207"/>
      <c r="H23" s="207"/>
      <c r="I23" s="207"/>
      <c r="J23" s="207"/>
      <c r="K23" s="207"/>
      <c r="M23" s="726" t="str">
        <f>'TODO 1'!C27</f>
        <v>PSI</v>
      </c>
      <c r="N23" s="727" t="str">
        <f>'TODO 1'!E27</f>
        <v>F. Psicología</v>
      </c>
    </row>
    <row r="24" spans="2:14" ht="12.75">
      <c r="B24" s="254">
        <v>15</v>
      </c>
      <c r="C24" s="207" t="s">
        <v>166</v>
      </c>
      <c r="D24" s="207"/>
      <c r="E24" s="207"/>
      <c r="F24" s="207"/>
      <c r="G24" s="207"/>
      <c r="H24" s="207"/>
      <c r="I24" s="207"/>
      <c r="J24" s="207"/>
      <c r="K24" s="207"/>
      <c r="M24" s="726" t="str">
        <f>'TODO 1'!C28</f>
        <v>VET</v>
      </c>
      <c r="N24" s="727" t="str">
        <f>'TODO 1'!E28</f>
        <v>F. Veterinaria</v>
      </c>
    </row>
    <row r="25" spans="2:14" ht="12.75">
      <c r="B25" s="254">
        <v>16</v>
      </c>
      <c r="C25" s="207" t="s">
        <v>167</v>
      </c>
      <c r="D25" s="207"/>
      <c r="E25" s="207"/>
      <c r="F25" s="207"/>
      <c r="G25" s="207"/>
      <c r="H25" s="207"/>
      <c r="I25" s="207"/>
      <c r="J25" s="207"/>
      <c r="K25" s="207"/>
      <c r="M25" s="726" t="str">
        <f>'TODO 1'!C29</f>
        <v>ENF</v>
      </c>
      <c r="N25" s="727" t="str">
        <f>'TODO 1'!E29</f>
        <v>F. Enfermería, Fisiot. Y Podol.</v>
      </c>
    </row>
    <row r="26" spans="2:14" ht="12.75">
      <c r="B26" s="254">
        <v>17</v>
      </c>
      <c r="C26" s="207" t="s">
        <v>168</v>
      </c>
      <c r="D26" s="207"/>
      <c r="E26" s="207"/>
      <c r="F26" s="207"/>
      <c r="G26" s="207"/>
      <c r="H26" s="207"/>
      <c r="I26" s="207"/>
      <c r="J26" s="207"/>
      <c r="K26" s="207"/>
      <c r="M26" s="726" t="str">
        <f>'TODO 1'!C30</f>
        <v>EST</v>
      </c>
      <c r="N26" s="727" t="str">
        <f>'TODO 1'!E30</f>
        <v>F. Estudios Estadísticos</v>
      </c>
    </row>
    <row r="27" spans="2:14" ht="12.75">
      <c r="B27" s="254">
        <v>18</v>
      </c>
      <c r="C27" s="207" t="s">
        <v>510</v>
      </c>
      <c r="D27" s="207"/>
      <c r="E27" s="207"/>
      <c r="F27" s="207"/>
      <c r="G27" s="207"/>
      <c r="H27" s="207"/>
      <c r="I27" s="207"/>
      <c r="J27" s="207"/>
      <c r="K27" s="207"/>
      <c r="M27" s="726" t="str">
        <f>'TODO 1'!C31</f>
        <v>EMP</v>
      </c>
      <c r="N27" s="727" t="str">
        <f>'TODO 1'!E31</f>
        <v>F. Comercio y Turismo</v>
      </c>
    </row>
    <row r="28" spans="2:14" ht="12.75">
      <c r="B28" s="722" t="s">
        <v>138</v>
      </c>
      <c r="C28" s="723"/>
      <c r="D28" s="723"/>
      <c r="E28" s="723"/>
      <c r="F28" s="723"/>
      <c r="G28" s="723"/>
      <c r="H28" s="723"/>
      <c r="I28" s="723"/>
      <c r="J28" s="723"/>
      <c r="K28" s="723"/>
      <c r="M28" s="726" t="str">
        <f>'TODO 1'!C32</f>
        <v>OPT</v>
      </c>
      <c r="N28" s="727" t="str">
        <f>'TODO 1'!E32</f>
        <v>F. Optica y Optometría</v>
      </c>
    </row>
    <row r="29" spans="2:14" ht="12.75">
      <c r="B29" s="254">
        <v>19</v>
      </c>
      <c r="C29" s="207" t="s">
        <v>169</v>
      </c>
      <c r="D29" s="207"/>
      <c r="E29" s="207"/>
      <c r="F29" s="207"/>
      <c r="G29" s="207"/>
      <c r="H29" s="207"/>
      <c r="I29" s="207"/>
      <c r="J29" s="207"/>
      <c r="K29" s="207"/>
      <c r="M29" s="726" t="str">
        <f>'TODO 1'!C33</f>
        <v>TRS</v>
      </c>
      <c r="N29" s="727" t="str">
        <f>'TODO 1'!E33</f>
        <v>F. Trabajo Social</v>
      </c>
    </row>
    <row r="30" spans="2:14" ht="12.75">
      <c r="B30" s="254">
        <v>20</v>
      </c>
      <c r="C30" s="207" t="s">
        <v>170</v>
      </c>
      <c r="D30" s="207"/>
      <c r="E30" s="207"/>
      <c r="F30" s="207"/>
      <c r="G30" s="207"/>
      <c r="H30" s="207"/>
      <c r="I30" s="207"/>
      <c r="J30" s="207"/>
      <c r="K30" s="207"/>
      <c r="M30" s="726" t="str">
        <f>'TODO 1'!C34</f>
        <v>CDE CEE</v>
      </c>
      <c r="N30" s="727" t="str">
        <f>'TODO 1'!E34</f>
        <v>Centro de Documentación Europea (CEE)</v>
      </c>
    </row>
    <row r="31" spans="2:14" ht="12.75">
      <c r="B31" s="722" t="s">
        <v>154</v>
      </c>
      <c r="C31" s="723"/>
      <c r="D31" s="723"/>
      <c r="E31" s="723"/>
      <c r="F31" s="723"/>
      <c r="G31" s="723"/>
      <c r="H31" s="723"/>
      <c r="I31" s="723"/>
      <c r="J31" s="723"/>
      <c r="K31" s="723"/>
      <c r="M31" s="726" t="str">
        <f>'TODO 1'!C35</f>
        <v>CDE DER</v>
      </c>
      <c r="N31" s="727" t="str">
        <f>'TODO 1'!E35</f>
        <v>Centro de Documentación Europea (DER)</v>
      </c>
    </row>
    <row r="32" spans="2:14" ht="12.75">
      <c r="B32" s="254">
        <v>21</v>
      </c>
      <c r="C32" s="207" t="s">
        <v>171</v>
      </c>
      <c r="D32" s="207"/>
      <c r="E32" s="207"/>
      <c r="F32" s="207"/>
      <c r="G32" s="207"/>
      <c r="H32" s="207"/>
      <c r="I32" s="207"/>
      <c r="J32" s="207"/>
      <c r="K32" s="207"/>
      <c r="M32" s="726" t="str">
        <f>'TODO 1'!C36</f>
        <v>RLS</v>
      </c>
      <c r="N32" s="727" t="str">
        <f>'TODO 1'!E36</f>
        <v>E.Relaciones Laborales</v>
      </c>
    </row>
    <row r="33" spans="2:14" ht="12.75">
      <c r="B33" s="722" t="s">
        <v>139</v>
      </c>
      <c r="C33" s="723"/>
      <c r="D33" s="723"/>
      <c r="E33" s="723"/>
      <c r="F33" s="723"/>
      <c r="G33" s="723"/>
      <c r="H33" s="723"/>
      <c r="I33" s="723"/>
      <c r="J33" s="723"/>
      <c r="K33" s="723"/>
      <c r="M33" s="726" t="str">
        <f>'TODO 1'!C37</f>
        <v>IRC</v>
      </c>
      <c r="N33" s="727" t="str">
        <f>'TODO 1'!E37</f>
        <v>I. U. "Ramón Castroviejo"</v>
      </c>
    </row>
    <row r="34" spans="2:14" ht="12.75">
      <c r="B34" s="254">
        <v>22</v>
      </c>
      <c r="C34" s="733" t="s">
        <v>172</v>
      </c>
      <c r="D34" s="207"/>
      <c r="E34" s="207"/>
      <c r="F34" s="207"/>
      <c r="G34" s="207"/>
      <c r="H34" s="207"/>
      <c r="I34" s="207"/>
      <c r="J34" s="207"/>
      <c r="K34" s="207"/>
      <c r="M34" s="726" t="str">
        <f>'TODO 1'!C38</f>
        <v>ICR</v>
      </c>
      <c r="N34" s="727" t="str">
        <f>'TODO 1'!E38</f>
        <v>I. U. Criminología</v>
      </c>
    </row>
    <row r="35" spans="2:14" ht="12.75">
      <c r="B35" s="254">
        <v>23</v>
      </c>
      <c r="C35" s="207" t="s">
        <v>173</v>
      </c>
      <c r="D35" s="207"/>
      <c r="E35" s="207"/>
      <c r="F35" s="207"/>
      <c r="G35" s="207"/>
      <c r="H35" s="207"/>
      <c r="I35" s="207"/>
      <c r="J35" s="207"/>
      <c r="K35" s="207"/>
      <c r="M35" s="726" t="str">
        <f>'TODO 1'!C39</f>
        <v>BHI</v>
      </c>
      <c r="N35" s="727" t="str">
        <f>'TODO 1'!E39</f>
        <v>Biblioteca Histórica</v>
      </c>
    </row>
    <row r="36" spans="2:14" ht="12.75">
      <c r="B36" s="254">
        <v>24</v>
      </c>
      <c r="C36" s="207" t="s">
        <v>511</v>
      </c>
      <c r="D36" s="207"/>
      <c r="E36" s="207"/>
      <c r="F36" s="207"/>
      <c r="G36" s="207"/>
      <c r="H36" s="207"/>
      <c r="I36" s="207"/>
      <c r="J36" s="207"/>
      <c r="K36" s="207"/>
      <c r="M36" s="726" t="str">
        <f>'TODO 1'!C40</f>
        <v>TES</v>
      </c>
      <c r="N36" s="727" t="str">
        <f>'TODO 1'!E40</f>
        <v>Unidad de Tesis Doctorales</v>
      </c>
    </row>
    <row r="37" spans="2:14" ht="12.75">
      <c r="B37" s="254">
        <v>25</v>
      </c>
      <c r="C37" s="253" t="s">
        <v>512</v>
      </c>
      <c r="D37" s="207"/>
      <c r="E37" s="207"/>
      <c r="F37" s="207"/>
      <c r="G37" s="207"/>
      <c r="H37" s="207"/>
      <c r="I37" s="207"/>
      <c r="J37" s="207"/>
      <c r="K37" s="207"/>
      <c r="M37" s="726" t="str">
        <f>'TODO 1'!C41</f>
        <v>SEC</v>
      </c>
      <c r="N37" s="727" t="str">
        <f>'TODO 1'!E41</f>
        <v>Servicios Centrales</v>
      </c>
    </row>
    <row r="38" spans="2:14" ht="12.75">
      <c r="B38" s="722" t="s">
        <v>140</v>
      </c>
      <c r="C38" s="723"/>
      <c r="D38" s="723"/>
      <c r="E38" s="723"/>
      <c r="F38" s="723"/>
      <c r="G38" s="723"/>
      <c r="H38" s="723"/>
      <c r="I38" s="723"/>
      <c r="J38" s="723"/>
      <c r="K38" s="723"/>
      <c r="M38" s="726" t="str">
        <f>'TODO 1'!C42</f>
        <v>BUC</v>
      </c>
      <c r="N38" s="727" t="str">
        <f>'TODO 1'!E42</f>
        <v>BIBLIOTECA COMPLUTENSE</v>
      </c>
    </row>
    <row r="39" spans="2:14" ht="12.75">
      <c r="B39" s="254">
        <v>26</v>
      </c>
      <c r="C39" s="207" t="s">
        <v>174</v>
      </c>
      <c r="D39" s="207"/>
      <c r="E39" s="207"/>
      <c r="F39" s="207"/>
      <c r="G39" s="207"/>
      <c r="H39" s="207"/>
      <c r="I39" s="207"/>
      <c r="J39" s="207"/>
      <c r="K39" s="207"/>
      <c r="M39" s="379"/>
      <c r="N39" s="207"/>
    </row>
    <row r="40" spans="2:11" ht="12.75">
      <c r="B40" s="254">
        <v>27</v>
      </c>
      <c r="C40" s="207" t="s">
        <v>175</v>
      </c>
      <c r="D40" s="207"/>
      <c r="E40" s="207"/>
      <c r="F40" s="207"/>
      <c r="G40" s="207"/>
      <c r="H40" s="207"/>
      <c r="I40" s="207"/>
      <c r="J40" s="207"/>
      <c r="K40" s="207"/>
    </row>
    <row r="41" spans="2:11" ht="12.75">
      <c r="B41" s="254">
        <v>28</v>
      </c>
      <c r="C41" s="207" t="s">
        <v>176</v>
      </c>
      <c r="D41" s="207"/>
      <c r="E41" s="207"/>
      <c r="F41" s="207"/>
      <c r="G41" s="207"/>
      <c r="H41" s="207"/>
      <c r="I41" s="207"/>
      <c r="J41" s="207"/>
      <c r="K41" s="207"/>
    </row>
    <row r="42" spans="2:11" ht="12.75">
      <c r="B42" s="254">
        <v>29</v>
      </c>
      <c r="C42" s="207" t="s">
        <v>177</v>
      </c>
      <c r="D42" s="207"/>
      <c r="E42" s="207"/>
      <c r="F42" s="207"/>
      <c r="G42" s="207"/>
      <c r="H42" s="207"/>
      <c r="I42" s="207"/>
      <c r="J42" s="207"/>
      <c r="K42" s="207"/>
    </row>
    <row r="43" spans="2:11" ht="12.75">
      <c r="B43" s="254">
        <v>30</v>
      </c>
      <c r="C43" s="207" t="s">
        <v>178</v>
      </c>
      <c r="D43" s="207"/>
      <c r="E43" s="207"/>
      <c r="F43" s="207"/>
      <c r="G43" s="207"/>
      <c r="H43" s="207"/>
      <c r="I43" s="207"/>
      <c r="J43" s="207"/>
      <c r="K43" s="207"/>
    </row>
    <row r="44" spans="2:11" ht="12.75">
      <c r="B44" s="722" t="s">
        <v>181</v>
      </c>
      <c r="C44" s="723"/>
      <c r="D44" s="723"/>
      <c r="E44" s="723"/>
      <c r="F44" s="723"/>
      <c r="G44" s="723"/>
      <c r="H44" s="723"/>
      <c r="I44" s="723"/>
      <c r="J44" s="723"/>
      <c r="K44" s="723"/>
    </row>
    <row r="45" spans="2:11" ht="12.75">
      <c r="B45" s="254">
        <v>31</v>
      </c>
      <c r="C45" s="207" t="s">
        <v>285</v>
      </c>
      <c r="D45" s="207"/>
      <c r="E45" s="207"/>
      <c r="F45" s="207"/>
      <c r="G45" s="207"/>
      <c r="H45" s="207"/>
      <c r="I45" s="207"/>
      <c r="J45" s="207"/>
      <c r="K45" s="207"/>
    </row>
    <row r="46" spans="2:11" ht="12.75">
      <c r="B46" s="254">
        <v>32</v>
      </c>
      <c r="C46" s="207" t="s">
        <v>179</v>
      </c>
      <c r="D46" s="207"/>
      <c r="E46" s="207"/>
      <c r="F46" s="207"/>
      <c r="G46" s="207"/>
      <c r="H46" s="207"/>
      <c r="I46" s="207"/>
      <c r="J46" s="207"/>
      <c r="K46" s="207"/>
    </row>
    <row r="47" spans="2:11" ht="12.75">
      <c r="B47" s="722" t="s">
        <v>143</v>
      </c>
      <c r="C47" s="723"/>
      <c r="D47" s="723"/>
      <c r="E47" s="723"/>
      <c r="F47" s="723"/>
      <c r="G47" s="723"/>
      <c r="H47" s="723"/>
      <c r="I47" s="723"/>
      <c r="J47" s="723"/>
      <c r="K47" s="723"/>
    </row>
    <row r="48" spans="2:3" ht="12.75">
      <c r="B48" s="254">
        <v>33</v>
      </c>
      <c r="C48" t="s">
        <v>50</v>
      </c>
    </row>
    <row r="51" ht="12.75">
      <c r="B51" s="268"/>
    </row>
  </sheetData>
  <sheetProtection/>
  <printOptions/>
  <pageMargins left="0.75" right="0.75" top="1" bottom="1" header="0" footer="0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Proceso Técnico</dc:title>
  <dc:subject/>
  <dc:creator/>
  <cp:keywords/>
  <dc:description/>
  <cp:lastModifiedBy>Usuario de Windows</cp:lastModifiedBy>
  <cp:lastPrinted>2016-05-31T15:36:59Z</cp:lastPrinted>
  <dcterms:created xsi:type="dcterms:W3CDTF">2002-04-19T07:17:56Z</dcterms:created>
  <dcterms:modified xsi:type="dcterms:W3CDTF">2016-05-31T15:37:27Z</dcterms:modified>
  <cp:category/>
  <cp:version/>
  <cp:contentType/>
  <cp:contentStatus/>
</cp:coreProperties>
</file>