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drawings/drawing6.xml" ContentType="application/vnd.openxmlformats-officedocument.drawing+xml"/>
  <Override PartName="/xl/chartsheets/sheet2.xml" ContentType="application/vnd.openxmlformats-officedocument.spreadsheetml.chartsheet+xml"/>
  <Override PartName="/xl/drawings/drawing7.xml" ContentType="application/vnd.openxmlformats-officedocument.drawing+xml"/>
  <Override PartName="/xl/chartsheets/sheet3.xml" ContentType="application/vnd.openxmlformats-officedocument.spreadsheetml.chartsheet+xml"/>
  <Override PartName="/xl/drawings/drawing8.xml" ContentType="application/vnd.openxmlformats-officedocument.drawing+xml"/>
  <Override PartName="/xl/chartsheets/sheet4.xml" ContentType="application/vnd.openxmlformats-officedocument.spreadsheetml.chartsheet+xml"/>
  <Override PartName="/xl/drawings/drawing9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1.xml" ContentType="application/vnd.openxmlformats-officedocument.drawing+xml"/>
  <Override PartName="/xl/chartsheets/sheet7.xml" ContentType="application/vnd.openxmlformats-officedocument.spreadsheetml.chartsheet+xml"/>
  <Override PartName="/xl/drawings/drawing12.xml" ContentType="application/vnd.openxmlformats-officedocument.drawing+xml"/>
  <Override PartName="/xl/chartsheets/sheet8.xml" ContentType="application/vnd.openxmlformats-officedocument.spreadsheetml.chartsheet+xml"/>
  <Override PartName="/xl/drawings/drawing13.xml" ContentType="application/vnd.openxmlformats-officedocument.drawing+xml"/>
  <Override PartName="/xl/chartsheets/sheet9.xml" ContentType="application/vnd.openxmlformats-officedocument.spreadsheetml.chartsheet+xml"/>
  <Override PartName="/xl/drawings/drawing14.xml" ContentType="application/vnd.openxmlformats-officedocument.drawing+xml"/>
  <Override PartName="/xl/chartsheets/sheet10.xml" ContentType="application/vnd.openxmlformats-officedocument.spreadsheetml.chartsheet+xml"/>
  <Override PartName="/xl/drawings/drawing15.xml" ContentType="application/vnd.openxmlformats-officedocument.drawing+xml"/>
  <Override PartName="/xl/chartsheets/sheet11.xml" ContentType="application/vnd.openxmlformats-officedocument.spreadsheetml.chartsheet+xml"/>
  <Override PartName="/xl/drawings/drawing16.xml" ContentType="application/vnd.openxmlformats-officedocument.drawing+xml"/>
  <Override PartName="/xl/chartsheets/sheet12.xml" ContentType="application/vnd.openxmlformats-officedocument.spreadsheetml.chartsheet+xml"/>
  <Override PartName="/xl/drawings/drawing17.xml" ContentType="application/vnd.openxmlformats-officedocument.drawing+xml"/>
  <Override PartName="/xl/chartsheets/sheet13.xml" ContentType="application/vnd.openxmlformats-officedocument.spreadsheetml.chartsheet+xml"/>
  <Override PartName="/xl/drawings/drawing18.xml" ContentType="application/vnd.openxmlformats-officedocument.drawing+xml"/>
  <Override PartName="/xl/chartsheets/sheet14.xml" ContentType="application/vnd.openxmlformats-officedocument.spreadsheetml.chartsheet+xml"/>
  <Override PartName="/xl/drawings/drawing19.xml" ContentType="application/vnd.openxmlformats-officedocument.drawing+xml"/>
  <Override PartName="/xl/chartsheets/sheet15.xml" ContentType="application/vnd.openxmlformats-officedocument.spreadsheetml.chartsheet+xml"/>
  <Override PartName="/xl/drawings/drawing20.xml" ContentType="application/vnd.openxmlformats-officedocument.drawing+xml"/>
  <Override PartName="/xl/chartsheets/sheet16.xml" ContentType="application/vnd.openxmlformats-officedocument.spreadsheetml.chartsheet+xml"/>
  <Override PartName="/xl/drawings/drawing21.xml" ContentType="application/vnd.openxmlformats-officedocument.drawing+xml"/>
  <Override PartName="/xl/chartsheets/sheet17.xml" ContentType="application/vnd.openxmlformats-officedocument.spreadsheetml.chartsheet+xml"/>
  <Override PartName="/xl/drawings/drawing22.xml" ContentType="application/vnd.openxmlformats-officedocument.drawing+xml"/>
  <Override PartName="/xl/chartsheets/sheet18.xml" ContentType="application/vnd.openxmlformats-officedocument.spreadsheetml.chartsheet+xml"/>
  <Override PartName="/xl/drawings/drawing23.xml" ContentType="application/vnd.openxmlformats-officedocument.drawing+xml"/>
  <Override PartName="/xl/chartsheets/sheet19.xml" ContentType="application/vnd.openxmlformats-officedocument.spreadsheetml.chartsheet+xml"/>
  <Override PartName="/xl/drawings/drawing24.xml" ContentType="application/vnd.openxmlformats-officedocument.drawing+xml"/>
  <Override PartName="/xl/chartsheets/sheet20.xml" ContentType="application/vnd.openxmlformats-officedocument.spreadsheetml.chartsheet+xml"/>
  <Override PartName="/xl/drawings/drawing25.xml" ContentType="application/vnd.openxmlformats-officedocument.drawing+xml"/>
  <Override PartName="/xl/chartsheets/sheet21.xml" ContentType="application/vnd.openxmlformats-officedocument.spreadsheetml.chartsheet+xml"/>
  <Override PartName="/xl/drawings/drawing26.xml" ContentType="application/vnd.openxmlformats-officedocument.drawing+xml"/>
  <Override PartName="/xl/chartsheets/sheet22.xml" ContentType="application/vnd.openxmlformats-officedocument.spreadsheetml.chartsheet+xml"/>
  <Override PartName="/xl/drawings/drawing27.xml" ContentType="application/vnd.openxmlformats-officedocument.drawing+xml"/>
  <Override PartName="/xl/chartsheets/sheet23.xml" ContentType="application/vnd.openxmlformats-officedocument.spreadsheetml.chartsheet+xml"/>
  <Override PartName="/xl/drawings/drawing28.xml" ContentType="application/vnd.openxmlformats-officedocument.drawing+xml"/>
  <Override PartName="/xl/chartsheets/sheet24.xml" ContentType="application/vnd.openxmlformats-officedocument.spreadsheetml.chartsheet+xml"/>
  <Override PartName="/xl/drawings/drawing29.xml" ContentType="application/vnd.openxmlformats-officedocument.drawing+xml"/>
  <Override PartName="/xl/chartsheets/sheet25.xml" ContentType="application/vnd.openxmlformats-officedocument.spreadsheetml.chartsheet+xml"/>
  <Override PartName="/xl/drawings/drawing30.xml" ContentType="application/vnd.openxmlformats-officedocument.drawing+xml"/>
  <Override PartName="/xl/chartsheets/sheet26.xml" ContentType="application/vnd.openxmlformats-officedocument.spreadsheetml.chartsheet+xml"/>
  <Override PartName="/xl/drawings/drawing31.xml" ContentType="application/vnd.openxmlformats-officedocument.drawing+xml"/>
  <Override PartName="/xl/chartsheets/sheet27.xml" ContentType="application/vnd.openxmlformats-officedocument.spreadsheetml.chartsheet+xml"/>
  <Override PartName="/xl/drawings/drawing32.xml" ContentType="application/vnd.openxmlformats-officedocument.drawing+xml"/>
  <Override PartName="/xl/chartsheets/sheet28.xml" ContentType="application/vnd.openxmlformats-officedocument.spreadsheetml.chartsheet+xml"/>
  <Override PartName="/xl/drawings/drawing33.xml" ContentType="application/vnd.openxmlformats-officedocument.drawing+xml"/>
  <Override PartName="/xl/chartsheets/sheet29.xml" ContentType="application/vnd.openxmlformats-officedocument.spreadsheetml.chartsheet+xml"/>
  <Override PartName="/xl/drawings/drawing34.xml" ContentType="application/vnd.openxmlformats-officedocument.drawing+xml"/>
  <Override PartName="/xl/chartsheets/sheet30.xml" ContentType="application/vnd.openxmlformats-officedocument.spreadsheetml.chartsheet+xml"/>
  <Override PartName="/xl/drawings/drawing3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RESUMEN" sheetId="1" r:id="rId1"/>
    <sheet name="DATOS COMPLETOS" sheetId="2" r:id="rId2"/>
    <sheet name="TODO 1" sheetId="3" r:id="rId3"/>
    <sheet name="Bib DIG" sheetId="4" r:id="rId4"/>
    <sheet name="TODO 8 " sheetId="5" r:id="rId5"/>
    <sheet name="CODIGOS DE CENTRO" sheetId="6" r:id="rId6"/>
    <sheet name="USUARIOS POTENCIALES" sheetId="7" r:id="rId7"/>
    <sheet name="SUPERFICIES" sheetId="8" r:id="rId8"/>
    <sheet name="ESTANTERIAS" sheetId="9" r:id="rId9"/>
    <sheet name="PUESTOS DE LECTURA" sheetId="10" r:id="rId10"/>
    <sheet name="ORDENADORES" sheetId="11" r:id="rId11"/>
    <sheet name="PRESP M Y PP" sheetId="12" r:id="rId12"/>
    <sheet name="PRESP PROC" sheetId="13" r:id="rId13"/>
    <sheet name="PRESP PROC (2)" sheetId="14" r:id="rId14"/>
    <sheet name="PERS PLANT Y OTROS" sheetId="15" r:id="rId15"/>
    <sheet name="FONDOS" sheetId="16" r:id="rId16"/>
    <sheet name="FOND TOTAL (2)" sheetId="17" r:id="rId17"/>
    <sheet name="FOND TOTAL" sheetId="18" r:id="rId18"/>
    <sheet name="CAT LIB" sheetId="19" r:id="rId19"/>
    <sheet name="CAT NO LIB" sheetId="20" r:id="rId20"/>
    <sheet name="CAT AÑO" sheetId="21" r:id="rId21"/>
    <sheet name="CAT TOT" sheetId="22" r:id="rId22"/>
    <sheet name="HEMEROTECA" sheetId="23" r:id="rId23"/>
    <sheet name="HEM MARC" sheetId="24" r:id="rId24"/>
    <sheet name="S S LIBRE A" sheetId="25" r:id="rId25"/>
    <sheet name="PREST ALU" sheetId="26" r:id="rId26"/>
    <sheet name="PREST PROF" sheetId="27" r:id="rId27"/>
    <sheet name="PRESTMO OTROS USUARIOS" sheetId="28" r:id="rId28"/>
    <sheet name="PRESTAMO TOTAL" sheetId="29" r:id="rId29"/>
    <sheet name="PI SOLI" sheetId="30" r:id="rId30"/>
    <sheet name="PIG SUMI" sheetId="31" r:id="rId31"/>
    <sheet name="PI ENTR SAL" sheetId="32" r:id="rId32"/>
    <sheet name="PIG (5)" sheetId="33" r:id="rId33"/>
    <sheet name="PIG (6)" sheetId="34" r:id="rId34"/>
    <sheet name="CURSOS DE FORMACION" sheetId="35" r:id="rId35"/>
    <sheet name="CURSOS ALUM" sheetId="36" r:id="rId36"/>
    <sheet name="Hoja1" sheetId="37" r:id="rId37"/>
  </sheets>
  <definedNames>
    <definedName name="_xlnm._FilterDatabase" localSheetId="2" hidden="1">'TODO 1'!$A$7:$FM$80</definedName>
    <definedName name="_xlnm.Print_Area" localSheetId="3">'Bib DIG'!$E$3:$R$40</definedName>
    <definedName name="_xlnm.Print_Area" localSheetId="5">'CODIGOS DE CENTRO'!$A$1:$N$50</definedName>
    <definedName name="_xlnm.Print_Area" localSheetId="1">'DATOS COMPLETOS'!$B$1:$L$321</definedName>
    <definedName name="_xlnm.Print_Area" localSheetId="0">'RESUMEN'!$A$1:$G$166</definedName>
    <definedName name="_xlnm.Print_Area" localSheetId="2">'TODO 1'!$E$3:$FM$39</definedName>
    <definedName name="_xlnm.Print_Area" localSheetId="4">'TODO 8 '!$E$3:$ET$41</definedName>
    <definedName name="_xlnm.Print_Titles" localSheetId="3">'Bib DIG'!$E:$E</definedName>
    <definedName name="_xlnm.Print_Titles" localSheetId="1">'DATOS COMPLETOS'!$1:$3</definedName>
    <definedName name="_xlnm.Print_Titles" localSheetId="0">'RESUMEN'!$1:$3</definedName>
    <definedName name="_xlnm.Print_Titles" localSheetId="2">'TODO 1'!$E:$E</definedName>
    <definedName name="_xlnm.Print_Titles" localSheetId="4">'TODO 8 '!$E:$E</definedName>
  </definedNames>
  <calcPr fullCalcOnLoad="1"/>
</workbook>
</file>

<file path=xl/comments2.xml><?xml version="1.0" encoding="utf-8"?>
<comments xmlns="http://schemas.openxmlformats.org/spreadsheetml/2006/main">
  <authors>
    <author>YO</author>
    <author>cdsec</author>
  </authors>
  <commentList>
    <comment ref="D32" authorId="0">
      <text>
        <r>
          <rPr>
            <b/>
            <sz val="12"/>
            <rFont val="Tahoma"/>
            <family val="2"/>
          </rPr>
          <t>Puntos en los que es imprescincible la permanencia al menos de un miembro del personal mientras la biblioteca está abierta</t>
        </r>
      </text>
    </comment>
    <comment ref="I32" authorId="1">
      <text>
        <r>
          <rPr>
            <sz val="18"/>
            <rFont val="Tahoma"/>
            <family val="2"/>
          </rPr>
          <t>Puntos en los que es imprescincible la permanencia al menos de un miembro del personal mientras la biblioteca está abierta</t>
        </r>
      </text>
    </comment>
    <comment ref="I133" authorId="0">
      <text>
        <r>
          <rPr>
            <sz val="12"/>
            <rFont val="Tahoma"/>
            <family val="2"/>
          </rPr>
          <t>Número de jornadas completas de ausencia o baja del personal de la Biblioteca durante los cuales el trabajador ausente no haya sido sustituido por personal interino ( excluyendo el uso de vacaciones, días de libre disposición, día del patrón, puentes legalmente reconocidos en el calendario laboral y días de cursos de formación con horario no recuperable). Solicitar el dato al servicio de personal del centro.</t>
        </r>
      </text>
    </comment>
  </commentList>
</comments>
</file>

<file path=xl/comments3.xml><?xml version="1.0" encoding="utf-8"?>
<comments xmlns="http://schemas.openxmlformats.org/spreadsheetml/2006/main">
  <authors>
    <author>YO</author>
  </authors>
  <commentList>
    <comment ref="EE7" authorId="0">
      <text>
        <r>
          <rPr>
            <sz val="12"/>
            <rFont val="Tahoma"/>
            <family val="2"/>
          </rPr>
          <t>Número de jornadas completas de ausencia o baja del personal de la Biblioteca durante los cuales el trabajador ausente no haya sido sustituido por personal interino ( excluyendo el uso de vacaciones, días de libre disposición, día del patrón, puentes legalmente reconocidos en el calendario laboral y días de cursos de formación con horario no recuperable). Solicitar el dato al servicio de personal del centro.</t>
        </r>
      </text>
    </comment>
  </commentList>
</comments>
</file>

<file path=xl/sharedStrings.xml><?xml version="1.0" encoding="utf-8"?>
<sst xmlns="http://schemas.openxmlformats.org/spreadsheetml/2006/main" count="1681" uniqueCount="691">
  <si>
    <t>1.2. USUARIOS  = Nº DE ENTRADAS / 2</t>
  </si>
  <si>
    <t>BASES DE  DATOS EN LÍNEA</t>
  </si>
  <si>
    <t>REPARTO DEL PRESUPUESTO TOTAL SEGÚN CONCEPTO</t>
  </si>
  <si>
    <t>CONSULTAS A BD DESDE LA UCM</t>
  </si>
  <si>
    <t>GESTIONADO POR DEPARTAMENTOS</t>
  </si>
  <si>
    <t>GESTIONADO POR LA BIBLIOTECA</t>
  </si>
  <si>
    <t>PRESUPUESTO BIBLIOTECA</t>
  </si>
  <si>
    <t>PRESUPUESTO DEPARTAMENTOS</t>
  </si>
  <si>
    <t>ACUMULATIVO</t>
  </si>
  <si>
    <t>12.2. PRÉSTAMO MANUAL DE DISPOSITIVOS</t>
  </si>
  <si>
    <t>12.3. CARNÉS</t>
  </si>
  <si>
    <t xml:space="preserve">12.3.1. </t>
  </si>
  <si>
    <t>12.4. PRÉSTAMO AUTOMATIZADO</t>
  </si>
  <si>
    <t xml:space="preserve">12.4.1. </t>
  </si>
  <si>
    <t>12.4.2</t>
  </si>
  <si>
    <t xml:space="preserve">13.1. </t>
  </si>
  <si>
    <t xml:space="preserve">13.2. </t>
  </si>
  <si>
    <t xml:space="preserve">Nº DE BOLETINES DE SUMARIOS </t>
  </si>
  <si>
    <t>GUÍAS</t>
  </si>
  <si>
    <t>CATÁLOGOS ESPECIALES</t>
  </si>
  <si>
    <t>Nº DE EXPOSICIONES REALIZADAS</t>
  </si>
  <si>
    <t>Nº DE DOCUMENTOS DE TRABAJO O MANUALES PUBLICADOS</t>
  </si>
  <si>
    <t>Nº DE CURSOS DE INTRODUCCIÓN O BÁSICOS</t>
  </si>
  <si>
    <t>Nº DE CURSOS ESPECIALIZADOS</t>
  </si>
  <si>
    <t>Nº DE HORAS</t>
  </si>
  <si>
    <t>Nº TOTAL DE ALUMNOS</t>
  </si>
  <si>
    <t>INFORMACIÓN BIBLIOGRÁFICA Y FORMACIÓN DE USUARIOS</t>
  </si>
  <si>
    <t>16.1.2. CONSULTAS A BD DESDE LA UCM</t>
  </si>
  <si>
    <t>DESDE LA UCM</t>
  </si>
  <si>
    <t>Servicios Centrales</t>
  </si>
  <si>
    <t>Unidad de Tesis Doctorales</t>
  </si>
  <si>
    <t>8.1.1</t>
  </si>
  <si>
    <t>OBRAS CATALOGADAS</t>
  </si>
  <si>
    <t>5.2.</t>
  </si>
  <si>
    <t>5.3.</t>
  </si>
  <si>
    <t>5.4.</t>
  </si>
  <si>
    <t>5.5.</t>
  </si>
  <si>
    <t>5.6.</t>
  </si>
  <si>
    <t>5.7.</t>
  </si>
  <si>
    <t>5.8 COMPRA O ACCESO A INFORMACIÓN ELECTRÓNICA</t>
  </si>
  <si>
    <t>5.9.</t>
  </si>
  <si>
    <t>SOLICITUDES</t>
  </si>
  <si>
    <t>BBA</t>
  </si>
  <si>
    <t>BIO</t>
  </si>
  <si>
    <t>CEE</t>
  </si>
  <si>
    <t>FIS</t>
  </si>
  <si>
    <t>GEO</t>
  </si>
  <si>
    <t>INF</t>
  </si>
  <si>
    <t>MAT</t>
  </si>
  <si>
    <t>CPS</t>
  </si>
  <si>
    <t>ACCESOS A LAS PÁGINAS WEB DE LOS CENTROS</t>
  </si>
  <si>
    <t>QUI</t>
  </si>
  <si>
    <t>DER</t>
  </si>
  <si>
    <t>EDU</t>
  </si>
  <si>
    <t>FAR</t>
  </si>
  <si>
    <t>FLL</t>
  </si>
  <si>
    <t>FLS</t>
  </si>
  <si>
    <t>GHI</t>
  </si>
  <si>
    <t>MED</t>
  </si>
  <si>
    <t>ODO</t>
  </si>
  <si>
    <t>PSI</t>
  </si>
  <si>
    <t>VET</t>
  </si>
  <si>
    <t>BYD</t>
  </si>
  <si>
    <t>ENF</t>
  </si>
  <si>
    <t>EST</t>
  </si>
  <si>
    <t>EMP</t>
  </si>
  <si>
    <t>OPT</t>
  </si>
  <si>
    <t>TRS</t>
  </si>
  <si>
    <t>RLS</t>
  </si>
  <si>
    <t>BHI</t>
  </si>
  <si>
    <t>TES</t>
  </si>
  <si>
    <t>5.8.</t>
  </si>
  <si>
    <t xml:space="preserve">5.8.1 </t>
  </si>
  <si>
    <t>BASES DE  DATOS EN INSTALACIÓN LOCAL</t>
  </si>
  <si>
    <t>COMPRA O ACCESO A INFORMACIÓN ELECTRÓNICA</t>
  </si>
  <si>
    <t xml:space="preserve"> BASES DE  DATOS EN LÍNEA</t>
  </si>
  <si>
    <t>5.8.2</t>
  </si>
  <si>
    <t>5.8.3</t>
  </si>
  <si>
    <t>5.8.4</t>
  </si>
  <si>
    <t>REVISTAS ELECTRÓNICAS</t>
  </si>
  <si>
    <t>6.2.</t>
  </si>
  <si>
    <t>6.1.</t>
  </si>
  <si>
    <t>8.2.</t>
  </si>
  <si>
    <t xml:space="preserve"> MATERIAL NO LIBRARIO</t>
  </si>
  <si>
    <t>8.1.</t>
  </si>
  <si>
    <t>USUARIOS  = Nº DE ENTRADAS / 2</t>
  </si>
  <si>
    <t>TOTAL OTROS</t>
  </si>
  <si>
    <t>8.3.</t>
  </si>
  <si>
    <t>% de préstamos realizados por usuarios propios</t>
  </si>
  <si>
    <t>% de préstamos realizados por usuarios de otras escuelas o facultades</t>
  </si>
  <si>
    <t>SERVICIOS</t>
  </si>
  <si>
    <t>10.2.</t>
  </si>
  <si>
    <t>11.3.</t>
  </si>
  <si>
    <t xml:space="preserve">12.2. </t>
  </si>
  <si>
    <t>SC con beu</t>
  </si>
  <si>
    <t>PRÉSTAMO MANUAL DE DISPOSITIVOS</t>
  </si>
  <si>
    <t>12.3.</t>
  </si>
  <si>
    <t>12.4.</t>
  </si>
  <si>
    <t xml:space="preserve"> PRÉSTAMO AUTOMATIZADO</t>
  </si>
  <si>
    <t>EXTRANJERO</t>
  </si>
  <si>
    <t>ARTÍCULOS SOLICITADOS</t>
  </si>
  <si>
    <t>LIBROS SOLICITADOS</t>
  </si>
  <si>
    <t>ARTÍCULOS SUMINISTRADOS</t>
  </si>
  <si>
    <t>LIBROS SUMINISTRADOS</t>
  </si>
  <si>
    <t>13.1.1</t>
  </si>
  <si>
    <t>13.1.2</t>
  </si>
  <si>
    <t>13.1.3</t>
  </si>
  <si>
    <t>13.1.4</t>
  </si>
  <si>
    <t>13.1.</t>
  </si>
  <si>
    <t xml:space="preserve"> TÍTULOS SOLICITADOS A OTRAS BIBLIOTECAS</t>
  </si>
  <si>
    <t>13.2.</t>
  </si>
  <si>
    <t xml:space="preserve"> TÍTULOS SUMINISTRADOS A OTRAS BIBLIOTECAS</t>
  </si>
  <si>
    <t>Nº DE BOLETINES DE ADQUISICIONES</t>
  </si>
  <si>
    <t>14.1.</t>
  </si>
  <si>
    <t>14.2.</t>
  </si>
  <si>
    <t>14.3.</t>
  </si>
  <si>
    <t>14.4.</t>
  </si>
  <si>
    <t>14.5.</t>
  </si>
  <si>
    <t>14.6.</t>
  </si>
  <si>
    <t>15.1</t>
  </si>
  <si>
    <t>15.2</t>
  </si>
  <si>
    <t>15.1.2.</t>
  </si>
  <si>
    <t>15.1.1.</t>
  </si>
  <si>
    <t>15.2.1.</t>
  </si>
  <si>
    <t>15.2.2.</t>
  </si>
  <si>
    <t>15.2.3.</t>
  </si>
  <si>
    <t>15.2.4.</t>
  </si>
  <si>
    <t>16.2.1.</t>
  </si>
  <si>
    <t>16.3.1.</t>
  </si>
  <si>
    <t>EJEMPLARES. INCREMENTO ANUAL</t>
  </si>
  <si>
    <t>TOTAL EJEMPLARES</t>
  </si>
  <si>
    <t>TÍTULOS. INCREMENTO ANUAL</t>
  </si>
  <si>
    <t>TOTAL TÍTULOS</t>
  </si>
  <si>
    <t>USUARIOS</t>
  </si>
  <si>
    <t>HORARIO</t>
  </si>
  <si>
    <t>EQUIPAMIENTO</t>
  </si>
  <si>
    <t>PRESUPUESTO</t>
  </si>
  <si>
    <t>HEMEROTECA</t>
  </si>
  <si>
    <t>SERVICIO DE PRÉSTAMO</t>
  </si>
  <si>
    <t>PRÉSTAMO INTERBIBLIOTECARIO</t>
  </si>
  <si>
    <t>DIFUSIÓN DE LA INFORMACIÓN</t>
  </si>
  <si>
    <t>INFORMACIÓN Y FORMACIÓN DE USUARIOS</t>
  </si>
  <si>
    <t>USO DE RECURSOS ELECTRÓNICOS</t>
  </si>
  <si>
    <t>Gasto RREE</t>
  </si>
  <si>
    <t>Gasto en Información</t>
  </si>
  <si>
    <t>F. Veterinaria</t>
  </si>
  <si>
    <t>F. CC. Biológicas</t>
  </si>
  <si>
    <t>F. CC. Físicas</t>
  </si>
  <si>
    <t>F. CC. Geológicas</t>
  </si>
  <si>
    <t>F. CC. Información</t>
  </si>
  <si>
    <t>F. Filología</t>
  </si>
  <si>
    <t>F. Psicología</t>
  </si>
  <si>
    <t>BIBLIOTECA COMPLUTENSE</t>
  </si>
  <si>
    <t>SERVICIO DE SALA</t>
  </si>
  <si>
    <t>TOTAL IMPRESORAS</t>
  </si>
  <si>
    <t>INFORMACIÓN</t>
  </si>
  <si>
    <t>HORARIOS</t>
  </si>
  <si>
    <t>INSTALACIONES</t>
  </si>
  <si>
    <t>FONDOS Y ADQUISICIONES</t>
  </si>
  <si>
    <t>METROS LINEALES DE ESTANTERÍAS</t>
  </si>
  <si>
    <t>PRESUPUESTO TOTAL SEGÚN PROCEDENCIA</t>
  </si>
  <si>
    <t>PERSONAL DE PLANTILLA</t>
  </si>
  <si>
    <t>PERSONAL DE PLANTILLA Y OTRO TIPO DE COLABORADORES</t>
  </si>
  <si>
    <t>TOTAL DE LIBROS A 31 DE DICIEMBRE (INCLUYE FONDO ANTIGUO)</t>
  </si>
  <si>
    <t>TOTAL MATERIAL NO LIBRARIO A 31 DE DICIEMBRE</t>
  </si>
  <si>
    <t>CATALOGACIÓN DE MATERIAL NO LIBRARIO</t>
  </si>
  <si>
    <t>CATALOGACIÓN EN EL AÑO DE EJEMPLARES Y TÍTULOS (INCLUYE FONDO ANTIGUO)</t>
  </si>
  <si>
    <t>TOTAL A 31 DE DICIEMBRE DE EJEMPLARES CATALOGADOS Y TÍTULOS (INCLUYE FONDO ANTIGUO)</t>
  </si>
  <si>
    <t>REVISTAS VIVAS Y COLECCIONES MUERTAS</t>
  </si>
  <si>
    <t>TÍTULOS CATALOGADOS DE PUBLICACIONES PERIÓDICAS</t>
  </si>
  <si>
    <t>VOLÚMENES EN LIBRE ACCESO</t>
  </si>
  <si>
    <t>PRÉSTAMO A ALUMNOS</t>
  </si>
  <si>
    <t>PRÉSTAMO A PROFESORES E INVESTIGADORES</t>
  </si>
  <si>
    <t>PRÉSTAMO INTERBIBLIOTECARIO: DOCUMENTOS SOLICITADOS POR LA BUC</t>
  </si>
  <si>
    <t>PRÉSTAMO INTERBIBLIOTECARIO: DOCUMENTOS SUMINISTRADOS POR LA BUC</t>
  </si>
  <si>
    <t>PRÉSTAMO INTERBIBLIOTECARIO: PORCENTAJE DE DOCUMENTOS DE ENTRADA Y SALIDA</t>
  </si>
  <si>
    <t>PRÉSTAMO INTERBIBLIOTECARIO: PORCENTAJE DE ÉXITO EN SOLICITUDES REALIZADAS A OTRAS BIBLIOTECAS</t>
  </si>
  <si>
    <t>PRÉSTAMO INTERBIBLIOTECARIO: PORCENTAJE DE ÉXITO EN SOLICITUDES SERVIDAS A OTRAS BIBLIOTECAS</t>
  </si>
  <si>
    <t>CURSOS DE FORMACIÓN: NÚMERO DE ALUMNOS</t>
  </si>
  <si>
    <t>ÍNDICE DE GRÁFICOS</t>
  </si>
  <si>
    <t>CURSOS DE FORMACIÓN DE USUARIOS</t>
  </si>
  <si>
    <t>CÓDIGOS DE CENTRO</t>
  </si>
  <si>
    <t>DESCARGAS DE TEXTO COMPLETO DE REVISTAS ELECTRÓNICAS COMPRADAS</t>
  </si>
  <si>
    <t>F. Bellas Artes</t>
  </si>
  <si>
    <t>F. CC. Económicas y Empresariales</t>
  </si>
  <si>
    <t>F. CC. Matemáticas</t>
  </si>
  <si>
    <t>F. CC. Políticas y Sociología</t>
  </si>
  <si>
    <t>F. CC. Químicas</t>
  </si>
  <si>
    <t>F. Derecho</t>
  </si>
  <si>
    <t>F. Educación</t>
  </si>
  <si>
    <t>F. Farmacia</t>
  </si>
  <si>
    <t>F. Filosofía</t>
  </si>
  <si>
    <t>F. Geografía e Historia</t>
  </si>
  <si>
    <t>F. Medicina</t>
  </si>
  <si>
    <t>F. Odontología</t>
  </si>
  <si>
    <t>USUARIOS POTENCIALES</t>
  </si>
  <si>
    <t>TOTAL USUARIOS POTENCIALES (1.1.1 + 1.1.2 + 1.1.3)</t>
  </si>
  <si>
    <t>F. Informática</t>
  </si>
  <si>
    <t>Biblioteca Histórica</t>
  </si>
  <si>
    <t>SEC</t>
  </si>
  <si>
    <t>INTERCENTROS UCM</t>
  </si>
  <si>
    <t>DEDICACIÓN COMPLETA</t>
  </si>
  <si>
    <t>Ver gráfico 9</t>
  </si>
  <si>
    <t>DEDICACIÓN PARCIAL</t>
  </si>
  <si>
    <t>1er Y 2º CICLO</t>
  </si>
  <si>
    <t>3er CICLO</t>
  </si>
  <si>
    <t>PAS</t>
  </si>
  <si>
    <t>TOTAL</t>
  </si>
  <si>
    <t>PROFESORES</t>
  </si>
  <si>
    <t>ALUMNOS MATRICULADOS</t>
  </si>
  <si>
    <t>1.1.1.</t>
  </si>
  <si>
    <t>1.1.2.</t>
  </si>
  <si>
    <t>1.1.3.</t>
  </si>
  <si>
    <t>1.1.4</t>
  </si>
  <si>
    <t>1.1.5.</t>
  </si>
  <si>
    <t>1.2.</t>
  </si>
  <si>
    <t>1.1.</t>
  </si>
  <si>
    <t>TOTAL ALUMNOS</t>
  </si>
  <si>
    <t>2.1.</t>
  </si>
  <si>
    <t>2.2.</t>
  </si>
  <si>
    <t>Nº DE HORAS ABIERTO SEMANALMENTE</t>
  </si>
  <si>
    <t>3.1.</t>
  </si>
  <si>
    <t>3.2.</t>
  </si>
  <si>
    <t>3.3.</t>
  </si>
  <si>
    <t>PUESTOS DE LECTURA</t>
  </si>
  <si>
    <t>TOTAL SUPERFICIE</t>
  </si>
  <si>
    <t>TOTAL PUESTOS DE LECTURA</t>
  </si>
  <si>
    <t>SALAS DE REVISTAS</t>
  </si>
  <si>
    <t>DEPÓSITO</t>
  </si>
  <si>
    <t>DESPACHOS</t>
  </si>
  <si>
    <t>OTROS</t>
  </si>
  <si>
    <t>ESTANTERÍAS EN DEPÓSITO</t>
  </si>
  <si>
    <t>ESTANTERÍAS EN LIBRE ACCESO</t>
  </si>
  <si>
    <t>SUPERFICIES  ÚTILES EN m2</t>
  </si>
  <si>
    <t>ESTANTERÍAS (m. lineales)</t>
  </si>
  <si>
    <t>MATERIAL NO LIBRARIO: VÍDEOS, MICROFORMAS, DVD, CDROM, MAT FONOGRÁFICO, MAPAS, BD, OTROS</t>
  </si>
  <si>
    <t>OBRAS REPRODUCIDAS</t>
  </si>
  <si>
    <t>OBRAS CONSULTADAS</t>
  </si>
  <si>
    <t>OBRAS RESTAURADAS</t>
  </si>
  <si>
    <t>OBRAS ENCUADERNADAS</t>
  </si>
  <si>
    <t xml:space="preserve"> POR TIPO DE PRÉSTAMO (INCLUYE TODOS LOS TIPOS DE USUARIOS)</t>
  </si>
  <si>
    <t>* Total PAS UCM</t>
  </si>
  <si>
    <t>LIBROS (SIGLOS XIX, XX Y XXI)</t>
  </si>
  <si>
    <t>LIBROS (S.XIX,XX Y XXI)</t>
  </si>
  <si>
    <t>Ver gráfico 14</t>
  </si>
  <si>
    <t>LIBROS CATALOGADOS (SIGLOS XIX, XX Y XXI)</t>
  </si>
  <si>
    <t>* Total BUC</t>
  </si>
  <si>
    <t>METROS CUADADOS DE SUPERFICIE</t>
  </si>
  <si>
    <t>SALAS GENERAL</t>
  </si>
  <si>
    <t>REVISTAS E INVESTIGACIÓN</t>
  </si>
  <si>
    <t>DEPARTAMENTOS GESTIONADO POR LA BIBLIOTECA</t>
  </si>
  <si>
    <t>DEPARTAMENTOS GESTIONADO POR DEPARTAMENTOS</t>
  </si>
  <si>
    <t>LECTOR MICROFORMAS</t>
  </si>
  <si>
    <t>CONTROL ANTIRROBO</t>
  </si>
  <si>
    <t>FAXES</t>
  </si>
  <si>
    <t>FOTOCOPIADORAS</t>
  </si>
  <si>
    <t>PROYECTORES</t>
  </si>
  <si>
    <t>DVD</t>
  </si>
  <si>
    <t>TV</t>
  </si>
  <si>
    <t/>
  </si>
  <si>
    <t>4.2.3.</t>
  </si>
  <si>
    <t>4.2.4</t>
  </si>
  <si>
    <t>4.2.5.</t>
  </si>
  <si>
    <t>4.2.8.</t>
  </si>
  <si>
    <t>ORDENADORES</t>
  </si>
  <si>
    <t>IMPRESORAS</t>
  </si>
  <si>
    <t>LECTORES ÓPTICOS C. BARRAS</t>
  </si>
  <si>
    <t>TOTAL ORDENADORES</t>
  </si>
  <si>
    <t>GESTIÓN INTERNA</t>
  </si>
  <si>
    <t>PRÉSTAMO</t>
  </si>
  <si>
    <t>GESTIÓN</t>
  </si>
  <si>
    <t xml:space="preserve">PÚBLICO </t>
  </si>
  <si>
    <t>USO PÚBLICO</t>
  </si>
  <si>
    <t>LÁPIZ ÓPTICO</t>
  </si>
  <si>
    <t>PISTOLA ÓPTICA</t>
  </si>
  <si>
    <t>GESTIÓN INTERNA OTROS</t>
  </si>
  <si>
    <t>USO PÚBLICO OTROS</t>
  </si>
  <si>
    <t>COMPRA MONOGRAFÍAS</t>
  </si>
  <si>
    <t>MATERIAL NO LIBRARIO</t>
  </si>
  <si>
    <t>ENCUADERNACIÓN RESTAURACIÓN</t>
  </si>
  <si>
    <t>MATERIAL INFORMÁTICO</t>
  </si>
  <si>
    <t>MATERIAL OFICINA</t>
  </si>
  <si>
    <t>MOBILIARIO</t>
  </si>
  <si>
    <t>CURSOS DE FORMACIÓN</t>
  </si>
  <si>
    <t>DONATIVO</t>
  </si>
  <si>
    <t>CANJE</t>
  </si>
  <si>
    <t>MICROFORMAS</t>
  </si>
  <si>
    <t>CD ROM</t>
  </si>
  <si>
    <t>MATERIAL FONOGRÁFICO</t>
  </si>
  <si>
    <t>MAPAS</t>
  </si>
  <si>
    <t>F. CC. Documentación</t>
  </si>
  <si>
    <t>LIBROS INGRESADOS EN EL AÑO</t>
  </si>
  <si>
    <t>LIBROS INGRESADOS</t>
  </si>
  <si>
    <t>FONDOS</t>
  </si>
  <si>
    <t>VÍDEOS</t>
  </si>
  <si>
    <t>R. MARC</t>
  </si>
  <si>
    <t>OBRAS RECATALOGADAS</t>
  </si>
  <si>
    <t>VÍDEO</t>
  </si>
  <si>
    <t>FOTOGRAFÍAS</t>
  </si>
  <si>
    <t>MÚSICA</t>
  </si>
  <si>
    <t>OBRAS CATALOGADAS: REGISTROS MARC</t>
  </si>
  <si>
    <t>VOLÙMENES (EJEMPLARES)</t>
  </si>
  <si>
    <t>TÍTULOS (REG. MARC)</t>
  </si>
  <si>
    <t>8.3.1.1.</t>
  </si>
  <si>
    <t>Codigo</t>
  </si>
  <si>
    <t>Biblioteca</t>
  </si>
  <si>
    <t>8.3.1.2.</t>
  </si>
  <si>
    <t>8.3.2.1.</t>
  </si>
  <si>
    <t>8.3.2.2.</t>
  </si>
  <si>
    <t>8.3.1.</t>
  </si>
  <si>
    <t>8.3.2.</t>
  </si>
  <si>
    <t>8.2.1.</t>
  </si>
  <si>
    <t>8.1.2.</t>
  </si>
  <si>
    <t>9.1.2.</t>
  </si>
  <si>
    <t>9.1.3.</t>
  </si>
  <si>
    <t xml:space="preserve">COMPRA </t>
  </si>
  <si>
    <t>9.3.1.</t>
  </si>
  <si>
    <t>TÍTULOS CATALOGADOS EN EL AÑO</t>
  </si>
  <si>
    <t>PROCESO TÉCNICO</t>
  </si>
  <si>
    <t xml:space="preserve">9.3. </t>
  </si>
  <si>
    <t>10.2.1</t>
  </si>
  <si>
    <t>10.2.2</t>
  </si>
  <si>
    <t>10.2.3.</t>
  </si>
  <si>
    <t>10.2.4</t>
  </si>
  <si>
    <t>10.2.5</t>
  </si>
  <si>
    <t>EXPOSICIONES</t>
  </si>
  <si>
    <t>CURSOS</t>
  </si>
  <si>
    <t xml:space="preserve"> OB. CONSUL.</t>
  </si>
  <si>
    <t>OB. REPROD.</t>
  </si>
  <si>
    <t>OB. RESTAU.</t>
  </si>
  <si>
    <t>OB. ENCUAD.</t>
  </si>
  <si>
    <t>10.2. SERVICIOS</t>
  </si>
  <si>
    <t>MEMORIAS</t>
  </si>
  <si>
    <t xml:space="preserve"> 11.3.</t>
  </si>
  <si>
    <t>VOLUMENES L.A.</t>
  </si>
  <si>
    <t>ALUMNOS</t>
  </si>
  <si>
    <t xml:space="preserve">INVEST. </t>
  </si>
  <si>
    <t>POR TIPO DE USUARIO</t>
  </si>
  <si>
    <t xml:space="preserve"> POR TIPO DE PRÉSTAMO</t>
  </si>
  <si>
    <t>ESPAÑA</t>
  </si>
  <si>
    <t>OTRAS</t>
  </si>
  <si>
    <t>CONSEGUIDOS</t>
  </si>
  <si>
    <t>NO CONSEGUIDOS</t>
  </si>
  <si>
    <t>SERVIDOS</t>
  </si>
  <si>
    <t>NO SERVIDOS</t>
  </si>
  <si>
    <t>16.2.</t>
  </si>
  <si>
    <t xml:space="preserve">16.1.2.  </t>
  </si>
  <si>
    <t>TOTAL LECTORES OPT. COD. BARRAS</t>
  </si>
  <si>
    <t>VIDEOS ADQUIRIDOS</t>
  </si>
  <si>
    <t>MICROFORMAS ADQUIRIDAS</t>
  </si>
  <si>
    <t>DVD ADQUIRIDOS</t>
  </si>
  <si>
    <t>CD-ROM ADQUIRIDOS</t>
  </si>
  <si>
    <t>MAT. FONOGRÁFICO ADQUIRIDO</t>
  </si>
  <si>
    <t>MAPAS ADQUIRIDOS</t>
  </si>
  <si>
    <t>OTRO MAT. NO LIBRARIO ADQUIRIDO</t>
  </si>
  <si>
    <t>TOTAL ARTÍCULOS SOLICITADOS</t>
  </si>
  <si>
    <t>LIBROS SOLICITADOS. ESPAÑA</t>
  </si>
  <si>
    <t>LIBROS SOLICITADOS. EXTRANJERO</t>
  </si>
  <si>
    <t>TOTAL LIBROS SOLICITADOS</t>
  </si>
  <si>
    <t>LIBROS SUMINISTRADOS. ESPAÑA</t>
  </si>
  <si>
    <t>LIBROS SUMINISTRADOS. EXTRANJERO</t>
  </si>
  <si>
    <t>TOTAL LIBROS SUMINISTRADOS</t>
  </si>
  <si>
    <t>8.2. MATERIAL NO LIBRARIO</t>
  </si>
  <si>
    <t>13.1.1. ARTÍCULOS SOLICITADOS</t>
  </si>
  <si>
    <t>13.1. TÍTULOS SOLICITADOS A OTRAS BIBLIOTECAS</t>
  </si>
  <si>
    <t>13.1.2.  LIBROS SOLICITADOS</t>
  </si>
  <si>
    <t>13.2.1. ARTÍCULOS SUMINISTRADOS</t>
  </si>
  <si>
    <t>13.2. TÍTULOS SUMINISTRADOS A OTRAS BIBLIOTECAS</t>
  </si>
  <si>
    <t>13.2.2.LIBROS SUMINISTRADOS</t>
  </si>
  <si>
    <t>ALUMNOS DE CENTROS ADSCRITOS, TÍTULOS PROPIOS, ETC</t>
  </si>
  <si>
    <t>USUARIOS EXTERNOS</t>
  </si>
  <si>
    <t>Nº DE DÍAS ABIERTO ANUALMENTE</t>
  </si>
  <si>
    <t>COMPRA</t>
  </si>
  <si>
    <t>SALAS DE LECTURA</t>
  </si>
  <si>
    <t>ARTÍCULOS SOLICITADOS. ESPAÑA</t>
  </si>
  <si>
    <t>ARTÍCULOS SOLICITADOS. EXTRANJERO</t>
  </si>
  <si>
    <t>ARTÍCULOS SUMINISTRADOS. ESPAÑA</t>
  </si>
  <si>
    <t>ARTÍCULOS SUMINISTRADOS. EXTRANJERO</t>
  </si>
  <si>
    <t xml:space="preserve">TOTAL EJEMPLARES </t>
  </si>
  <si>
    <t>TOTAL ARTÍCULOS SUMINISTRADOS</t>
  </si>
  <si>
    <t>VISITANTES HABITUALES</t>
  </si>
  <si>
    <t>PROY. AYUDA INVESTIGACIÓN</t>
  </si>
  <si>
    <t>VISITANTES EVENTUALES</t>
  </si>
  <si>
    <t xml:space="preserve">10.4. </t>
  </si>
  <si>
    <t>INVESTIGADORES</t>
  </si>
  <si>
    <t>TOTAL ESTANTERÍAS</t>
  </si>
  <si>
    <t>TOTAL ESCÁNERES</t>
  </si>
  <si>
    <t>ESCÁNERES</t>
  </si>
  <si>
    <t>DEPARTAMENTOS</t>
  </si>
  <si>
    <t>VíDEO o DVD</t>
  </si>
  <si>
    <t>EQUIPOS DE MÚSICA</t>
  </si>
  <si>
    <t>AUTOPRÉSTAMOS</t>
  </si>
  <si>
    <t>INFORMACION</t>
  </si>
  <si>
    <t>WEB OPAC</t>
  </si>
  <si>
    <t>CONSULTA PÚBLICA, CD-ROM, INTERNET</t>
  </si>
  <si>
    <t>ARCHIVOS DE ORDENADOR</t>
  </si>
  <si>
    <t>GRABACIONES SONORAS</t>
  </si>
  <si>
    <t>INCREMENTO ANUAL</t>
  </si>
  <si>
    <t>PERSONAL</t>
  </si>
  <si>
    <t>TOTAL PERSONAL DE PLANTILLA</t>
  </si>
  <si>
    <t>LIBROS ELECTRÓNICOS</t>
  </si>
  <si>
    <t>SUBVENCIONES EXTERNAS A LA UCM</t>
  </si>
  <si>
    <t>TOTAL PRESUPUESTO</t>
  </si>
  <si>
    <t>SALAS, MESAS DE TRABAJO</t>
  </si>
  <si>
    <t>INFORMACIÓN BIBLIOGRÁFICA</t>
  </si>
  <si>
    <t>CONSULTA A REVISTAS ELECTRÓNICAS</t>
  </si>
  <si>
    <t>16.3.</t>
  </si>
  <si>
    <t>CONSULTA A LIBROS ELECTRÓNICOS Y OTROS DOCUMENTOS</t>
  </si>
  <si>
    <t>FDI</t>
  </si>
  <si>
    <t xml:space="preserve">ACCESOS A LA PÁGINA WEB </t>
  </si>
  <si>
    <t>ACCESOS A LA PÁGINA WEB</t>
  </si>
  <si>
    <t>16.4.</t>
  </si>
  <si>
    <t>Ver gráfico 7 Y 8</t>
  </si>
  <si>
    <t>Ver gráficos 16, 17 y 18</t>
  </si>
  <si>
    <t>Ver gráficos 16 y 17</t>
  </si>
  <si>
    <t>Ver gráficos 24 y 25</t>
  </si>
  <si>
    <t>Ver gráficos 26, 27, 28 y 29</t>
  </si>
  <si>
    <t>Ver gráficos 30, 32 y 33</t>
  </si>
  <si>
    <t>Ver gráficos 31, 32 y 34</t>
  </si>
  <si>
    <t>Ver gráfico 35 y 36</t>
  </si>
  <si>
    <t>Gráfico 2</t>
  </si>
  <si>
    <t>Gráfico 3</t>
  </si>
  <si>
    <t>Gráfico 4</t>
  </si>
  <si>
    <t>Gráfico 6</t>
  </si>
  <si>
    <t>Gráficos 7 y 8</t>
  </si>
  <si>
    <t>Gráfico 9</t>
  </si>
  <si>
    <t>Gráfico 12</t>
  </si>
  <si>
    <t>Gráfico 14</t>
  </si>
  <si>
    <t>Gráfico 15</t>
  </si>
  <si>
    <t>Gráfico 21</t>
  </si>
  <si>
    <t>Gráfico 23</t>
  </si>
  <si>
    <t>Gráfico 30</t>
  </si>
  <si>
    <t>Gráfico 31</t>
  </si>
  <si>
    <t>Gráficos 32, 33 y 34</t>
  </si>
  <si>
    <t>Gráfico 35</t>
  </si>
  <si>
    <t>Gráfico 36</t>
  </si>
  <si>
    <t>PATRIMONIO BIBLIOGRÁFICO</t>
  </si>
  <si>
    <t>Ver gráfico 2, 3 y 4</t>
  </si>
  <si>
    <t>Ver gráfico 6</t>
  </si>
  <si>
    <t>5.1.</t>
  </si>
  <si>
    <t>TOTAL GASTO EN INFORMACIÓN ELECTRÓNICA</t>
  </si>
  <si>
    <t>Tabla 1</t>
  </si>
  <si>
    <t>Tabla 3</t>
  </si>
  <si>
    <t>Tabla 6</t>
  </si>
  <si>
    <t>Tabla 7</t>
  </si>
  <si>
    <t>Tabla 8</t>
  </si>
  <si>
    <t>Tabla 9</t>
  </si>
  <si>
    <t>Tabla 11</t>
  </si>
  <si>
    <t>Tabla 12</t>
  </si>
  <si>
    <t>Tabla 15</t>
  </si>
  <si>
    <t>Tabla 16</t>
  </si>
  <si>
    <t>Tabla 21</t>
  </si>
  <si>
    <t>Tabla 23</t>
  </si>
  <si>
    <t>Tabla 26</t>
  </si>
  <si>
    <t>Tabla 27</t>
  </si>
  <si>
    <t>Tabla 28</t>
  </si>
  <si>
    <t>Tabla 29</t>
  </si>
  <si>
    <t>Ver gráfico 22</t>
  </si>
  <si>
    <t>Ver gráfico 37</t>
  </si>
  <si>
    <t>E.Relaciones Laborales</t>
  </si>
  <si>
    <t>TOTAL FUNCIONARIOS/LABORALES MAÑANA O J.P. (MAÑANA)</t>
  </si>
  <si>
    <t xml:space="preserve">6.1 PERSONAL TURNO MAÑANA O JORNADA PARTIDA DE MAÑANA </t>
  </si>
  <si>
    <t>TOTAL FUNCIONARIOS/LABORALES TARDE O J.P. (TARDE)</t>
  </si>
  <si>
    <t>IRC</t>
  </si>
  <si>
    <t xml:space="preserve">CONSEGUIDOS POR LA BIBLIOTECA </t>
  </si>
  <si>
    <t xml:space="preserve">TOTAL SOLICITADOS POR LA BIBLIOTECA </t>
  </si>
  <si>
    <t>SERVIDOS POR LA BIBLIOTECA</t>
  </si>
  <si>
    <t>TOTAL SOLICITUDES A LA BIBLIOTECA</t>
  </si>
  <si>
    <t>TOTAL TRANSACCIONES PI</t>
  </si>
  <si>
    <t>Total presupuesto en recursos electronicos</t>
  </si>
  <si>
    <t>CONSORCIO MADROÑO</t>
  </si>
  <si>
    <t>PRÉSTAMO NORMAL (FRECUENTES)</t>
  </si>
  <si>
    <t>PRÉSTAMO NORMAL</t>
  </si>
  <si>
    <t>PRÉSTAMO ESPECIAL</t>
  </si>
  <si>
    <t>PRÉSTAMO FIN DE SEMANA</t>
  </si>
  <si>
    <t>FONDO DE AYUDA A LA INVESTIGACIÓN</t>
  </si>
  <si>
    <t>PRÉSTAMO ESPECIAL LARGO</t>
  </si>
  <si>
    <t>PRÉSTAMO PARA SALA</t>
  </si>
  <si>
    <t>PRÉSTAMO PROTEGIDO</t>
  </si>
  <si>
    <t>PRÉSTAMO PROTEGIDO ESPECIAL</t>
  </si>
  <si>
    <t>PRÉSTAMO PARA SALA (TESIS)</t>
  </si>
  <si>
    <t>SOLO CONSULTA EN SALA</t>
  </si>
  <si>
    <t>ID</t>
  </si>
  <si>
    <t>ORDEN</t>
  </si>
  <si>
    <t>D</t>
  </si>
  <si>
    <t>E</t>
  </si>
  <si>
    <t>F</t>
  </si>
  <si>
    <t>G</t>
  </si>
  <si>
    <t>A</t>
  </si>
  <si>
    <t>I. U. "Ramón Castroviejo"</t>
  </si>
  <si>
    <t>BUC</t>
  </si>
  <si>
    <t>FUNCIONARIOS/LABORALES MAÑANA O J.P. (MAÑANA)</t>
  </si>
  <si>
    <t>FUNCIONARIOS/LABORALES TARDE O J.P. (TARDE)</t>
  </si>
  <si>
    <t>NUMERO</t>
  </si>
  <si>
    <t>TOTAL OBRAS CATALOGADAS (LIBROS)</t>
  </si>
  <si>
    <t>CATALOGADAS (MATERIAL NO LIBRARIO)</t>
  </si>
  <si>
    <t>PENDIENTES DE CATALOGAR EN BIBLIOTECA</t>
  </si>
  <si>
    <t>PENDIENTES DE CATALOGAR EN DTOS</t>
  </si>
  <si>
    <t>TOTAL PENDIENTES CATALOGAR</t>
  </si>
  <si>
    <t>TÍTULOS DE PP CATALOGADAS</t>
  </si>
  <si>
    <t>VOLUMENES EN LIBRE ACCESO</t>
  </si>
  <si>
    <t>PRESTAMOS</t>
  </si>
  <si>
    <t>PRESUPUESTO MONOGRAFÍAS Y PUBLICACIONES PERIÓDICAS (PAPEL)</t>
  </si>
  <si>
    <t>MONOGRAFÍAS (SIGLOS XX Y XXI) INGRESADOS EN EL AÑO</t>
  </si>
  <si>
    <t>DOCUMENTOS CATALOGADOS EN BASES DE DATOS(COMPLUDOC, ENFISPO, PSIKE)</t>
  </si>
  <si>
    <t>PRÉSTAMOS A OTROS USUARIOS</t>
  </si>
  <si>
    <t>PRÉSTAMOS SEGÚN CONDICIÓN DE EJEMPLAR</t>
  </si>
  <si>
    <t>Gráficos 1 y 24</t>
  </si>
  <si>
    <t>Gráficos 16 y 17</t>
  </si>
  <si>
    <t>Gráfico 22</t>
  </si>
  <si>
    <t>Gráficos 25, 26, 27, 28 y 29</t>
  </si>
  <si>
    <t>6.2  PERSONAL TURNO TARDE O JORNADA PARTIDA DE TARDE</t>
  </si>
  <si>
    <t>incluye renovaciones pero no incluye al tipo de "usuario biblioteca" 200 -249</t>
  </si>
  <si>
    <t>PUESTOS DE TRABAJO EN GRUPO</t>
  </si>
  <si>
    <t>PUESTOS SALAS DE FORMACIÓN</t>
  </si>
  <si>
    <t>TURNO DE MAÑANA</t>
  </si>
  <si>
    <t>TURNO DE TARDE</t>
  </si>
  <si>
    <t>PUNTOS DE ATENCIÓN PERMANENTE</t>
  </si>
  <si>
    <t>3.4</t>
  </si>
  <si>
    <t>ORDENADORES PORTÁTILES</t>
  </si>
  <si>
    <t>DÍAS DE AUSENCIA O BAJA NO SUSTITUÍDOS (DE PLANTILLA)</t>
  </si>
  <si>
    <t>NÚMERO DE DÍAS</t>
  </si>
  <si>
    <t>VIDEOS</t>
  </si>
  <si>
    <t>MAT. FONO</t>
  </si>
  <si>
    <t>COLECCIONES EN CURSO EN EL AÑO (SEGÚN TIPO DE ADQUISICIÓN)</t>
  </si>
  <si>
    <t>SIN ESPECIFICAR</t>
  </si>
  <si>
    <t>REVISTAS VIVAS (COMP + DON + CANJ)</t>
  </si>
  <si>
    <t>'REVISTAS VIVAS (COMP + DON + CANJ)</t>
  </si>
  <si>
    <t>COLECCIONES CERRADAS</t>
  </si>
  <si>
    <t>COLECCIONES EN CURSO</t>
  </si>
  <si>
    <t>COLECCIONES CON SUSCR. DESC.</t>
  </si>
  <si>
    <t>TOTAL COLECCIONES</t>
  </si>
  <si>
    <t>COLECCIONES SEGÚN ESTADO DE SUSCRIPCIÓN</t>
  </si>
  <si>
    <t>ALUMNOS DOBLE MATRÍCULA</t>
  </si>
  <si>
    <t>PASAPORTE MADROÑO</t>
  </si>
  <si>
    <t xml:space="preserve">CARNÉS </t>
  </si>
  <si>
    <t>CARNÉS VIGENTES (CURSO ACADÉMICO)</t>
  </si>
  <si>
    <t>MATERIAL NO DOCUMENTAL</t>
  </si>
  <si>
    <t>PRÉSTAMO COLECCIÓN OCIO</t>
  </si>
  <si>
    <t>CURSOS CON RECONOCIMIENTO DE CRÉDITOS</t>
  </si>
  <si>
    <t>Nº DE CURSOS</t>
  </si>
  <si>
    <t>CON RECON. DE CRÉDITOS</t>
  </si>
  <si>
    <t>MATERIAL INVENTARIABLE</t>
  </si>
  <si>
    <t>Tabla 4</t>
  </si>
  <si>
    <t>5.9. OTROS GASTOS</t>
  </si>
  <si>
    <t>13+ y 8+</t>
  </si>
  <si>
    <t>8+ y 12</t>
  </si>
  <si>
    <t>318+</t>
  </si>
  <si>
    <t>46+</t>
  </si>
  <si>
    <t>CARNÉS</t>
  </si>
  <si>
    <t>95+</t>
  </si>
  <si>
    <t>470+</t>
  </si>
  <si>
    <t>7.1.2.  LIBROS CATALOGADOS (SIGLOS XX Y XXI)</t>
  </si>
  <si>
    <t>FONDO BIBLIOGRÁFICO</t>
  </si>
  <si>
    <t>TOAL LIBROS CATALOGADOS Y PENDIENTES DE CATLOGAR</t>
  </si>
  <si>
    <t>MASTER</t>
  </si>
  <si>
    <t>TOTAL LIBROS IMPRESOS Y MANUSCRITOS CATALOGADOS</t>
  </si>
  <si>
    <t>SUSCRIPCIONES A PUBLICACIONES PERIÓDICAS EN PAPEL</t>
  </si>
  <si>
    <t>USUARIOS EXTERNOS POTENCIALES</t>
  </si>
  <si>
    <t>COLECCIONES DE REVISTAS IMPRESAS EN CURSO EN EL AÑO (SEGÚN TIPO DE ADQUISICIÓN)</t>
  </si>
  <si>
    <t>COLECCIONES DE REVISTAS IMPRESAS SEGÚN ESTADO DE SUSCRIPCIÓN</t>
  </si>
  <si>
    <t>TÍTULOS DE REV. IMPRESAS Y ELECTRÓNICAS CATALOGADOS EN EL AÑO</t>
  </si>
  <si>
    <t>PROCESO TÉCNICO REVISTAS IMPRESAS Y ELECTRÓNICAS</t>
  </si>
  <si>
    <t>REVISATAS IMPRESAS</t>
  </si>
  <si>
    <t>PROCESO TÉCNICO REV. IMPRESAS Y ELECTR.</t>
  </si>
  <si>
    <t xml:space="preserve"> CONSULTAS A LA PLATAFORMA E-LIBRO (decargas de sección)</t>
  </si>
  <si>
    <t>TOTAL USUARIOS POTENCIALES</t>
  </si>
  <si>
    <t>TÍTULOS DE PP CATALOGADOS EN EL AÑO</t>
  </si>
  <si>
    <t>TOTAL POR TIPO DE PRÉSTAMO (INCLUYE TODOS LOS TIPOS DE USUARIOS)</t>
  </si>
  <si>
    <t>PRESTAMOS POR TIPO DE USUARIO</t>
  </si>
  <si>
    <t>PRÉSTAMOS POR TIPO DE USUARIO</t>
  </si>
  <si>
    <t xml:space="preserve"> PRÉSTAMOS POR TIPO DE PRÉSTAMO (INCLUYE TODOS LOS TIPOS DE USUARIOS)</t>
  </si>
  <si>
    <t>USUARIOS POTENCIALES VINCULADOS CON LA UCM</t>
  </si>
  <si>
    <t>OTROS GASTOS</t>
  </si>
  <si>
    <t>GASTO EN MATERIAL BIBLIOGRÁFICO TANGIBLE</t>
  </si>
  <si>
    <t>GASTO EN INFORMACIÓN ELECTRÓNICA</t>
  </si>
  <si>
    <t>INFORM.</t>
  </si>
  <si>
    <t>MATERIAL LIBRARIO</t>
  </si>
  <si>
    <t>TOTAL LIBROS (incluidos los pendientes de catalogar)</t>
  </si>
  <si>
    <t>COLECCIÓN</t>
  </si>
  <si>
    <t>TÍTULOS DE PP CATALOGADAS HASTA EL 31 DE DIC.</t>
  </si>
  <si>
    <t>REGISTROS BIBLIOGRÁFICOS (INCLUÍDOS ANTERIORES A 1800)</t>
  </si>
  <si>
    <t>USO DE LOS RECURSOS ELECTRÓNICOS</t>
  </si>
  <si>
    <t>FORMACIÓN DE USUARIOS</t>
  </si>
  <si>
    <t xml:space="preserve"> CONSULTAS A LIBROS ELECTRÓNICOS (decargas de sección)</t>
  </si>
  <si>
    <t>Tabla 5</t>
  </si>
  <si>
    <t>Tabla 17</t>
  </si>
  <si>
    <t>Tabla 18</t>
  </si>
  <si>
    <t>Tabla 19</t>
  </si>
  <si>
    <t>Tabla 24</t>
  </si>
  <si>
    <t>Tabla 25</t>
  </si>
  <si>
    <t>BIBLIOTECA DIGITAL</t>
  </si>
  <si>
    <t>TOTAL PRÉSTAMO INTERBIBLIOTECARIO NO INTERCENTROS</t>
  </si>
  <si>
    <t>TOTAL PRÉSTAMO INTERBIBLIOTECARIO (INCLUYE INTERCENTROS)</t>
  </si>
  <si>
    <t>PRÉSTAMO INTERBIBLIOTECARIO (NO INTERCENTROS)</t>
  </si>
  <si>
    <t>TOTAL PRÉSTAMO INTERBIBLIOTECARIO INCLUYE INTERCENTROS</t>
  </si>
  <si>
    <t>TOTAL PRÉSTAMO INTERBIBLIOTECARIO (NO INTERCENTROS)</t>
  </si>
  <si>
    <t>TOTAL MATERIAL NO LIBRARIO TANGIBLE</t>
  </si>
  <si>
    <t>Sin cuantificar</t>
  </si>
  <si>
    <t>FONDOS PROPIOS</t>
  </si>
  <si>
    <t>XV</t>
  </si>
  <si>
    <t>XVI</t>
  </si>
  <si>
    <t>XVII</t>
  </si>
  <si>
    <t>XVIII</t>
  </si>
  <si>
    <t>XIX</t>
  </si>
  <si>
    <t>XX</t>
  </si>
  <si>
    <t>XXI</t>
  </si>
  <si>
    <t>LIBROS POR SIGLO DE EDICIÓN</t>
  </si>
  <si>
    <t>Total libros</t>
  </si>
  <si>
    <t>MANUSCRITOS (HASTA 1830)</t>
  </si>
  <si>
    <t>MANUSCRITOS (DESDE 1830)</t>
  </si>
  <si>
    <t>Total libros impresos catalogados</t>
  </si>
  <si>
    <t>Manuscritos(hasta 1830)</t>
  </si>
  <si>
    <t>Manuscritos(desde 1830)</t>
  </si>
  <si>
    <t>Total libros catalogados</t>
  </si>
  <si>
    <t>Libros pendientes de catalogar</t>
  </si>
  <si>
    <t>Libros catalogados por siglo de publicacion</t>
  </si>
  <si>
    <t>Munuscritos</t>
  </si>
  <si>
    <t>Pendientes de catalogar</t>
  </si>
  <si>
    <t>Llibros ubicados en otras localizaciones dentro de la Universidad</t>
  </si>
  <si>
    <t>GASTO SEGÚN CONCEPTO</t>
  </si>
  <si>
    <t>SEGÚN ORIGEN</t>
  </si>
  <si>
    <t>TOTAL GASTO</t>
  </si>
  <si>
    <t>LIBROS</t>
  </si>
  <si>
    <t>EN OTRAS UBICACIONES</t>
  </si>
  <si>
    <t>7.1.</t>
  </si>
  <si>
    <t>7.2.</t>
  </si>
  <si>
    <t>7.3.</t>
  </si>
  <si>
    <t>7.4</t>
  </si>
  <si>
    <t>9.1.</t>
  </si>
  <si>
    <t xml:space="preserve">9.2. </t>
  </si>
  <si>
    <t>EXTENSIÓN</t>
  </si>
  <si>
    <t xml:space="preserve"> REGISTROS BIBLIOGRÁFICOS INFORMATIZADOS</t>
  </si>
  <si>
    <t>8.3. REGISTROS BIBLIOGRÁFICOS INFORMATIZADOS (incluye fondo antiguo)</t>
  </si>
  <si>
    <t>TOTAL LIBROS IMPRESOS (incluidos en catálogo)</t>
  </si>
  <si>
    <t>TOTAL LIBROSIMPRESOS Y MANUSCRITOS (catalogados y pendientes de catalogar)</t>
  </si>
  <si>
    <t>TOTAL LIBROS IMPRESOS Y MANUSCRITOS (incluidos en el catálogo)</t>
  </si>
  <si>
    <t>CONSULTAS A LIBROS ELECTRÓNICOS (decargas de sección)</t>
  </si>
  <si>
    <t>LIBROS POR FECHA (SIGLO) DE EDICIÓN</t>
  </si>
  <si>
    <t>LIBROS INGRESADOS (compra + donativo + canje)</t>
  </si>
  <si>
    <t>Total bases de datos accesibles desde UCM</t>
  </si>
  <si>
    <t>F. Enfermería, Fisiot. Y Podol.</t>
  </si>
  <si>
    <t>F. Estudios Estadísticos</t>
  </si>
  <si>
    <t>F. Comercio y Turismo</t>
  </si>
  <si>
    <t>F. Optica y Optometría</t>
  </si>
  <si>
    <t>F. Trabajo Social</t>
  </si>
  <si>
    <t>ACTIVIDADES</t>
  </si>
  <si>
    <t>Fecha desconocida</t>
  </si>
  <si>
    <t>TOTAL PDI</t>
  </si>
  <si>
    <t>DOCENTES E INVESTIGADORES</t>
  </si>
  <si>
    <t>GASTO DE LA BIBLIOTECA GESTIONADO POR SERVICIOS CENTRALES</t>
  </si>
  <si>
    <t>Área Directiva (A/B)</t>
  </si>
  <si>
    <t>Área técnica (B/C)</t>
  </si>
  <si>
    <t>Área auxiliar (C/D)</t>
  </si>
  <si>
    <t>GRUPO A o B (Dir, Subdir o J. Serv.)</t>
  </si>
  <si>
    <t xml:space="preserve">Área Directiva </t>
  </si>
  <si>
    <t>GRUPO B o C orgánicos (JPIE)</t>
  </si>
  <si>
    <t>Área técnica</t>
  </si>
  <si>
    <t>GRUPO C1, C2 o JSP</t>
  </si>
  <si>
    <t>Área auxiliar</t>
  </si>
  <si>
    <t>Mañana</t>
  </si>
  <si>
    <t>Tarde</t>
  </si>
  <si>
    <t>Registros analíticos (NB a o b)</t>
  </si>
  <si>
    <t>REGISTROS ANALÍTICOS (NIVBIB "a" o "b")</t>
  </si>
  <si>
    <t>PETICIÓN ANTICIPADA DE LIBROS DE DEPÓSITOS</t>
  </si>
  <si>
    <t>REGISTRO DE INFORMACIÓN (Nº de Registros)</t>
  </si>
  <si>
    <t>REGISTRO DE INFORMACIÓN (Nº de Consultas)</t>
  </si>
  <si>
    <t>CONSULTAS AL CHAT</t>
  </si>
  <si>
    <t>MANUSCRITOS CATALOGADOS</t>
  </si>
  <si>
    <t>Grado</t>
  </si>
  <si>
    <t>Becarios</t>
  </si>
  <si>
    <t>Becarios mañana</t>
  </si>
  <si>
    <t>Bacarios tarde</t>
  </si>
  <si>
    <t>6.3.</t>
  </si>
  <si>
    <t>Nª DE REGISTROS CATALOGADOS EN DIALNET</t>
  </si>
  <si>
    <t>USUARIOS QUE ACCEDEN A LAS PÁGINAS WEB</t>
  </si>
  <si>
    <t>Nº de bases de datos</t>
  </si>
  <si>
    <t>Libros electrónicos</t>
  </si>
  <si>
    <t>Revistas electrónicas</t>
  </si>
  <si>
    <t>Tesis digitalizadas en línea</t>
  </si>
  <si>
    <t>Tesis digitalizadas en disco (sin acceso en línea)</t>
  </si>
  <si>
    <t>Portal de Revistas Científicas UCM</t>
  </si>
  <si>
    <t>Documento de trabajo o informe técnico</t>
  </si>
  <si>
    <t>Periódicos digitalizados</t>
  </si>
  <si>
    <t>Libros Dioscórides</t>
  </si>
  <si>
    <t>Libros UCM Google</t>
  </si>
  <si>
    <t>Archivo Rubén Darío</t>
  </si>
  <si>
    <t>Dibujos y fotografías</t>
  </si>
  <si>
    <t>Artículos en E-Prints UCM (dic-2015)</t>
  </si>
  <si>
    <t>Artículos en E-Prints UCM</t>
  </si>
  <si>
    <t>ESTADÍSTICA: 2017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</si>
</sst>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0.0%"/>
    <numFmt numFmtId="174" formatCode="#,##0\ [$pta-40A]"/>
    <numFmt numFmtId="175" formatCode="0.0"/>
    <numFmt numFmtId="176" formatCode="#,##0\ &quot;pta&quot;;\-#,##0\ &quot;pta&quot;"/>
    <numFmt numFmtId="177" formatCode="#,##0\ &quot;pta&quot;;[Red]\-#,##0\ &quot;pta&quot;"/>
    <numFmt numFmtId="178" formatCode="#,##0.00\ &quot;pta&quot;;\-#,##0.00\ &quot;pta&quot;"/>
    <numFmt numFmtId="179" formatCode="#,##0.00\ &quot;pta&quot;;[Red]\-#,##0.00\ &quot;pta&quot;"/>
    <numFmt numFmtId="180" formatCode="_-* #,##0\ &quot;pta&quot;_-;\-* #,##0\ &quot;pta&quot;_-;_-* &quot;-&quot;\ &quot;pta&quot;_-;_-@_-"/>
    <numFmt numFmtId="181" formatCode="_-* #,##0\ _p_t_a_-;\-* #,##0\ _p_t_a_-;_-* &quot;-&quot;\ _p_t_a_-;_-@_-"/>
    <numFmt numFmtId="182" formatCode="_-* #,##0.00\ &quot;pta&quot;_-;\-* #,##0.00\ &quot;pta&quot;_-;_-* &quot;-&quot;??\ &quot;pta&quot;_-;_-@_-"/>
    <numFmt numFmtId="183" formatCode="_-* #,##0.00\ _p_t_a_-;\-* #,##0.00\ _p_t_a_-;_-* &quot;-&quot;??\ _p_t_a_-;_-@_-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_-* #,##0\ &quot;Pts&quot;_-;\-* #,##0\ &quot;Pts&quot;_-;_-* &quot;-&quot;\ &quot;Pts&quot;_-;_-@_-"/>
    <numFmt numFmtId="189" formatCode="_-* #,##0\ _P_t_s_-;\-* #,##0\ _P_t_s_-;_-* &quot;-&quot;\ _P_t_s_-;_-@_-"/>
    <numFmt numFmtId="190" formatCode="_-* #,##0.00\ &quot;Pts&quot;_-;\-* #,##0.00\ &quot;Pts&quot;_-;_-* &quot;-&quot;??\ &quot;Pts&quot;_-;_-@_-"/>
    <numFmt numFmtId="191" formatCode="_-* #,##0.00\ _P_t_s_-;\-* #,##0.00\ _P_t_s_-;_-* &quot;-&quot;??\ _P_t_s_-;_-@_-"/>
    <numFmt numFmtId="192" formatCode="###,###,###,###"/>
    <numFmt numFmtId="193" formatCode="###,###,###,###.00"/>
    <numFmt numFmtId="194" formatCode="\(##\)"/>
    <numFmt numFmtId="195" formatCode="#,###,#\'##\ &quot;Pts&quot;"/>
    <numFmt numFmtId="196" formatCode="##,###,###,###,#\'00"/>
    <numFmt numFmtId="197" formatCode="#,###,###,###,#\'00"/>
    <numFmt numFmtId="198" formatCode="#,###,#\'00"/>
    <numFmt numFmtId="199" formatCode="##,###,#\'00"/>
    <numFmt numFmtId="200" formatCode="\(000\)"/>
    <numFmt numFmtId="201" formatCode="0.0000%"/>
    <numFmt numFmtId="202" formatCode="0.000"/>
    <numFmt numFmtId="203" formatCode="0.0000000"/>
    <numFmt numFmtId="204" formatCode="0.000000"/>
    <numFmt numFmtId="205" formatCode="0.00000"/>
    <numFmt numFmtId="206" formatCode="0.0000"/>
    <numFmt numFmtId="207" formatCode="#,##0.0"/>
    <numFmt numFmtId="208" formatCode="#,##0\ &quot;€&quot;"/>
    <numFmt numFmtId="209" formatCode="&quot;Sí&quot;;&quot;Sí&quot;;&quot;No&quot;"/>
    <numFmt numFmtId="210" formatCode="&quot;Verdadero&quot;;&quot;Verdadero&quot;;&quot;Falso&quot;"/>
    <numFmt numFmtId="211" formatCode="&quot;Activado&quot;;&quot;Activado&quot;;&quot;Desactivado&quot;"/>
    <numFmt numFmtId="212" formatCode="0.00000000"/>
    <numFmt numFmtId="213" formatCode="0.000000000"/>
    <numFmt numFmtId="214" formatCode="0.0000000000"/>
    <numFmt numFmtId="215" formatCode="0.00000000000"/>
    <numFmt numFmtId="216" formatCode="#,##0.00\ &quot;€&quot;"/>
    <numFmt numFmtId="217" formatCode="[$€-2]\ #,##0.00_);[Red]\([$€-2]\ #,##0.00\)"/>
  </numFmts>
  <fonts count="149"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10"/>
      <color indexed="57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0"/>
      <color indexed="57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1"/>
      <color indexed="8"/>
      <name val="Arial"/>
      <family val="2"/>
    </font>
    <font>
      <sz val="7"/>
      <color indexed="8"/>
      <name val="Arial"/>
      <family val="2"/>
    </font>
    <font>
      <b/>
      <sz val="10"/>
      <color indexed="9"/>
      <name val="Arial"/>
      <family val="2"/>
    </font>
    <font>
      <b/>
      <sz val="7"/>
      <color indexed="9"/>
      <name val="Arial"/>
      <family val="2"/>
    </font>
    <font>
      <b/>
      <sz val="9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56"/>
      <name val="Arial"/>
      <family val="2"/>
    </font>
    <font>
      <b/>
      <sz val="11"/>
      <name val="Arial"/>
      <family val="2"/>
    </font>
    <font>
      <sz val="8"/>
      <color indexed="8"/>
      <name val="Verdana"/>
      <family val="2"/>
    </font>
    <font>
      <b/>
      <sz val="10"/>
      <name val="Univers (W1)"/>
      <family val="0"/>
    </font>
    <font>
      <b/>
      <sz val="16"/>
      <color indexed="8"/>
      <name val="Arial"/>
      <family val="2"/>
    </font>
    <font>
      <b/>
      <sz val="8"/>
      <color indexed="8"/>
      <name val="Verdana"/>
      <family val="2"/>
    </font>
    <font>
      <sz val="6"/>
      <name val="Arial"/>
      <family val="2"/>
    </font>
    <font>
      <b/>
      <sz val="9"/>
      <color indexed="8"/>
      <name val="Arial"/>
      <family val="2"/>
    </font>
    <font>
      <sz val="9"/>
      <color indexed="8"/>
      <name val="Verdana"/>
      <family val="2"/>
    </font>
    <font>
      <b/>
      <sz val="20"/>
      <color indexed="8"/>
      <name val="Arial"/>
      <family val="2"/>
    </font>
    <font>
      <sz val="24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4"/>
      <name val="Arial"/>
      <family val="2"/>
    </font>
    <font>
      <b/>
      <sz val="12"/>
      <name val="Univers (W1)"/>
      <family val="0"/>
    </font>
    <font>
      <b/>
      <sz val="8"/>
      <color indexed="12"/>
      <name val="Arial"/>
      <family val="2"/>
    </font>
    <font>
      <sz val="10"/>
      <color indexed="12"/>
      <name val="Arial"/>
      <family val="2"/>
    </font>
    <font>
      <b/>
      <sz val="14"/>
      <color indexed="56"/>
      <name val="Arial"/>
      <family val="2"/>
    </font>
    <font>
      <sz val="10"/>
      <color indexed="9"/>
      <name val="Arial"/>
      <family val="2"/>
    </font>
    <font>
      <sz val="12"/>
      <color indexed="23"/>
      <name val="Arial"/>
      <family val="2"/>
    </font>
    <font>
      <b/>
      <sz val="12"/>
      <color indexed="23"/>
      <name val="Arial"/>
      <family val="2"/>
    </font>
    <font>
      <b/>
      <sz val="14"/>
      <color indexed="9"/>
      <name val="Arial"/>
      <family val="2"/>
    </font>
    <font>
      <b/>
      <sz val="26"/>
      <color indexed="56"/>
      <name val="Arial"/>
      <family val="2"/>
    </font>
    <font>
      <b/>
      <sz val="24"/>
      <color indexed="56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10"/>
      <name val="Century Gothic"/>
      <family val="2"/>
    </font>
    <font>
      <sz val="18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8"/>
      <color indexed="9"/>
      <name val="Arial"/>
      <family val="2"/>
    </font>
    <font>
      <sz val="14"/>
      <name val="Arial"/>
      <family val="2"/>
    </font>
    <font>
      <b/>
      <sz val="7"/>
      <color indexed="8"/>
      <name val="Arial"/>
      <family val="2"/>
    </font>
    <font>
      <b/>
      <sz val="22"/>
      <name val="Arial"/>
      <family val="2"/>
    </font>
    <font>
      <sz val="6"/>
      <color indexed="8"/>
      <name val="Arial"/>
      <family val="2"/>
    </font>
    <font>
      <sz val="10"/>
      <color indexed="8"/>
      <name val="Corbel"/>
      <family val="2"/>
    </font>
    <font>
      <sz val="9.25"/>
      <color indexed="8"/>
      <name val="Arial"/>
      <family val="2"/>
    </font>
    <font>
      <b/>
      <sz val="10"/>
      <color indexed="61"/>
      <name val="Arial"/>
      <family val="2"/>
    </font>
    <font>
      <sz val="11"/>
      <color indexed="8"/>
      <name val="Arial"/>
      <family val="2"/>
    </font>
    <font>
      <sz val="5"/>
      <color indexed="8"/>
      <name val="Corbel"/>
      <family val="2"/>
    </font>
    <font>
      <sz val="4.6"/>
      <color indexed="8"/>
      <name val="Arial"/>
      <family val="2"/>
    </font>
    <font>
      <sz val="7.7"/>
      <color indexed="8"/>
      <name val="Arial"/>
      <family val="2"/>
    </font>
    <font>
      <sz val="5.5"/>
      <color indexed="8"/>
      <name val="Arial"/>
      <family val="2"/>
    </font>
    <font>
      <sz val="4.75"/>
      <color indexed="8"/>
      <name val="Corbel"/>
      <family val="2"/>
    </font>
    <font>
      <sz val="11"/>
      <color indexed="8"/>
      <name val="Corbel"/>
      <family val="2"/>
    </font>
    <font>
      <sz val="11"/>
      <color indexed="9"/>
      <name val="Corbel"/>
      <family val="2"/>
    </font>
    <font>
      <sz val="11"/>
      <color indexed="17"/>
      <name val="Corbel"/>
      <family val="2"/>
    </font>
    <font>
      <b/>
      <sz val="11"/>
      <color indexed="10"/>
      <name val="Corbel"/>
      <family val="2"/>
    </font>
    <font>
      <b/>
      <sz val="11"/>
      <color indexed="9"/>
      <name val="Corbel"/>
      <family val="2"/>
    </font>
    <font>
      <sz val="11"/>
      <color indexed="10"/>
      <name val="Corbel"/>
      <family val="2"/>
    </font>
    <font>
      <b/>
      <sz val="15"/>
      <color indexed="62"/>
      <name val="Corbel"/>
      <family val="2"/>
    </font>
    <font>
      <b/>
      <sz val="11"/>
      <color indexed="62"/>
      <name val="Corbel"/>
      <family val="2"/>
    </font>
    <font>
      <sz val="11"/>
      <color indexed="62"/>
      <name val="Corbel"/>
      <family val="2"/>
    </font>
    <font>
      <sz val="11"/>
      <color indexed="20"/>
      <name val="Corbel"/>
      <family val="2"/>
    </font>
    <font>
      <sz val="11"/>
      <color indexed="19"/>
      <name val="Corbel"/>
      <family val="2"/>
    </font>
    <font>
      <b/>
      <sz val="11"/>
      <color indexed="63"/>
      <name val="Corbel"/>
      <family val="2"/>
    </font>
    <font>
      <i/>
      <sz val="11"/>
      <color indexed="23"/>
      <name val="Corbel"/>
      <family val="2"/>
    </font>
    <font>
      <b/>
      <sz val="18"/>
      <color indexed="62"/>
      <name val="Consolas"/>
      <family val="2"/>
    </font>
    <font>
      <b/>
      <sz val="13"/>
      <color indexed="62"/>
      <name val="Corbel"/>
      <family val="2"/>
    </font>
    <font>
      <b/>
      <sz val="11"/>
      <color indexed="8"/>
      <name val="Corbel"/>
      <family val="2"/>
    </font>
    <font>
      <b/>
      <sz val="14"/>
      <color indexed="60"/>
      <name val="Arial"/>
      <family val="2"/>
    </font>
    <font>
      <b/>
      <sz val="12"/>
      <color indexed="57"/>
      <name val="Arial"/>
      <family val="2"/>
    </font>
    <font>
      <b/>
      <sz val="8"/>
      <color indexed="57"/>
      <name val="Arial"/>
      <family val="2"/>
    </font>
    <font>
      <b/>
      <sz val="18"/>
      <color indexed="57"/>
      <name val="Arial"/>
      <family val="2"/>
    </font>
    <font>
      <b/>
      <sz val="12"/>
      <color indexed="57"/>
      <name val="Univers (W1)"/>
      <family val="0"/>
    </font>
    <font>
      <b/>
      <sz val="14"/>
      <color indexed="57"/>
      <name val="Arial"/>
      <family val="2"/>
    </font>
    <font>
      <b/>
      <sz val="16"/>
      <color indexed="57"/>
      <name val="Arial"/>
      <family val="2"/>
    </font>
    <font>
      <sz val="12"/>
      <color indexed="57"/>
      <name val="Arial"/>
      <family val="2"/>
    </font>
    <font>
      <sz val="14"/>
      <color indexed="57"/>
      <name val="Arial"/>
      <family val="2"/>
    </font>
    <font>
      <b/>
      <sz val="20"/>
      <color indexed="57"/>
      <name val="Arial"/>
      <family val="2"/>
    </font>
    <font>
      <b/>
      <sz val="24"/>
      <color indexed="57"/>
      <name val="Arial"/>
      <family val="2"/>
    </font>
    <font>
      <b/>
      <sz val="26"/>
      <color indexed="57"/>
      <name val="Arial"/>
      <family val="2"/>
    </font>
    <font>
      <sz val="8"/>
      <name val="Segoe UI"/>
      <family val="2"/>
    </font>
    <font>
      <sz val="12"/>
      <color indexed="60"/>
      <name val="Corbel"/>
      <family val="2"/>
    </font>
    <font>
      <sz val="24"/>
      <color indexed="10"/>
      <name val="Corbel"/>
      <family val="2"/>
    </font>
    <font>
      <b/>
      <sz val="18"/>
      <color indexed="8"/>
      <name val="Corbel"/>
      <family val="2"/>
    </font>
    <font>
      <sz val="11"/>
      <color theme="1"/>
      <name val="Corbel"/>
      <family val="2"/>
    </font>
    <font>
      <sz val="11"/>
      <color theme="0"/>
      <name val="Corbel"/>
      <family val="2"/>
    </font>
    <font>
      <sz val="11"/>
      <color rgb="FF006100"/>
      <name val="Corbel"/>
      <family val="2"/>
    </font>
    <font>
      <b/>
      <sz val="11"/>
      <color rgb="FFFA7D00"/>
      <name val="Corbel"/>
      <family val="2"/>
    </font>
    <font>
      <b/>
      <sz val="11"/>
      <color theme="0"/>
      <name val="Corbel"/>
      <family val="2"/>
    </font>
    <font>
      <sz val="11"/>
      <color rgb="FFFA7D00"/>
      <name val="Corbel"/>
      <family val="2"/>
    </font>
    <font>
      <b/>
      <sz val="15"/>
      <color theme="3"/>
      <name val="Corbel"/>
      <family val="2"/>
    </font>
    <font>
      <b/>
      <sz val="11"/>
      <color theme="3"/>
      <name val="Corbel"/>
      <family val="2"/>
    </font>
    <font>
      <sz val="11"/>
      <color rgb="FF3F3F76"/>
      <name val="Corbel"/>
      <family val="2"/>
    </font>
    <font>
      <sz val="11"/>
      <color rgb="FF9C0006"/>
      <name val="Corbel"/>
      <family val="2"/>
    </font>
    <font>
      <sz val="11"/>
      <color rgb="FF9C6500"/>
      <name val="Corbel"/>
      <family val="2"/>
    </font>
    <font>
      <b/>
      <sz val="11"/>
      <color rgb="FF3F3F3F"/>
      <name val="Corbel"/>
      <family val="2"/>
    </font>
    <font>
      <sz val="11"/>
      <color rgb="FFFF0000"/>
      <name val="Corbel"/>
      <family val="2"/>
    </font>
    <font>
      <i/>
      <sz val="11"/>
      <color rgb="FF7F7F7F"/>
      <name val="Corbel"/>
      <family val="2"/>
    </font>
    <font>
      <b/>
      <sz val="18"/>
      <color theme="3"/>
      <name val="Consolas"/>
      <family val="2"/>
    </font>
    <font>
      <b/>
      <sz val="13"/>
      <color theme="3"/>
      <name val="Corbel"/>
      <family val="2"/>
    </font>
    <font>
      <b/>
      <sz val="11"/>
      <color theme="1"/>
      <name val="Corbe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 tint="0.04998999834060669"/>
      <name val="Arial"/>
      <family val="2"/>
    </font>
    <font>
      <sz val="12"/>
      <color theme="1"/>
      <name val="Arial"/>
      <family val="2"/>
    </font>
    <font>
      <b/>
      <sz val="16"/>
      <color theme="0"/>
      <name val="Arial"/>
      <family val="2"/>
    </font>
    <font>
      <b/>
      <sz val="14"/>
      <color theme="9" tint="-0.4999699890613556"/>
      <name val="Arial"/>
      <family val="2"/>
    </font>
    <font>
      <b/>
      <sz val="10"/>
      <color rgb="FFFF0000"/>
      <name val="Arial"/>
      <family val="2"/>
    </font>
    <font>
      <b/>
      <sz val="12"/>
      <color theme="8" tint="-0.4999699890613556"/>
      <name val="Arial"/>
      <family val="2"/>
    </font>
    <font>
      <b/>
      <sz val="8"/>
      <color theme="8" tint="-0.4999699890613556"/>
      <name val="Arial"/>
      <family val="2"/>
    </font>
    <font>
      <b/>
      <sz val="10"/>
      <color theme="8" tint="-0.4999699890613556"/>
      <name val="Arial"/>
      <family val="2"/>
    </font>
    <font>
      <b/>
      <sz val="12"/>
      <color theme="0"/>
      <name val="Arial"/>
      <family val="2"/>
    </font>
    <font>
      <b/>
      <sz val="20"/>
      <color theme="8" tint="-0.4999699890613556"/>
      <name val="Arial"/>
      <family val="2"/>
    </font>
    <font>
      <b/>
      <sz val="16"/>
      <color theme="8" tint="-0.4999699890613556"/>
      <name val="Arial"/>
      <family val="2"/>
    </font>
    <font>
      <b/>
      <sz val="18"/>
      <color theme="8" tint="-0.4999699890613556"/>
      <name val="Arial"/>
      <family val="2"/>
    </font>
    <font>
      <b/>
      <sz val="24"/>
      <color theme="8" tint="-0.4999699890613556"/>
      <name val="Arial"/>
      <family val="2"/>
    </font>
    <font>
      <b/>
      <sz val="26"/>
      <color theme="8" tint="-0.4999699890613556"/>
      <name val="Arial"/>
      <family val="2"/>
    </font>
    <font>
      <sz val="12"/>
      <color theme="8" tint="-0.4999699890613556"/>
      <name val="Arial"/>
      <family val="2"/>
    </font>
    <font>
      <sz val="14"/>
      <color theme="8" tint="-0.4999699890613556"/>
      <name val="Arial"/>
      <family val="2"/>
    </font>
    <font>
      <b/>
      <sz val="14"/>
      <color theme="8" tint="-0.4999699890613556"/>
      <name val="Arial"/>
      <family val="2"/>
    </font>
    <font>
      <b/>
      <sz val="12"/>
      <color theme="8" tint="-0.4999699890613556"/>
      <name val="Univers (W1)"/>
      <family val="0"/>
    </font>
    <font>
      <sz val="10"/>
      <color theme="8" tint="-0.4999699890613556"/>
      <name val="Arial"/>
      <family val="2"/>
    </font>
    <font>
      <b/>
      <sz val="11"/>
      <color theme="0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hair">
        <color indexed="8"/>
      </left>
      <right style="hair">
        <color indexed="8"/>
      </right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medium"/>
    </border>
    <border>
      <left style="hair">
        <color indexed="8"/>
      </left>
      <right style="medium"/>
      <top style="hair"/>
      <bottom style="hair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>
        <color indexed="63"/>
      </left>
      <right style="hair">
        <color indexed="8"/>
      </right>
      <top style="hair"/>
      <bottom style="hair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8" fillId="2" borderId="0" applyNumberFormat="0" applyBorder="0" applyAlignment="0" applyProtection="0"/>
    <xf numFmtId="0" fontId="108" fillId="3" borderId="0" applyNumberFormat="0" applyBorder="0" applyAlignment="0" applyProtection="0"/>
    <xf numFmtId="0" fontId="108" fillId="4" borderId="0" applyNumberFormat="0" applyBorder="0" applyAlignment="0" applyProtection="0"/>
    <xf numFmtId="0" fontId="108" fillId="5" borderId="0" applyNumberFormat="0" applyBorder="0" applyAlignment="0" applyProtection="0"/>
    <xf numFmtId="0" fontId="108" fillId="6" borderId="0" applyNumberFormat="0" applyBorder="0" applyAlignment="0" applyProtection="0"/>
    <xf numFmtId="0" fontId="108" fillId="7" borderId="0" applyNumberFormat="0" applyBorder="0" applyAlignment="0" applyProtection="0"/>
    <xf numFmtId="0" fontId="108" fillId="8" borderId="0" applyNumberFormat="0" applyBorder="0" applyAlignment="0" applyProtection="0"/>
    <xf numFmtId="0" fontId="108" fillId="9" borderId="0" applyNumberFormat="0" applyBorder="0" applyAlignment="0" applyProtection="0"/>
    <xf numFmtId="0" fontId="108" fillId="10" borderId="0" applyNumberFormat="0" applyBorder="0" applyAlignment="0" applyProtection="0"/>
    <xf numFmtId="0" fontId="108" fillId="11" borderId="0" applyNumberFormat="0" applyBorder="0" applyAlignment="0" applyProtection="0"/>
    <xf numFmtId="0" fontId="108" fillId="12" borderId="0" applyNumberFormat="0" applyBorder="0" applyAlignment="0" applyProtection="0"/>
    <xf numFmtId="0" fontId="108" fillId="13" borderId="0" applyNumberFormat="0" applyBorder="0" applyAlignment="0" applyProtection="0"/>
    <xf numFmtId="0" fontId="109" fillId="14" borderId="0" applyNumberFormat="0" applyBorder="0" applyAlignment="0" applyProtection="0"/>
    <xf numFmtId="0" fontId="109" fillId="15" borderId="0" applyNumberFormat="0" applyBorder="0" applyAlignment="0" applyProtection="0"/>
    <xf numFmtId="0" fontId="109" fillId="16" borderId="0" applyNumberFormat="0" applyBorder="0" applyAlignment="0" applyProtection="0"/>
    <xf numFmtId="0" fontId="109" fillId="17" borderId="0" applyNumberFormat="0" applyBorder="0" applyAlignment="0" applyProtection="0"/>
    <xf numFmtId="0" fontId="109" fillId="18" borderId="0" applyNumberFormat="0" applyBorder="0" applyAlignment="0" applyProtection="0"/>
    <xf numFmtId="0" fontId="109" fillId="19" borderId="0" applyNumberFormat="0" applyBorder="0" applyAlignment="0" applyProtection="0"/>
    <xf numFmtId="0" fontId="110" fillId="20" borderId="0" applyNumberFormat="0" applyBorder="0" applyAlignment="0" applyProtection="0"/>
    <xf numFmtId="0" fontId="111" fillId="21" borderId="1" applyNumberFormat="0" applyAlignment="0" applyProtection="0"/>
    <xf numFmtId="0" fontId="112" fillId="22" borderId="2" applyNumberFormat="0" applyAlignment="0" applyProtection="0"/>
    <xf numFmtId="0" fontId="113" fillId="0" borderId="3" applyNumberFormat="0" applyFill="0" applyAlignment="0" applyProtection="0"/>
    <xf numFmtId="0" fontId="114" fillId="0" borderId="4" applyNumberFormat="0" applyFill="0" applyAlignment="0" applyProtection="0"/>
    <xf numFmtId="0" fontId="115" fillId="0" borderId="0" applyNumberFormat="0" applyFill="0" applyBorder="0" applyAlignment="0" applyProtection="0"/>
    <xf numFmtId="0" fontId="109" fillId="23" borderId="0" applyNumberFormat="0" applyBorder="0" applyAlignment="0" applyProtection="0"/>
    <xf numFmtId="0" fontId="109" fillId="24" borderId="0" applyNumberFormat="0" applyBorder="0" applyAlignment="0" applyProtection="0"/>
    <xf numFmtId="0" fontId="109" fillId="25" borderId="0" applyNumberFormat="0" applyBorder="0" applyAlignment="0" applyProtection="0"/>
    <xf numFmtId="0" fontId="109" fillId="26" borderId="0" applyNumberFormat="0" applyBorder="0" applyAlignment="0" applyProtection="0"/>
    <xf numFmtId="0" fontId="109" fillId="27" borderId="0" applyNumberFormat="0" applyBorder="0" applyAlignment="0" applyProtection="0"/>
    <xf numFmtId="0" fontId="109" fillId="28" borderId="0" applyNumberFormat="0" applyBorder="0" applyAlignment="0" applyProtection="0"/>
    <xf numFmtId="0" fontId="116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8" fillId="31" borderId="0" applyNumberFormat="0" applyBorder="0" applyAlignment="0" applyProtection="0"/>
    <xf numFmtId="0" fontId="0" fillId="0" borderId="0">
      <alignment/>
      <protection/>
    </xf>
    <xf numFmtId="0" fontId="108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119" fillId="21" borderId="6" applyNumberFormat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7" applyNumberFormat="0" applyFill="0" applyAlignment="0" applyProtection="0"/>
    <xf numFmtId="0" fontId="115" fillId="0" borderId="8" applyNumberFormat="0" applyFill="0" applyAlignment="0" applyProtection="0"/>
    <xf numFmtId="0" fontId="124" fillId="0" borderId="9" applyNumberFormat="0" applyFill="0" applyAlignment="0" applyProtection="0"/>
  </cellStyleXfs>
  <cellXfs count="1581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3" fontId="7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11" fillId="0" borderId="0" xfId="0" applyNumberFormat="1" applyFont="1" applyFill="1" applyAlignment="1">
      <alignment/>
    </xf>
    <xf numFmtId="3" fontId="9" fillId="0" borderId="0" xfId="0" applyNumberFormat="1" applyFont="1" applyAlignment="1">
      <alignment/>
    </xf>
    <xf numFmtId="3" fontId="11" fillId="0" borderId="0" xfId="0" applyNumberFormat="1" applyFont="1" applyFill="1" applyAlignment="1">
      <alignment/>
    </xf>
    <xf numFmtId="0" fontId="0" fillId="0" borderId="0" xfId="56">
      <alignment/>
      <protection/>
    </xf>
    <xf numFmtId="0" fontId="1" fillId="0" borderId="0" xfId="56" applyFont="1">
      <alignment/>
      <protection/>
    </xf>
    <xf numFmtId="0" fontId="30" fillId="0" borderId="0" xfId="56" applyFont="1">
      <alignment/>
      <protection/>
    </xf>
    <xf numFmtId="0" fontId="4" fillId="0" borderId="0" xfId="56" applyFont="1">
      <alignment/>
      <protection/>
    </xf>
    <xf numFmtId="3" fontId="0" fillId="0" borderId="10" xfId="0" applyNumberFormat="1" applyFont="1" applyFill="1" applyBorder="1" applyAlignment="1" applyProtection="1">
      <alignment horizontal="right" wrapText="1"/>
      <protection locked="0"/>
    </xf>
    <xf numFmtId="3" fontId="0" fillId="0" borderId="11" xfId="0" applyNumberFormat="1" applyFont="1" applyFill="1" applyBorder="1" applyAlignment="1" applyProtection="1">
      <alignment horizontal="right" wrapText="1"/>
      <protection locked="0"/>
    </xf>
    <xf numFmtId="3" fontId="0" fillId="0" borderId="12" xfId="0" applyNumberFormat="1" applyFont="1" applyFill="1" applyBorder="1" applyAlignment="1" applyProtection="1">
      <alignment horizontal="right" wrapText="1"/>
      <protection locked="0"/>
    </xf>
    <xf numFmtId="3" fontId="0" fillId="0" borderId="13" xfId="0" applyNumberFormat="1" applyFont="1" applyFill="1" applyBorder="1" applyAlignment="1" applyProtection="1">
      <alignment horizontal="right" wrapText="1"/>
      <protection locked="0"/>
    </xf>
    <xf numFmtId="3" fontId="0" fillId="0" borderId="14" xfId="0" applyNumberFormat="1" applyFont="1" applyFill="1" applyBorder="1" applyAlignment="1" applyProtection="1">
      <alignment horizontal="right" wrapText="1"/>
      <protection locked="0"/>
    </xf>
    <xf numFmtId="3" fontId="0" fillId="0" borderId="15" xfId="0" applyNumberFormat="1" applyFont="1" applyFill="1" applyBorder="1" applyAlignment="1" applyProtection="1">
      <alignment horizontal="right" wrapText="1"/>
      <protection locked="0"/>
    </xf>
    <xf numFmtId="0" fontId="0" fillId="0" borderId="16" xfId="0" applyFont="1" applyFill="1" applyBorder="1" applyAlignment="1" applyProtection="1">
      <alignment horizontal="right" wrapText="1"/>
      <protection locked="0"/>
    </xf>
    <xf numFmtId="0" fontId="0" fillId="0" borderId="16" xfId="0" applyNumberFormat="1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 wrapText="1"/>
      <protection locked="0"/>
    </xf>
    <xf numFmtId="3" fontId="0" fillId="0" borderId="13" xfId="0" applyNumberFormat="1" applyFont="1" applyFill="1" applyBorder="1" applyAlignment="1" applyProtection="1">
      <alignment horizontal="right" wrapText="1"/>
      <protection locked="0"/>
    </xf>
    <xf numFmtId="3" fontId="1" fillId="0" borderId="14" xfId="0" applyNumberFormat="1" applyFont="1" applyFill="1" applyBorder="1" applyAlignment="1" applyProtection="1">
      <alignment horizontal="right" wrapText="1"/>
      <protection locked="0"/>
    </xf>
    <xf numFmtId="3" fontId="0" fillId="0" borderId="10" xfId="0" applyNumberFormat="1" applyBorder="1" applyAlignment="1" applyProtection="1">
      <alignment/>
      <protection locked="0"/>
    </xf>
    <xf numFmtId="3" fontId="0" fillId="0" borderId="12" xfId="0" applyNumberFormat="1" applyBorder="1" applyAlignment="1" applyProtection="1">
      <alignment/>
      <protection locked="0"/>
    </xf>
    <xf numFmtId="3" fontId="0" fillId="0" borderId="15" xfId="0" applyNumberFormat="1" applyBorder="1" applyAlignment="1" applyProtection="1">
      <alignment/>
      <protection locked="0"/>
    </xf>
    <xf numFmtId="3" fontId="1" fillId="0" borderId="15" xfId="0" applyNumberFormat="1" applyFont="1" applyBorder="1" applyAlignment="1" applyProtection="1">
      <alignment/>
      <protection locked="0"/>
    </xf>
    <xf numFmtId="3" fontId="0" fillId="0" borderId="13" xfId="0" applyNumberFormat="1" applyBorder="1" applyAlignment="1" applyProtection="1">
      <alignment/>
      <protection locked="0"/>
    </xf>
    <xf numFmtId="3" fontId="0" fillId="0" borderId="17" xfId="0" applyNumberFormat="1" applyBorder="1" applyAlignment="1" applyProtection="1">
      <alignment/>
      <protection locked="0"/>
    </xf>
    <xf numFmtId="3" fontId="23" fillId="0" borderId="14" xfId="0" applyNumberFormat="1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1" fillId="33" borderId="18" xfId="0" applyFont="1" applyFill="1" applyBorder="1" applyAlignment="1" applyProtection="1">
      <alignment/>
      <protection locked="0"/>
    </xf>
    <xf numFmtId="3" fontId="2" fillId="34" borderId="19" xfId="0" applyNumberFormat="1" applyFont="1" applyFill="1" applyBorder="1" applyAlignment="1" applyProtection="1">
      <alignment horizontal="center" vertical="center" textRotation="90" wrapText="1"/>
      <protection locked="0"/>
    </xf>
    <xf numFmtId="3" fontId="24" fillId="33" borderId="20" xfId="0" applyNumberFormat="1" applyFont="1" applyFill="1" applyBorder="1" applyAlignment="1" applyProtection="1" quotePrefix="1">
      <alignment horizontal="center" vertical="center" textRotation="90" wrapText="1"/>
      <protection locked="0"/>
    </xf>
    <xf numFmtId="3" fontId="2" fillId="33" borderId="21" xfId="0" applyNumberFormat="1" applyFont="1" applyFill="1" applyBorder="1" applyAlignment="1" applyProtection="1">
      <alignment horizontal="center" vertical="center" textRotation="90" wrapText="1"/>
      <protection locked="0"/>
    </xf>
    <xf numFmtId="3" fontId="2" fillId="33" borderId="22" xfId="0" applyNumberFormat="1" applyFont="1" applyFill="1" applyBorder="1" applyAlignment="1" applyProtection="1" quotePrefix="1">
      <alignment horizontal="center" vertical="center" textRotation="90" wrapText="1"/>
      <protection locked="0"/>
    </xf>
    <xf numFmtId="0" fontId="0" fillId="34" borderId="23" xfId="0" applyFont="1" applyFill="1" applyBorder="1" applyAlignment="1" applyProtection="1">
      <alignment horizontal="center" vertical="center" textRotation="90" wrapText="1"/>
      <protection locked="0"/>
    </xf>
    <xf numFmtId="0" fontId="0" fillId="34" borderId="24" xfId="0" applyFont="1" applyFill="1" applyBorder="1" applyAlignment="1" applyProtection="1">
      <alignment horizontal="center" vertical="center" textRotation="90" wrapText="1"/>
      <protection locked="0"/>
    </xf>
    <xf numFmtId="0" fontId="1" fillId="33" borderId="22" xfId="0" applyFont="1" applyFill="1" applyBorder="1" applyAlignment="1" applyProtection="1">
      <alignment horizontal="center" vertical="center" textRotation="90" wrapText="1"/>
      <protection locked="0"/>
    </xf>
    <xf numFmtId="0" fontId="0" fillId="34" borderId="25" xfId="0" applyFont="1" applyFill="1" applyBorder="1" applyAlignment="1" applyProtection="1">
      <alignment horizontal="center" vertical="center" textRotation="90" wrapText="1"/>
      <protection locked="0"/>
    </xf>
    <xf numFmtId="0" fontId="0" fillId="34" borderId="26" xfId="0" applyFont="1" applyFill="1" applyBorder="1" applyAlignment="1" applyProtection="1">
      <alignment horizontal="center" vertical="center" textRotation="90" wrapText="1"/>
      <protection locked="0"/>
    </xf>
    <xf numFmtId="0" fontId="2" fillId="34" borderId="23" xfId="0" applyFont="1" applyFill="1" applyBorder="1" applyAlignment="1" applyProtection="1">
      <alignment horizontal="center" vertical="center" textRotation="90" wrapText="1"/>
      <protection locked="0"/>
    </xf>
    <xf numFmtId="0" fontId="2" fillId="34" borderId="24" xfId="0" applyFont="1" applyFill="1" applyBorder="1" applyAlignment="1" applyProtection="1">
      <alignment horizontal="center" vertical="center" textRotation="90" wrapText="1"/>
      <protection locked="0"/>
    </xf>
    <xf numFmtId="0" fontId="3" fillId="33" borderId="22" xfId="0" applyFont="1" applyFill="1" applyBorder="1" applyAlignment="1" applyProtection="1">
      <alignment horizontal="center" vertical="center" textRotation="90" wrapText="1"/>
      <protection locked="0"/>
    </xf>
    <xf numFmtId="0" fontId="2" fillId="34" borderId="26" xfId="0" applyFont="1" applyFill="1" applyBorder="1" applyAlignment="1" applyProtection="1" quotePrefix="1">
      <alignment horizontal="center" vertical="center" textRotation="90" wrapText="1"/>
      <protection locked="0"/>
    </xf>
    <xf numFmtId="0" fontId="2" fillId="34" borderId="27" xfId="0" applyFont="1" applyFill="1" applyBorder="1" applyAlignment="1" applyProtection="1" quotePrefix="1">
      <alignment horizontal="center" vertical="center" textRotation="90" wrapText="1"/>
      <protection locked="0"/>
    </xf>
    <xf numFmtId="0" fontId="3" fillId="33" borderId="22" xfId="0" applyFont="1" applyFill="1" applyBorder="1" applyAlignment="1" applyProtection="1" quotePrefix="1">
      <alignment horizontal="center" vertical="center" textRotation="90" wrapText="1"/>
      <protection locked="0"/>
    </xf>
    <xf numFmtId="0" fontId="2" fillId="34" borderId="25" xfId="0" applyFont="1" applyFill="1" applyBorder="1" applyAlignment="1" applyProtection="1" quotePrefix="1">
      <alignment horizontal="center" vertical="center" textRotation="90" wrapText="1"/>
      <protection locked="0"/>
    </xf>
    <xf numFmtId="0" fontId="3" fillId="33" borderId="28" xfId="0" applyFont="1" applyFill="1" applyBorder="1" applyAlignment="1" applyProtection="1">
      <alignment horizontal="center" vertical="center" textRotation="90" wrapText="1"/>
      <protection locked="0"/>
    </xf>
    <xf numFmtId="0" fontId="2" fillId="34" borderId="25" xfId="0" applyFont="1" applyFill="1" applyBorder="1" applyAlignment="1" applyProtection="1">
      <alignment horizontal="center" vertical="center" textRotation="90" wrapText="1"/>
      <protection locked="0"/>
    </xf>
    <xf numFmtId="0" fontId="11" fillId="35" borderId="29" xfId="0" applyFont="1" applyFill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33" borderId="30" xfId="0" applyFont="1" applyFill="1" applyBorder="1" applyAlignment="1" applyProtection="1">
      <alignment horizontal="center"/>
      <protection locked="0"/>
    </xf>
    <xf numFmtId="0" fontId="0" fillId="35" borderId="18" xfId="0" applyFont="1" applyFill="1" applyBorder="1" applyAlignment="1" applyProtection="1">
      <alignment horizontal="center"/>
      <protection locked="0"/>
    </xf>
    <xf numFmtId="0" fontId="22" fillId="34" borderId="30" xfId="0" applyFont="1" applyFill="1" applyBorder="1" applyAlignment="1" applyProtection="1">
      <alignment horizontal="centerContinuous" vertical="center"/>
      <protection locked="0"/>
    </xf>
    <xf numFmtId="3" fontId="20" fillId="35" borderId="18" xfId="0" applyNumberFormat="1" applyFont="1" applyFill="1" applyBorder="1" applyAlignment="1" applyProtection="1">
      <alignment horizontal="center" vertical="center"/>
      <protection locked="0"/>
    </xf>
    <xf numFmtId="3" fontId="20" fillId="35" borderId="0" xfId="0" applyNumberFormat="1" applyFont="1" applyFill="1" applyBorder="1" applyAlignment="1" applyProtection="1">
      <alignment horizontal="centerContinuous" vertical="center"/>
      <protection locked="0"/>
    </xf>
    <xf numFmtId="3" fontId="0" fillId="35" borderId="0" xfId="0" applyNumberFormat="1" applyFont="1" applyFill="1" applyBorder="1" applyAlignment="1" applyProtection="1">
      <alignment/>
      <protection locked="0"/>
    </xf>
    <xf numFmtId="0" fontId="2" fillId="33" borderId="31" xfId="0" applyFont="1" applyFill="1" applyBorder="1" applyAlignment="1" applyProtection="1">
      <alignment horizontal="center" vertical="center" wrapText="1"/>
      <protection locked="0"/>
    </xf>
    <xf numFmtId="0" fontId="0" fillId="35" borderId="18" xfId="0" applyFill="1" applyBorder="1" applyAlignment="1" applyProtection="1">
      <alignment horizontal="center" vertical="center" wrapText="1"/>
      <protection locked="0"/>
    </xf>
    <xf numFmtId="0" fontId="20" fillId="33" borderId="32" xfId="0" applyFont="1" applyFill="1" applyBorder="1" applyAlignment="1" applyProtection="1">
      <alignment horizontal="center" vertical="center"/>
      <protection locked="0"/>
    </xf>
    <xf numFmtId="0" fontId="9" fillId="33" borderId="33" xfId="0" applyFont="1" applyFill="1" applyBorder="1" applyAlignment="1" applyProtection="1">
      <alignment vertical="center"/>
      <protection locked="0"/>
    </xf>
    <xf numFmtId="0" fontId="9" fillId="33" borderId="0" xfId="0" applyFont="1" applyFill="1" applyBorder="1" applyAlignment="1" applyProtection="1">
      <alignment vertical="center"/>
      <protection locked="0"/>
    </xf>
    <xf numFmtId="0" fontId="9" fillId="33" borderId="0" xfId="0" applyFont="1" applyFill="1" applyBorder="1" applyAlignment="1" applyProtection="1">
      <alignment horizontal="centerContinuous" vertical="center"/>
      <protection locked="0"/>
    </xf>
    <xf numFmtId="0" fontId="22" fillId="34" borderId="31" xfId="0" applyFont="1" applyFill="1" applyBorder="1" applyAlignment="1" applyProtection="1">
      <alignment vertical="center"/>
      <protection locked="0"/>
    </xf>
    <xf numFmtId="3" fontId="11" fillId="36" borderId="18" xfId="0" applyNumberFormat="1" applyFont="1" applyFill="1" applyBorder="1" applyAlignment="1" applyProtection="1">
      <alignment horizontal="center" vertical="center"/>
      <protection locked="0"/>
    </xf>
    <xf numFmtId="3" fontId="20" fillId="36" borderId="18" xfId="0" applyNumberFormat="1" applyFont="1" applyFill="1" applyBorder="1" applyAlignment="1" applyProtection="1">
      <alignment horizontal="center" vertical="center"/>
      <protection locked="0"/>
    </xf>
    <xf numFmtId="0" fontId="0" fillId="34" borderId="30" xfId="0" applyFill="1" applyBorder="1" applyAlignment="1" applyProtection="1">
      <alignment horizontal="center"/>
      <protection locked="0"/>
    </xf>
    <xf numFmtId="0" fontId="0" fillId="33" borderId="31" xfId="0" applyFill="1" applyBorder="1" applyAlignment="1" applyProtection="1" quotePrefix="1">
      <alignment horizontal="center"/>
      <protection locked="0"/>
    </xf>
    <xf numFmtId="0" fontId="1" fillId="35" borderId="18" xfId="0" applyFont="1" applyFill="1" applyBorder="1" applyAlignment="1" applyProtection="1">
      <alignment/>
      <protection locked="0"/>
    </xf>
    <xf numFmtId="0" fontId="0" fillId="34" borderId="34" xfId="0" applyFill="1" applyBorder="1" applyAlignment="1" applyProtection="1">
      <alignment/>
      <protection locked="0"/>
    </xf>
    <xf numFmtId="0" fontId="0" fillId="34" borderId="30" xfId="0" applyFill="1" applyBorder="1" applyAlignment="1" applyProtection="1">
      <alignment/>
      <protection locked="0"/>
    </xf>
    <xf numFmtId="0" fontId="0" fillId="34" borderId="34" xfId="0" applyFill="1" applyBorder="1" applyAlignment="1" applyProtection="1">
      <alignment horizontal="center"/>
      <protection locked="0"/>
    </xf>
    <xf numFmtId="0" fontId="1" fillId="33" borderId="31" xfId="0" applyFont="1" applyFill="1" applyBorder="1" applyAlignment="1" applyProtection="1">
      <alignment horizontal="center"/>
      <protection locked="0"/>
    </xf>
    <xf numFmtId="0" fontId="1" fillId="33" borderId="35" xfId="0" applyFont="1" applyFill="1" applyBorder="1" applyAlignment="1" applyProtection="1">
      <alignment horizontal="center"/>
      <protection locked="0"/>
    </xf>
    <xf numFmtId="0" fontId="0" fillId="33" borderId="32" xfId="0" applyFont="1" applyFill="1" applyBorder="1" applyAlignment="1" applyProtection="1">
      <alignment/>
      <protection locked="0"/>
    </xf>
    <xf numFmtId="0" fontId="8" fillId="34" borderId="34" xfId="0" applyFont="1" applyFill="1" applyBorder="1" applyAlignment="1" applyProtection="1">
      <alignment horizontal="centerContinuous" vertical="center"/>
      <protection locked="0"/>
    </xf>
    <xf numFmtId="0" fontId="8" fillId="34" borderId="30" xfId="0" applyFont="1" applyFill="1" applyBorder="1" applyAlignment="1" applyProtection="1">
      <alignment horizontal="centerContinuous" vertical="center"/>
      <protection locked="0"/>
    </xf>
    <xf numFmtId="0" fontId="2" fillId="34" borderId="36" xfId="0" applyFont="1" applyFill="1" applyBorder="1" applyAlignment="1" applyProtection="1">
      <alignment/>
      <protection locked="0"/>
    </xf>
    <xf numFmtId="0" fontId="2" fillId="34" borderId="31" xfId="0" applyFont="1" applyFill="1" applyBorder="1" applyAlignment="1" applyProtection="1">
      <alignment/>
      <protection locked="0"/>
    </xf>
    <xf numFmtId="0" fontId="10" fillId="34" borderId="31" xfId="0" applyFont="1" applyFill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textRotation="90"/>
      <protection locked="0"/>
    </xf>
    <xf numFmtId="0" fontId="0" fillId="34" borderId="21" xfId="0" applyFill="1" applyBorder="1" applyAlignment="1" applyProtection="1">
      <alignment horizontal="center" vertical="center" textRotation="90" wrapText="1"/>
      <protection locked="0"/>
    </xf>
    <xf numFmtId="0" fontId="1" fillId="33" borderId="28" xfId="0" applyFont="1" applyFill="1" applyBorder="1" applyAlignment="1" applyProtection="1">
      <alignment horizontal="center" vertical="center" textRotation="90" wrapText="1"/>
      <protection locked="0"/>
    </xf>
    <xf numFmtId="0" fontId="1" fillId="35" borderId="22" xfId="0" applyFont="1" applyFill="1" applyBorder="1" applyAlignment="1" applyProtection="1">
      <alignment horizontal="center" vertical="center" textRotation="90" wrapText="1"/>
      <protection locked="0"/>
    </xf>
    <xf numFmtId="0" fontId="0" fillId="34" borderId="37" xfId="0" applyFill="1" applyBorder="1" applyAlignment="1" applyProtection="1">
      <alignment horizontal="center" vertical="center" textRotation="90" wrapText="1"/>
      <protection locked="0"/>
    </xf>
    <xf numFmtId="0" fontId="0" fillId="34" borderId="37" xfId="0" applyFill="1" applyBorder="1" applyAlignment="1" applyProtection="1" quotePrefix="1">
      <alignment horizontal="center" vertical="center" textRotation="90" wrapText="1"/>
      <protection locked="0"/>
    </xf>
    <xf numFmtId="0" fontId="1" fillId="33" borderId="21" xfId="0" applyFont="1" applyFill="1" applyBorder="1" applyAlignment="1" applyProtection="1">
      <alignment horizontal="center" vertical="center" textRotation="90" wrapText="1"/>
      <protection locked="0"/>
    </xf>
    <xf numFmtId="0" fontId="0" fillId="34" borderId="21" xfId="0" applyFill="1" applyBorder="1" applyAlignment="1" applyProtection="1" quotePrefix="1">
      <alignment horizontal="center" vertical="center" textRotation="90" wrapText="1"/>
      <protection locked="0"/>
    </xf>
    <xf numFmtId="0" fontId="1" fillId="33" borderId="38" xfId="0" applyFont="1" applyFill="1" applyBorder="1" applyAlignment="1" applyProtection="1">
      <alignment horizontal="center" vertical="center" textRotation="90" wrapText="1"/>
      <protection locked="0"/>
    </xf>
    <xf numFmtId="0" fontId="20" fillId="33" borderId="22" xfId="0" applyFont="1" applyFill="1" applyBorder="1" applyAlignment="1" applyProtection="1">
      <alignment horizontal="center" vertical="center" textRotation="90" wrapText="1"/>
      <protection locked="0"/>
    </xf>
    <xf numFmtId="0" fontId="20" fillId="33" borderId="39" xfId="0" applyFont="1" applyFill="1" applyBorder="1" applyAlignment="1" applyProtection="1">
      <alignment horizontal="center" vertical="center" textRotation="90" wrapText="1"/>
      <protection locked="0"/>
    </xf>
    <xf numFmtId="0" fontId="10" fillId="34" borderId="21" xfId="0" applyFont="1" applyFill="1" applyBorder="1" applyAlignment="1" applyProtection="1">
      <alignment horizontal="center" vertical="center" textRotation="90" wrapText="1"/>
      <protection locked="0"/>
    </xf>
    <xf numFmtId="3" fontId="21" fillId="34" borderId="23" xfId="0" applyNumberFormat="1" applyFont="1" applyFill="1" applyBorder="1" applyAlignment="1" applyProtection="1">
      <alignment horizontal="center" vertical="center" textRotation="90" wrapText="1"/>
      <protection locked="0"/>
    </xf>
    <xf numFmtId="3" fontId="21" fillId="34" borderId="24" xfId="0" applyNumberFormat="1" applyFont="1" applyFill="1" applyBorder="1" applyAlignment="1" applyProtection="1">
      <alignment horizontal="center" vertical="center" textRotation="90" wrapText="1"/>
      <protection locked="0"/>
    </xf>
    <xf numFmtId="3" fontId="20" fillId="33" borderId="22" xfId="0" applyNumberFormat="1" applyFont="1" applyFill="1" applyBorder="1" applyAlignment="1" applyProtection="1">
      <alignment horizontal="center" vertical="center" textRotation="90" wrapText="1"/>
      <protection locked="0"/>
    </xf>
    <xf numFmtId="3" fontId="20" fillId="35" borderId="22" xfId="0" applyNumberFormat="1" applyFont="1" applyFill="1" applyBorder="1" applyAlignment="1" applyProtection="1" quotePrefix="1">
      <alignment horizontal="center" vertical="center" textRotation="90" wrapText="1"/>
      <protection locked="0"/>
    </xf>
    <xf numFmtId="3" fontId="20" fillId="35" borderId="22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34" borderId="39" xfId="0" applyFont="1" applyFill="1" applyBorder="1" applyAlignment="1" applyProtection="1">
      <alignment horizontal="center" vertical="center" wrapText="1"/>
      <protection locked="0"/>
    </xf>
    <xf numFmtId="3" fontId="8" fillId="34" borderId="24" xfId="0" applyNumberFormat="1" applyFont="1" applyFill="1" applyBorder="1" applyAlignment="1" applyProtection="1">
      <alignment horizontal="center" vertical="center" textRotation="90" wrapText="1"/>
      <protection locked="0"/>
    </xf>
    <xf numFmtId="0" fontId="32" fillId="0" borderId="24" xfId="0" applyFont="1" applyBorder="1" applyAlignment="1" applyProtection="1">
      <alignment horizontal="center" vertical="center" textRotation="90" wrapText="1"/>
      <protection locked="0"/>
    </xf>
    <xf numFmtId="0" fontId="2" fillId="0" borderId="0" xfId="0" applyFont="1" applyFill="1" applyAlignment="1" applyProtection="1">
      <alignment horizontal="center" vertical="center" textRotation="90" wrapText="1"/>
      <protection locked="0"/>
    </xf>
    <xf numFmtId="0" fontId="3" fillId="33" borderId="39" xfId="0" applyFont="1" applyFill="1" applyBorder="1" applyAlignment="1">
      <alignment horizontal="center" vertical="center" textRotation="90" wrapText="1"/>
    </xf>
    <xf numFmtId="0" fontId="1" fillId="0" borderId="0" xfId="0" applyFont="1" applyAlignment="1" applyProtection="1">
      <alignment/>
      <protection locked="0"/>
    </xf>
    <xf numFmtId="0" fontId="9" fillId="34" borderId="21" xfId="0" applyFont="1" applyFill="1" applyBorder="1" applyAlignment="1" applyProtection="1">
      <alignment horizontal="center" vertical="center" textRotation="90" wrapText="1"/>
      <protection locked="0"/>
    </xf>
    <xf numFmtId="0" fontId="9" fillId="34" borderId="37" xfId="0" applyFont="1" applyFill="1" applyBorder="1" applyAlignment="1" applyProtection="1">
      <alignment horizontal="center" vertical="center" textRotation="90" wrapText="1"/>
      <protection locked="0"/>
    </xf>
    <xf numFmtId="0" fontId="9" fillId="34" borderId="38" xfId="0" applyFont="1" applyFill="1" applyBorder="1" applyAlignment="1" applyProtection="1">
      <alignment horizontal="center" vertical="center" textRotation="90" wrapText="1"/>
      <protection locked="0"/>
    </xf>
    <xf numFmtId="0" fontId="1" fillId="35" borderId="0" xfId="0" applyFont="1" applyFill="1" applyBorder="1" applyAlignment="1" applyProtection="1" quotePrefix="1">
      <alignment horizontal="center"/>
      <protection locked="0"/>
    </xf>
    <xf numFmtId="0" fontId="0" fillId="35" borderId="0" xfId="0" applyFill="1" applyBorder="1" applyAlignment="1" applyProtection="1">
      <alignment horizontal="center" vertical="center" wrapText="1"/>
      <protection locked="0"/>
    </xf>
    <xf numFmtId="0" fontId="1" fillId="35" borderId="0" xfId="0" applyFont="1" applyFill="1" applyBorder="1" applyAlignment="1" applyProtection="1">
      <alignment/>
      <protection locked="0"/>
    </xf>
    <xf numFmtId="0" fontId="1" fillId="35" borderId="28" xfId="0" applyFont="1" applyFill="1" applyBorder="1" applyAlignment="1" applyProtection="1" quotePrefix="1">
      <alignment horizontal="center" vertical="center" textRotation="90" wrapText="1"/>
      <protection locked="0"/>
    </xf>
    <xf numFmtId="0" fontId="19" fillId="0" borderId="40" xfId="0" applyFont="1" applyFill="1" applyBorder="1" applyAlignment="1" applyProtection="1">
      <alignment horizontal="left" vertical="center"/>
      <protection locked="0"/>
    </xf>
    <xf numFmtId="3" fontId="20" fillId="0" borderId="40" xfId="0" applyNumberFormat="1" applyFont="1" applyFill="1" applyBorder="1" applyAlignment="1" applyProtection="1">
      <alignment horizontal="left" vertical="center"/>
      <protection locked="0"/>
    </xf>
    <xf numFmtId="3" fontId="11" fillId="0" borderId="4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1" fillId="0" borderId="0" xfId="0" applyFont="1" applyFill="1" applyAlignment="1">
      <alignment horizontal="left" vertical="center"/>
    </xf>
    <xf numFmtId="0" fontId="6" fillId="0" borderId="0" xfId="0" applyFont="1" applyFill="1" applyAlignment="1" applyProtection="1">
      <alignment vertical="center"/>
      <protection locked="0"/>
    </xf>
    <xf numFmtId="0" fontId="6" fillId="0" borderId="40" xfId="0" applyFont="1" applyFill="1" applyBorder="1" applyAlignment="1" applyProtection="1">
      <alignment vertical="center"/>
      <protection locked="0"/>
    </xf>
    <xf numFmtId="3" fontId="13" fillId="0" borderId="40" xfId="0" applyNumberFormat="1" applyFont="1" applyFill="1" applyBorder="1" applyAlignment="1" applyProtection="1">
      <alignment vertical="center"/>
      <protection locked="0"/>
    </xf>
    <xf numFmtId="0" fontId="13" fillId="0" borderId="40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3" fontId="17" fillId="0" borderId="40" xfId="0" applyNumberFormat="1" applyFont="1" applyFill="1" applyBorder="1" applyAlignment="1" applyProtection="1">
      <alignment horizontal="left" vertical="center" wrapText="1"/>
      <protection locked="0"/>
    </xf>
    <xf numFmtId="3" fontId="17" fillId="0" borderId="40" xfId="0" applyNumberFormat="1" applyFont="1" applyFill="1" applyBorder="1" applyAlignment="1" applyProtection="1" quotePrefix="1">
      <alignment horizontal="left" vertical="center" wrapText="1"/>
      <protection locked="0"/>
    </xf>
    <xf numFmtId="0" fontId="17" fillId="0" borderId="40" xfId="0" applyFont="1" applyFill="1" applyBorder="1" applyAlignment="1" applyProtection="1">
      <alignment horizontal="left" vertical="center" wrapText="1"/>
      <protection locked="0"/>
    </xf>
    <xf numFmtId="0" fontId="17" fillId="0" borderId="40" xfId="0" applyFont="1" applyFill="1" applyBorder="1" applyAlignment="1" applyProtection="1">
      <alignment horizontal="left" vertical="center" wrapText="1"/>
      <protection locked="0"/>
    </xf>
    <xf numFmtId="0" fontId="17" fillId="0" borderId="40" xfId="0" applyFont="1" applyFill="1" applyBorder="1" applyAlignment="1" applyProtection="1" quotePrefix="1">
      <alignment horizontal="left" vertical="center" wrapText="1"/>
      <protection locked="0"/>
    </xf>
    <xf numFmtId="0" fontId="38" fillId="0" borderId="40" xfId="0" applyFont="1" applyFill="1" applyBorder="1" applyAlignment="1" applyProtection="1">
      <alignment horizontal="left" vertical="center" wrapText="1"/>
      <protection locked="0"/>
    </xf>
    <xf numFmtId="0" fontId="17" fillId="0" borderId="40" xfId="0" applyFont="1" applyFill="1" applyBorder="1" applyAlignment="1">
      <alignment horizontal="left" vertical="center" wrapText="1"/>
    </xf>
    <xf numFmtId="3" fontId="10" fillId="0" borderId="4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40" xfId="0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Fill="1" applyAlignment="1">
      <alignment horizontal="left" vertical="center"/>
    </xf>
    <xf numFmtId="3" fontId="17" fillId="0" borderId="41" xfId="0" applyNumberFormat="1" applyFont="1" applyFill="1" applyBorder="1" applyAlignment="1" applyProtection="1">
      <alignment horizontal="left" vertical="center" wrapText="1"/>
      <protection locked="0"/>
    </xf>
    <xf numFmtId="3" fontId="6" fillId="0" borderId="24" xfId="0" applyNumberFormat="1" applyFont="1" applyFill="1" applyBorder="1" applyAlignment="1" applyProtection="1">
      <alignment vertical="center"/>
      <protection locked="0"/>
    </xf>
    <xf numFmtId="3" fontId="17" fillId="0" borderId="24" xfId="0" applyNumberFormat="1" applyFont="1" applyFill="1" applyBorder="1" applyAlignment="1" applyProtection="1">
      <alignment horizontal="left" vertical="center" wrapText="1"/>
      <protection locked="0"/>
    </xf>
    <xf numFmtId="0" fontId="6" fillId="0" borderId="41" xfId="0" applyFont="1" applyFill="1" applyBorder="1" applyAlignment="1" applyProtection="1">
      <alignment vertical="center"/>
      <protection locked="0"/>
    </xf>
    <xf numFmtId="0" fontId="17" fillId="0" borderId="41" xfId="0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3" fontId="10" fillId="0" borderId="41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24" xfId="0" applyFont="1" applyFill="1" applyBorder="1" applyAlignment="1" applyProtection="1">
      <alignment horizontal="left" vertical="center" wrapText="1"/>
      <protection locked="0"/>
    </xf>
    <xf numFmtId="0" fontId="17" fillId="0" borderId="41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vertical="center"/>
    </xf>
    <xf numFmtId="0" fontId="17" fillId="0" borderId="24" xfId="0" applyFont="1" applyFill="1" applyBorder="1" applyAlignment="1">
      <alignment horizontal="left" vertical="center" wrapText="1"/>
    </xf>
    <xf numFmtId="3" fontId="13" fillId="0" borderId="24" xfId="0" applyNumberFormat="1" applyFont="1" applyFill="1" applyBorder="1" applyAlignment="1" applyProtection="1">
      <alignment vertical="center"/>
      <protection locked="0"/>
    </xf>
    <xf numFmtId="0" fontId="40" fillId="0" borderId="0" xfId="0" applyFont="1" applyFill="1" applyBorder="1" applyAlignment="1" applyProtection="1" quotePrefix="1">
      <alignment horizontal="left" vertical="center" wrapText="1"/>
      <protection locked="0"/>
    </xf>
    <xf numFmtId="0" fontId="3" fillId="0" borderId="0" xfId="0" applyFont="1" applyFill="1" applyAlignment="1">
      <alignment vertical="center"/>
    </xf>
    <xf numFmtId="3" fontId="1" fillId="0" borderId="40" xfId="0" applyNumberFormat="1" applyFont="1" applyFill="1" applyBorder="1" applyAlignment="1" applyProtection="1">
      <alignment vertical="center" wrapText="1"/>
      <protection locked="0"/>
    </xf>
    <xf numFmtId="0" fontId="3" fillId="0" borderId="41" xfId="0" applyFont="1" applyFill="1" applyBorder="1" applyAlignment="1">
      <alignment vertical="center"/>
    </xf>
    <xf numFmtId="0" fontId="3" fillId="0" borderId="40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3" fontId="3" fillId="0" borderId="40" xfId="0" applyNumberFormat="1" applyFont="1" applyFill="1" applyBorder="1" applyAlignment="1" applyProtection="1">
      <alignment vertical="center"/>
      <protection locked="0"/>
    </xf>
    <xf numFmtId="0" fontId="37" fillId="0" borderId="40" xfId="0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/>
      <protection locked="0"/>
    </xf>
    <xf numFmtId="3" fontId="20" fillId="33" borderId="42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3" fontId="10" fillId="0" borderId="43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44" xfId="0" applyNumberFormat="1" applyFont="1" applyFill="1" applyBorder="1" applyAlignment="1" applyProtection="1">
      <alignment horizontal="left" vertical="center" wrapText="1"/>
      <protection locked="0"/>
    </xf>
    <xf numFmtId="3" fontId="22" fillId="0" borderId="43" xfId="0" applyNumberFormat="1" applyFont="1" applyFill="1" applyBorder="1" applyAlignment="1" applyProtection="1" quotePrefix="1">
      <alignment horizontal="left" vertical="center" wrapText="1"/>
      <protection locked="0"/>
    </xf>
    <xf numFmtId="3" fontId="10" fillId="0" borderId="43" xfId="0" applyNumberFormat="1" applyFont="1" applyFill="1" applyBorder="1" applyAlignment="1" applyProtection="1" quotePrefix="1">
      <alignment horizontal="left" vertical="center" wrapText="1"/>
      <protection locked="0"/>
    </xf>
    <xf numFmtId="0" fontId="0" fillId="0" borderId="45" xfId="0" applyFont="1" applyFill="1" applyBorder="1" applyAlignment="1" applyProtection="1">
      <alignment horizontal="right" wrapText="1"/>
      <protection locked="0"/>
    </xf>
    <xf numFmtId="0" fontId="0" fillId="0" borderId="45" xfId="0" applyNumberFormat="1" applyFont="1" applyFill="1" applyBorder="1" applyAlignment="1" applyProtection="1">
      <alignment horizontal="right" wrapText="1"/>
      <protection locked="0"/>
    </xf>
    <xf numFmtId="0" fontId="2" fillId="34" borderId="35" xfId="0" applyFont="1" applyFill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vertical="center" textRotation="90" wrapText="1"/>
      <protection locked="0"/>
    </xf>
    <xf numFmtId="207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5" fillId="0" borderId="0" xfId="0" applyFont="1" applyAlignment="1">
      <alignment/>
    </xf>
    <xf numFmtId="0" fontId="46" fillId="0" borderId="0" xfId="0" applyFont="1" applyAlignment="1" applyProtection="1">
      <alignment/>
      <protection locked="0"/>
    </xf>
    <xf numFmtId="3" fontId="4" fillId="0" borderId="0" xfId="0" applyNumberFormat="1" applyFont="1" applyBorder="1" applyAlignment="1" applyProtection="1">
      <alignment/>
      <protection locked="0"/>
    </xf>
    <xf numFmtId="3" fontId="46" fillId="0" borderId="0" xfId="0" applyNumberFormat="1" applyFont="1" applyAlignment="1" applyProtection="1">
      <alignment/>
      <protection locked="0"/>
    </xf>
    <xf numFmtId="3" fontId="0" fillId="0" borderId="46" xfId="0" applyNumberFormat="1" applyFont="1" applyFill="1" applyBorder="1" applyAlignment="1" applyProtection="1">
      <alignment horizontal="right" wrapText="1"/>
      <protection locked="0"/>
    </xf>
    <xf numFmtId="3" fontId="0" fillId="0" borderId="47" xfId="0" applyNumberFormat="1" applyFont="1" applyFill="1" applyBorder="1" applyAlignment="1" applyProtection="1">
      <alignment horizontal="right" wrapText="1"/>
      <protection locked="0"/>
    </xf>
    <xf numFmtId="3" fontId="1" fillId="0" borderId="48" xfId="0" applyNumberFormat="1" applyFont="1" applyFill="1" applyBorder="1" applyAlignment="1" applyProtection="1">
      <alignment horizontal="right" wrapText="1"/>
      <protection locked="0"/>
    </xf>
    <xf numFmtId="3" fontId="0" fillId="0" borderId="49" xfId="0" applyNumberFormat="1" applyFont="1" applyFill="1" applyBorder="1" applyAlignment="1" applyProtection="1">
      <alignment horizontal="right" wrapText="1"/>
      <protection locked="0"/>
    </xf>
    <xf numFmtId="3" fontId="0" fillId="0" borderId="50" xfId="0" applyNumberFormat="1" applyFont="1" applyFill="1" applyBorder="1" applyAlignment="1" applyProtection="1">
      <alignment horizontal="right" wrapText="1"/>
      <protection locked="0"/>
    </xf>
    <xf numFmtId="3" fontId="0" fillId="0" borderId="51" xfId="0" applyNumberFormat="1" applyFont="1" applyFill="1" applyBorder="1" applyAlignment="1" applyProtection="1">
      <alignment horizontal="right" wrapText="1"/>
      <protection locked="0"/>
    </xf>
    <xf numFmtId="3" fontId="0" fillId="0" borderId="52" xfId="0" applyNumberFormat="1" applyFont="1" applyFill="1" applyBorder="1" applyAlignment="1" applyProtection="1">
      <alignment horizontal="right" wrapText="1"/>
      <protection locked="0"/>
    </xf>
    <xf numFmtId="3" fontId="3" fillId="33" borderId="22" xfId="0" applyNumberFormat="1" applyFont="1" applyFill="1" applyBorder="1" applyAlignment="1" applyProtection="1">
      <alignment horizontal="center" vertical="center" textRotation="90" wrapText="1"/>
      <protection locked="0"/>
    </xf>
    <xf numFmtId="3" fontId="0" fillId="35" borderId="39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4" borderId="21" xfId="0" applyFont="1" applyFill="1" applyBorder="1" applyAlignment="1" applyProtection="1">
      <alignment horizontal="center" vertical="center" textRotation="90" wrapText="1"/>
      <protection locked="0"/>
    </xf>
    <xf numFmtId="3" fontId="25" fillId="36" borderId="22" xfId="0" applyNumberFormat="1" applyFont="1" applyFill="1" applyBorder="1" applyAlignment="1" applyProtection="1" quotePrefix="1">
      <alignment horizontal="center" vertical="center" textRotation="90" wrapText="1"/>
      <protection locked="0"/>
    </xf>
    <xf numFmtId="3" fontId="46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/>
    </xf>
    <xf numFmtId="0" fontId="24" fillId="34" borderId="20" xfId="0" applyFont="1" applyFill="1" applyBorder="1" applyAlignment="1">
      <alignment horizontal="center" vertical="center" textRotation="90" wrapText="1"/>
    </xf>
    <xf numFmtId="0" fontId="24" fillId="34" borderId="22" xfId="0" applyFont="1" applyFill="1" applyBorder="1" applyAlignment="1">
      <alignment horizontal="center" vertical="center" textRotation="90" wrapText="1"/>
    </xf>
    <xf numFmtId="0" fontId="47" fillId="0" borderId="0" xfId="0" applyFont="1" applyBorder="1" applyAlignment="1" applyProtection="1">
      <alignment horizontal="center" vertical="center"/>
      <protection locked="0"/>
    </xf>
    <xf numFmtId="0" fontId="41" fillId="0" borderId="0" xfId="0" applyFont="1" applyAlignment="1">
      <alignment/>
    </xf>
    <xf numFmtId="0" fontId="0" fillId="0" borderId="0" xfId="0" applyFont="1" applyAlignment="1">
      <alignment/>
    </xf>
    <xf numFmtId="0" fontId="41" fillId="0" borderId="0" xfId="0" applyFont="1" applyBorder="1" applyAlignment="1">
      <alignment horizontal="left"/>
    </xf>
    <xf numFmtId="0" fontId="41" fillId="0" borderId="0" xfId="0" applyFont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right"/>
    </xf>
    <xf numFmtId="3" fontId="25" fillId="0" borderId="0" xfId="0" applyNumberFormat="1" applyFont="1" applyAlignment="1">
      <alignment/>
    </xf>
    <xf numFmtId="3" fontId="48" fillId="0" borderId="0" xfId="0" applyNumberFormat="1" applyFont="1" applyAlignment="1">
      <alignment/>
    </xf>
    <xf numFmtId="0" fontId="39" fillId="0" borderId="0" xfId="0" applyFont="1" applyFill="1" applyAlignment="1" applyProtection="1">
      <alignment horizontal="center" vertical="center"/>
      <protection locked="0"/>
    </xf>
    <xf numFmtId="0" fontId="43" fillId="0" borderId="0" xfId="0" applyFont="1" applyAlignment="1" applyProtection="1">
      <alignment horizontal="center" vertical="center" textRotation="90"/>
      <protection locked="0"/>
    </xf>
    <xf numFmtId="0" fontId="43" fillId="0" borderId="0" xfId="0" applyFont="1" applyAlignment="1">
      <alignment horizontal="center" vertical="center" textRotation="90"/>
    </xf>
    <xf numFmtId="0" fontId="49" fillId="0" borderId="0" xfId="0" applyNumberFormat="1" applyFont="1" applyFill="1" applyBorder="1" applyAlignment="1" applyProtection="1" quotePrefix="1">
      <alignment horizontal="center" vertical="center" textRotation="90" wrapText="1"/>
      <protection locked="0"/>
    </xf>
    <xf numFmtId="0" fontId="50" fillId="0" borderId="0" xfId="0" applyNumberFormat="1" applyFont="1" applyFill="1" applyBorder="1" applyAlignment="1" applyProtection="1">
      <alignment horizontal="center" vertical="center" textRotation="90"/>
      <protection locked="0"/>
    </xf>
    <xf numFmtId="0" fontId="49" fillId="0" borderId="0" xfId="0" applyNumberFormat="1" applyFont="1" applyFill="1" applyBorder="1" applyAlignment="1">
      <alignment horizontal="right" vertical="center" textRotation="90"/>
    </xf>
    <xf numFmtId="0" fontId="50" fillId="0" borderId="0" xfId="0" applyNumberFormat="1" applyFont="1" applyFill="1" applyBorder="1" applyAlignment="1" applyProtection="1" quotePrefix="1">
      <alignment horizontal="center" vertical="center" textRotation="90" wrapText="1"/>
      <protection locked="0"/>
    </xf>
    <xf numFmtId="0" fontId="50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50" fillId="0" borderId="19" xfId="0" applyNumberFormat="1" applyFont="1" applyFill="1" applyBorder="1" applyAlignment="1" applyProtection="1">
      <alignment horizontal="center" vertical="center" textRotation="90" wrapText="1"/>
      <protection locked="0"/>
    </xf>
    <xf numFmtId="0" fontId="50" fillId="0" borderId="19" xfId="0" applyNumberFormat="1" applyFont="1" applyFill="1" applyBorder="1" applyAlignment="1">
      <alignment horizontal="center" vertical="center" textRotation="90" wrapText="1"/>
    </xf>
    <xf numFmtId="0" fontId="50" fillId="0" borderId="0" xfId="0" applyNumberFormat="1" applyFont="1" applyFill="1" applyBorder="1" applyAlignment="1">
      <alignment horizontal="center" vertical="center" textRotation="90" wrapText="1"/>
    </xf>
    <xf numFmtId="0" fontId="0" fillId="0" borderId="0" xfId="0" applyAlignment="1">
      <alignment horizontal="left"/>
    </xf>
    <xf numFmtId="173" fontId="0" fillId="0" borderId="0" xfId="58" applyNumberFormat="1" applyFont="1" applyAlignment="1">
      <alignment/>
    </xf>
    <xf numFmtId="0" fontId="0" fillId="0" borderId="0" xfId="0" applyAlignment="1" applyProtection="1">
      <alignment vertical="center"/>
      <protection locked="0"/>
    </xf>
    <xf numFmtId="3" fontId="1" fillId="0" borderId="53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19" xfId="0" applyFont="1" applyFill="1" applyBorder="1" applyAlignment="1" applyProtection="1">
      <alignment horizontal="left" vertical="center"/>
      <protection locked="0"/>
    </xf>
    <xf numFmtId="3" fontId="0" fillId="0" borderId="0" xfId="0" applyNumberFormat="1" applyAlignment="1" applyProtection="1">
      <alignment vertical="center"/>
      <protection locked="0"/>
    </xf>
    <xf numFmtId="0" fontId="10" fillId="0" borderId="54" xfId="0" applyFont="1" applyFill="1" applyBorder="1" applyAlignment="1" applyProtection="1">
      <alignment horizontal="left" vertical="center" wrapText="1"/>
      <protection locked="0"/>
    </xf>
    <xf numFmtId="0" fontId="10" fillId="0" borderId="30" xfId="0" applyFont="1" applyFill="1" applyBorder="1" applyAlignment="1" applyProtection="1">
      <alignment horizontal="left" vertical="center" wrapText="1"/>
      <protection locked="0"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 applyProtection="1">
      <alignment/>
      <protection locked="0"/>
    </xf>
    <xf numFmtId="9" fontId="0" fillId="0" borderId="0" xfId="58" applyFont="1" applyAlignment="1">
      <alignment/>
    </xf>
    <xf numFmtId="3" fontId="0" fillId="0" borderId="55" xfId="0" applyNumberFormat="1" applyBorder="1" applyAlignment="1" applyProtection="1">
      <alignment/>
      <protection locked="0"/>
    </xf>
    <xf numFmtId="0" fontId="50" fillId="0" borderId="56" xfId="0" applyNumberFormat="1" applyFont="1" applyFill="1" applyBorder="1" applyAlignment="1">
      <alignment horizontal="center" vertical="center" textRotation="90" wrapText="1"/>
    </xf>
    <xf numFmtId="0" fontId="50" fillId="0" borderId="39" xfId="0" applyNumberFormat="1" applyFont="1" applyFill="1" applyBorder="1" applyAlignment="1">
      <alignment horizontal="center" vertical="center" textRotation="90" wrapText="1"/>
    </xf>
    <xf numFmtId="207" fontId="9" fillId="0" borderId="0" xfId="0" applyNumberFormat="1" applyFont="1" applyAlignment="1">
      <alignment/>
    </xf>
    <xf numFmtId="3" fontId="20" fillId="34" borderId="23" xfId="0" applyNumberFormat="1" applyFont="1" applyFill="1" applyBorder="1" applyAlignment="1" applyProtection="1" quotePrefix="1">
      <alignment horizontal="center" vertical="center" textRotation="90" wrapText="1"/>
      <protection locked="0"/>
    </xf>
    <xf numFmtId="3" fontId="20" fillId="33" borderId="57" xfId="0" applyNumberFormat="1" applyFont="1" applyFill="1" applyBorder="1" applyAlignment="1" applyProtection="1" quotePrefix="1">
      <alignment horizontal="center" vertical="center" textRotation="90" wrapText="1"/>
      <protection locked="0"/>
    </xf>
    <xf numFmtId="3" fontId="20" fillId="33" borderId="58" xfId="0" applyNumberFormat="1" applyFont="1" applyFill="1" applyBorder="1" applyAlignment="1" applyProtection="1" quotePrefix="1">
      <alignment horizontal="center" vertical="center" textRotation="90" wrapText="1"/>
      <protection locked="0"/>
    </xf>
    <xf numFmtId="0" fontId="0" fillId="0" borderId="55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3" fontId="0" fillId="0" borderId="10" xfId="0" applyNumberFormat="1" applyFill="1" applyBorder="1" applyAlignment="1" applyProtection="1">
      <alignment/>
      <protection locked="0"/>
    </xf>
    <xf numFmtId="3" fontId="0" fillId="0" borderId="17" xfId="0" applyNumberFormat="1" applyFill="1" applyBorder="1" applyAlignment="1" applyProtection="1">
      <alignment/>
      <protection locked="0"/>
    </xf>
    <xf numFmtId="3" fontId="0" fillId="0" borderId="13" xfId="0" applyNumberFormat="1" applyFill="1" applyBorder="1" applyAlignment="1" applyProtection="1">
      <alignment/>
      <protection locked="0"/>
    </xf>
    <xf numFmtId="3" fontId="11" fillId="0" borderId="13" xfId="0" applyNumberFormat="1" applyFont="1" applyFill="1" applyBorder="1" applyAlignment="1" applyProtection="1">
      <alignment/>
      <protection locked="0"/>
    </xf>
    <xf numFmtId="3" fontId="9" fillId="0" borderId="14" xfId="0" applyNumberFormat="1" applyFont="1" applyFill="1" applyBorder="1" applyAlignment="1" applyProtection="1">
      <alignment/>
      <protection locked="0"/>
    </xf>
    <xf numFmtId="3" fontId="0" fillId="0" borderId="59" xfId="0" applyNumberFormat="1" applyBorder="1" applyAlignment="1" applyProtection="1">
      <alignment/>
      <protection locked="0"/>
    </xf>
    <xf numFmtId="3" fontId="0" fillId="0" borderId="60" xfId="0" applyNumberFormat="1" applyBorder="1" applyAlignment="1" applyProtection="1">
      <alignment/>
      <protection locked="0"/>
    </xf>
    <xf numFmtId="3" fontId="1" fillId="0" borderId="10" xfId="0" applyNumberFormat="1" applyFont="1" applyFill="1" applyBorder="1" applyAlignment="1" applyProtection="1">
      <alignment/>
      <protection locked="0"/>
    </xf>
    <xf numFmtId="3" fontId="1" fillId="0" borderId="14" xfId="0" applyNumberFormat="1" applyFont="1" applyFill="1" applyBorder="1" applyAlignment="1" applyProtection="1">
      <alignment/>
      <protection locked="0"/>
    </xf>
    <xf numFmtId="3" fontId="0" fillId="0" borderId="14" xfId="0" applyNumberForma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/>
      <protection locked="0"/>
    </xf>
    <xf numFmtId="3" fontId="0" fillId="0" borderId="13" xfId="0" applyNumberFormat="1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2" fillId="0" borderId="13" xfId="0" applyFont="1" applyFill="1" applyBorder="1" applyAlignment="1" applyProtection="1">
      <alignment/>
      <protection locked="0"/>
    </xf>
    <xf numFmtId="0" fontId="2" fillId="0" borderId="14" xfId="0" applyFont="1" applyFill="1" applyBorder="1" applyAlignment="1" applyProtection="1">
      <alignment/>
      <protection locked="0"/>
    </xf>
    <xf numFmtId="3" fontId="9" fillId="0" borderId="10" xfId="0" applyNumberFormat="1" applyFont="1" applyFill="1" applyBorder="1" applyAlignment="1" applyProtection="1">
      <alignment/>
      <protection locked="0"/>
    </xf>
    <xf numFmtId="3" fontId="9" fillId="0" borderId="13" xfId="0" applyNumberFormat="1" applyFont="1" applyFill="1" applyBorder="1" applyAlignment="1" applyProtection="1">
      <alignment/>
      <protection locked="0"/>
    </xf>
    <xf numFmtId="3" fontId="9" fillId="0" borderId="14" xfId="0" applyNumberFormat="1" applyFont="1" applyFill="1" applyBorder="1" applyAlignment="1" applyProtection="1">
      <alignment/>
      <protection locked="0"/>
    </xf>
    <xf numFmtId="3" fontId="9" fillId="0" borderId="17" xfId="0" applyNumberFormat="1" applyFont="1" applyFill="1" applyBorder="1" applyAlignment="1" applyProtection="1">
      <alignment/>
      <protection locked="0"/>
    </xf>
    <xf numFmtId="3" fontId="11" fillId="0" borderId="14" xfId="0" applyNumberFormat="1" applyFont="1" applyFill="1" applyBorder="1" applyAlignment="1" applyProtection="1">
      <alignment/>
      <protection locked="0"/>
    </xf>
    <xf numFmtId="3" fontId="11" fillId="0" borderId="15" xfId="0" applyNumberFormat="1" applyFont="1" applyFill="1" applyBorder="1" applyAlignment="1" applyProtection="1">
      <alignment/>
      <protection locked="0"/>
    </xf>
    <xf numFmtId="3" fontId="11" fillId="0" borderId="10" xfId="0" applyNumberFormat="1" applyFont="1" applyFill="1" applyBorder="1" applyAlignment="1" applyProtection="1">
      <alignment/>
      <protection locked="0"/>
    </xf>
    <xf numFmtId="3" fontId="9" fillId="0" borderId="12" xfId="0" applyNumberFormat="1" applyFont="1" applyFill="1" applyBorder="1" applyAlignment="1" applyProtection="1">
      <alignment/>
      <protection locked="0"/>
    </xf>
    <xf numFmtId="3" fontId="11" fillId="0" borderId="61" xfId="0" applyNumberFormat="1" applyFont="1" applyFill="1" applyBorder="1" applyAlignment="1" applyProtection="1">
      <alignment/>
      <protection locked="0"/>
    </xf>
    <xf numFmtId="3" fontId="0" fillId="0" borderId="10" xfId="0" applyNumberFormat="1" applyFill="1" applyBorder="1" applyAlignment="1" applyProtection="1">
      <alignment horizontal="right"/>
      <protection locked="0"/>
    </xf>
    <xf numFmtId="3" fontId="0" fillId="0" borderId="13" xfId="0" applyNumberFormat="1" applyFill="1" applyBorder="1" applyAlignment="1" applyProtection="1">
      <alignment horizontal="right"/>
      <protection locked="0"/>
    </xf>
    <xf numFmtId="3" fontId="0" fillId="0" borderId="14" xfId="0" applyNumberFormat="1" applyFill="1" applyBorder="1" applyAlignment="1" applyProtection="1">
      <alignment horizontal="right"/>
      <protection locked="0"/>
    </xf>
    <xf numFmtId="3" fontId="0" fillId="0" borderId="11" xfId="0" applyNumberFormat="1" applyFill="1" applyBorder="1" applyAlignment="1" applyProtection="1">
      <alignment horizontal="right"/>
      <protection locked="0"/>
    </xf>
    <xf numFmtId="0" fontId="2" fillId="34" borderId="24" xfId="0" applyFont="1" applyFill="1" applyBorder="1" applyAlignment="1">
      <alignment horizontal="center" vertical="center" textRotation="90" wrapText="1"/>
    </xf>
    <xf numFmtId="0" fontId="2" fillId="34" borderId="23" xfId="0" applyFont="1" applyFill="1" applyBorder="1" applyAlignment="1">
      <alignment horizontal="center" vertical="center" textRotation="90" wrapText="1"/>
    </xf>
    <xf numFmtId="0" fontId="2" fillId="34" borderId="58" xfId="0" applyFont="1" applyFill="1" applyBorder="1" applyAlignment="1">
      <alignment horizontal="center" vertical="center" textRotation="90" wrapText="1"/>
    </xf>
    <xf numFmtId="0" fontId="2" fillId="34" borderId="62" xfId="0" applyFont="1" applyFill="1" applyBorder="1" applyAlignment="1">
      <alignment horizontal="center" vertical="center" textRotation="90" wrapText="1"/>
    </xf>
    <xf numFmtId="0" fontId="27" fillId="37" borderId="40" xfId="0" applyFont="1" applyFill="1" applyBorder="1" applyAlignment="1" applyProtection="1">
      <alignment horizontal="left" vertical="center" wrapText="1"/>
      <protection locked="0"/>
    </xf>
    <xf numFmtId="0" fontId="27" fillId="37" borderId="40" xfId="0" applyFont="1" applyFill="1" applyBorder="1" applyAlignment="1" applyProtection="1" quotePrefix="1">
      <alignment horizontal="left" vertical="center" wrapText="1"/>
      <protection locked="0"/>
    </xf>
    <xf numFmtId="0" fontId="6" fillId="38" borderId="40" xfId="56" applyFont="1" applyFill="1" applyBorder="1" applyAlignment="1" applyProtection="1" quotePrefix="1">
      <alignment horizontal="left" vertical="center" wrapText="1"/>
      <protection locked="0"/>
    </xf>
    <xf numFmtId="3" fontId="22" fillId="38" borderId="43" xfId="0" applyNumberFormat="1" applyFont="1" applyFill="1" applyBorder="1" applyAlignment="1" applyProtection="1" quotePrefix="1">
      <alignment horizontal="left" vertical="center" wrapText="1"/>
      <protection locked="0"/>
    </xf>
    <xf numFmtId="3" fontId="27" fillId="37" borderId="40" xfId="0" applyNumberFormat="1" applyFont="1" applyFill="1" applyBorder="1" applyAlignment="1" applyProtection="1" quotePrefix="1">
      <alignment horizontal="left" vertical="center" wrapText="1"/>
      <protection locked="0"/>
    </xf>
    <xf numFmtId="3" fontId="22" fillId="38" borderId="40" xfId="0" applyNumberFormat="1" applyFont="1" applyFill="1" applyBorder="1" applyAlignment="1" applyProtection="1" quotePrefix="1">
      <alignment horizontal="left" vertical="center" wrapText="1"/>
      <protection locked="0"/>
    </xf>
    <xf numFmtId="3" fontId="19" fillId="38" borderId="40" xfId="0" applyNumberFormat="1" applyFont="1" applyFill="1" applyBorder="1" applyAlignment="1" applyProtection="1" quotePrefix="1">
      <alignment horizontal="left" vertical="center" wrapText="1"/>
      <protection locked="0"/>
    </xf>
    <xf numFmtId="0" fontId="13" fillId="38" borderId="40" xfId="0" applyFont="1" applyFill="1" applyBorder="1" applyAlignment="1" applyProtection="1" quotePrefix="1">
      <alignment horizontal="left" vertical="center" wrapText="1"/>
      <protection locked="0"/>
    </xf>
    <xf numFmtId="3" fontId="43" fillId="38" borderId="40" xfId="0" applyNumberFormat="1" applyFont="1" applyFill="1" applyBorder="1" applyAlignment="1" applyProtection="1" quotePrefix="1">
      <alignment horizontal="left" vertical="center" wrapText="1"/>
      <protection locked="0"/>
    </xf>
    <xf numFmtId="3" fontId="10" fillId="38" borderId="40" xfId="0" applyNumberFormat="1" applyFont="1" applyFill="1" applyBorder="1" applyAlignment="1" applyProtection="1" quotePrefix="1">
      <alignment horizontal="left" vertical="center" wrapText="1"/>
      <protection locked="0"/>
    </xf>
    <xf numFmtId="3" fontId="57" fillId="37" borderId="40" xfId="0" applyNumberFormat="1" applyFont="1" applyFill="1" applyBorder="1" applyAlignment="1" applyProtection="1" quotePrefix="1">
      <alignment horizontal="left" vertical="center" wrapText="1"/>
      <protection locked="0"/>
    </xf>
    <xf numFmtId="3" fontId="31" fillId="38" borderId="40" xfId="0" applyNumberFormat="1" applyFont="1" applyFill="1" applyBorder="1" applyAlignment="1" applyProtection="1" quotePrefix="1">
      <alignment horizontal="left" vertical="center" wrapText="1"/>
      <protection locked="0"/>
    </xf>
    <xf numFmtId="3" fontId="54" fillId="37" borderId="24" xfId="0" applyNumberFormat="1" applyFont="1" applyFill="1" applyBorder="1" applyAlignment="1" applyProtection="1" quotePrefix="1">
      <alignment horizontal="left" vertical="center" wrapText="1"/>
      <protection locked="0"/>
    </xf>
    <xf numFmtId="0" fontId="27" fillId="37" borderId="40" xfId="0" applyFont="1" applyFill="1" applyBorder="1" applyAlignment="1">
      <alignment horizontal="left" vertical="center" wrapText="1"/>
    </xf>
    <xf numFmtId="0" fontId="56" fillId="37" borderId="40" xfId="0" applyFont="1" applyFill="1" applyBorder="1" applyAlignment="1">
      <alignment horizontal="left" vertical="center" wrapText="1"/>
    </xf>
    <xf numFmtId="3" fontId="0" fillId="0" borderId="11" xfId="0" applyNumberFormat="1" applyFont="1" applyFill="1" applyBorder="1" applyAlignment="1" applyProtection="1">
      <alignment/>
      <protection locked="0"/>
    </xf>
    <xf numFmtId="0" fontId="0" fillId="0" borderId="40" xfId="0" applyFill="1" applyBorder="1" applyAlignment="1">
      <alignment/>
    </xf>
    <xf numFmtId="3" fontId="0" fillId="0" borderId="40" xfId="0" applyNumberFormat="1" applyFill="1" applyBorder="1" applyAlignment="1">
      <alignment/>
    </xf>
    <xf numFmtId="3" fontId="6" fillId="38" borderId="4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right"/>
      <protection locked="0"/>
    </xf>
    <xf numFmtId="0" fontId="25" fillId="37" borderId="43" xfId="0" applyFont="1" applyFill="1" applyBorder="1" applyAlignment="1">
      <alignment horizontal="left" vertical="center" wrapText="1"/>
    </xf>
    <xf numFmtId="3" fontId="5" fillId="0" borderId="0" xfId="0" applyNumberFormat="1" applyFont="1" applyBorder="1" applyAlignment="1" applyProtection="1">
      <alignment horizontal="right"/>
      <protection locked="0"/>
    </xf>
    <xf numFmtId="0" fontId="0" fillId="0" borderId="63" xfId="0" applyBorder="1" applyAlignment="1" applyProtection="1">
      <alignment/>
      <protection locked="0"/>
    </xf>
    <xf numFmtId="0" fontId="58" fillId="0" borderId="0" xfId="0" applyFont="1" applyAlignment="1">
      <alignment/>
    </xf>
    <xf numFmtId="3" fontId="0" fillId="0" borderId="63" xfId="0" applyNumberFormat="1" applyBorder="1" applyAlignment="1" applyProtection="1">
      <alignment/>
      <protection locked="0"/>
    </xf>
    <xf numFmtId="3" fontId="0" fillId="0" borderId="0" xfId="0" applyNumberFormat="1" applyBorder="1" applyAlignment="1">
      <alignment horizontal="left" vertical="center"/>
    </xf>
    <xf numFmtId="3" fontId="27" fillId="37" borderId="40" xfId="0" applyNumberFormat="1" applyFont="1" applyFill="1" applyBorder="1" applyAlignment="1" applyProtection="1">
      <alignment horizontal="left" vertical="center" wrapText="1"/>
      <protection/>
    </xf>
    <xf numFmtId="3" fontId="0" fillId="0" borderId="11" xfId="0" applyNumberFormat="1" applyFont="1" applyFill="1" applyBorder="1" applyAlignment="1" applyProtection="1">
      <alignment horizontal="right" wrapText="1"/>
      <protection locked="0"/>
    </xf>
    <xf numFmtId="0" fontId="0" fillId="34" borderId="64" xfId="0" applyFont="1" applyFill="1" applyBorder="1" applyAlignment="1" applyProtection="1">
      <alignment horizontal="center" vertical="center" textRotation="90" wrapText="1"/>
      <protection locked="0"/>
    </xf>
    <xf numFmtId="0" fontId="2" fillId="34" borderId="65" xfId="0" applyFont="1" applyFill="1" applyBorder="1" applyAlignment="1" applyProtection="1">
      <alignment horizontal="center" vertical="center" textRotation="90" wrapText="1"/>
      <protection locked="0"/>
    </xf>
    <xf numFmtId="3" fontId="0" fillId="39" borderId="0" xfId="0" applyNumberFormat="1" applyFill="1" applyAlignment="1">
      <alignment/>
    </xf>
    <xf numFmtId="0" fontId="10" fillId="0" borderId="66" xfId="0" applyFont="1" applyFill="1" applyBorder="1" applyAlignment="1" applyProtection="1">
      <alignment horizontal="left" vertical="center" wrapText="1"/>
      <protection/>
    </xf>
    <xf numFmtId="0" fontId="10" fillId="0" borderId="67" xfId="0" applyFont="1" applyFill="1" applyBorder="1" applyAlignment="1" applyProtection="1">
      <alignment horizontal="left" vertical="center" wrapText="1"/>
      <protection/>
    </xf>
    <xf numFmtId="3" fontId="27" fillId="37" borderId="40" xfId="0" applyNumberFormat="1" applyFont="1" applyFill="1" applyBorder="1" applyAlignment="1" applyProtection="1" quotePrefix="1">
      <alignment horizontal="left" vertical="center" wrapText="1"/>
      <protection/>
    </xf>
    <xf numFmtId="0" fontId="27" fillId="37" borderId="40" xfId="0" applyFont="1" applyFill="1" applyBorder="1" applyAlignment="1" applyProtection="1" quotePrefix="1">
      <alignment horizontal="left" vertical="center" wrapText="1"/>
      <protection/>
    </xf>
    <xf numFmtId="0" fontId="27" fillId="37" borderId="40" xfId="0" applyFont="1" applyFill="1" applyBorder="1" applyAlignment="1" applyProtection="1">
      <alignment horizontal="left" vertical="center" wrapText="1"/>
      <protection/>
    </xf>
    <xf numFmtId="0" fontId="10" fillId="0" borderId="40" xfId="0" applyFont="1" applyFill="1" applyBorder="1" applyAlignment="1" applyProtection="1">
      <alignment horizontal="left" vertical="center" wrapText="1"/>
      <protection/>
    </xf>
    <xf numFmtId="0" fontId="42" fillId="0" borderId="0" xfId="0" applyFont="1" applyBorder="1" applyAlignment="1">
      <alignment horizontal="left" vertical="center"/>
    </xf>
    <xf numFmtId="3" fontId="10" fillId="0" borderId="40" xfId="0" applyNumberFormat="1" applyFont="1" applyFill="1" applyBorder="1" applyAlignment="1" applyProtection="1">
      <alignment horizontal="left" vertical="center" wrapText="1"/>
      <protection/>
    </xf>
    <xf numFmtId="3" fontId="10" fillId="0" borderId="30" xfId="0" applyNumberFormat="1" applyFont="1" applyFill="1" applyBorder="1" applyAlignment="1" applyProtection="1">
      <alignment horizontal="left" vertical="center" wrapText="1"/>
      <protection/>
    </xf>
    <xf numFmtId="3" fontId="27" fillId="37" borderId="24" xfId="0" applyNumberFormat="1" applyFont="1" applyFill="1" applyBorder="1" applyAlignment="1" applyProtection="1" quotePrefix="1">
      <alignment horizontal="left" vertical="center" wrapText="1"/>
      <protection/>
    </xf>
    <xf numFmtId="0" fontId="2" fillId="34" borderId="57" xfId="0" applyFont="1" applyFill="1" applyBorder="1" applyAlignment="1">
      <alignment horizontal="center" vertical="center" textRotation="90" wrapText="1"/>
    </xf>
    <xf numFmtId="0" fontId="2" fillId="34" borderId="68" xfId="0" applyFont="1" applyFill="1" applyBorder="1" applyAlignment="1">
      <alignment horizontal="center" vertical="center" textRotation="90" wrapText="1"/>
    </xf>
    <xf numFmtId="0" fontId="2" fillId="34" borderId="69" xfId="0" applyFont="1" applyFill="1" applyBorder="1" applyAlignment="1">
      <alignment horizontal="center" vertical="center" textRotation="90" wrapText="1"/>
    </xf>
    <xf numFmtId="3" fontId="18" fillId="0" borderId="0" xfId="0" applyNumberFormat="1" applyFont="1" applyAlignment="1">
      <alignment vertical="center"/>
    </xf>
    <xf numFmtId="3" fontId="18" fillId="0" borderId="70" xfId="0" applyNumberFormat="1" applyFont="1" applyFill="1" applyBorder="1" applyAlignment="1" applyProtection="1">
      <alignment vertical="center"/>
      <protection locked="0"/>
    </xf>
    <xf numFmtId="3" fontId="18" fillId="0" borderId="35" xfId="0" applyNumberFormat="1" applyFont="1" applyFill="1" applyBorder="1" applyAlignment="1" applyProtection="1">
      <alignment vertical="center"/>
      <protection locked="0"/>
    </xf>
    <xf numFmtId="3" fontId="6" fillId="38" borderId="43" xfId="0" applyNumberFormat="1" applyFont="1" applyFill="1" applyBorder="1" applyAlignment="1" applyProtection="1">
      <alignment vertical="center"/>
      <protection locked="0"/>
    </xf>
    <xf numFmtId="3" fontId="54" fillId="37" borderId="43" xfId="0" applyNumberFormat="1" applyFont="1" applyFill="1" applyBorder="1" applyAlignment="1" applyProtection="1">
      <alignment vertical="center"/>
      <protection locked="0"/>
    </xf>
    <xf numFmtId="3" fontId="18" fillId="0" borderId="38" xfId="0" applyNumberFormat="1" applyFont="1" applyFill="1" applyBorder="1" applyAlignment="1" applyProtection="1">
      <alignment vertical="center"/>
      <protection locked="0"/>
    </xf>
    <xf numFmtId="3" fontId="18" fillId="0" borderId="71" xfId="0" applyNumberFormat="1" applyFont="1" applyFill="1" applyBorder="1" applyAlignment="1" applyProtection="1">
      <alignment vertical="center"/>
      <protection locked="0"/>
    </xf>
    <xf numFmtId="3" fontId="18" fillId="0" borderId="43" xfId="0" applyNumberFormat="1" applyFont="1" applyFill="1" applyBorder="1" applyAlignment="1" applyProtection="1">
      <alignment vertical="center"/>
      <protection locked="0"/>
    </xf>
    <xf numFmtId="3" fontId="6" fillId="38" borderId="58" xfId="0" applyNumberFormat="1" applyFont="1" applyFill="1" applyBorder="1" applyAlignment="1" applyProtection="1">
      <alignment vertical="center"/>
      <protection locked="0"/>
    </xf>
    <xf numFmtId="3" fontId="6" fillId="0" borderId="72" xfId="0" applyNumberFormat="1" applyFont="1" applyFill="1" applyBorder="1" applyAlignment="1" applyProtection="1">
      <alignment vertical="center"/>
      <protection locked="0"/>
    </xf>
    <xf numFmtId="3" fontId="6" fillId="0" borderId="43" xfId="0" applyNumberFormat="1" applyFont="1" applyFill="1" applyBorder="1" applyAlignment="1" applyProtection="1">
      <alignment vertical="center"/>
      <protection locked="0"/>
    </xf>
    <xf numFmtId="3" fontId="18" fillId="0" borderId="18" xfId="0" applyNumberFormat="1" applyFont="1" applyFill="1" applyBorder="1" applyAlignment="1" applyProtection="1">
      <alignment vertical="center"/>
      <protection locked="0"/>
    </xf>
    <xf numFmtId="3" fontId="6" fillId="0" borderId="73" xfId="0" applyNumberFormat="1" applyFont="1" applyFill="1" applyBorder="1" applyAlignment="1" applyProtection="1">
      <alignment vertical="center"/>
      <protection locked="0"/>
    </xf>
    <xf numFmtId="3" fontId="6" fillId="38" borderId="73" xfId="0" applyNumberFormat="1" applyFont="1" applyFill="1" applyBorder="1" applyAlignment="1" applyProtection="1">
      <alignment vertical="center"/>
      <protection locked="0"/>
    </xf>
    <xf numFmtId="3" fontId="13" fillId="38" borderId="43" xfId="0" applyNumberFormat="1" applyFont="1" applyFill="1" applyBorder="1" applyAlignment="1" applyProtection="1" quotePrefix="1">
      <alignment vertical="center" wrapText="1"/>
      <protection locked="0"/>
    </xf>
    <xf numFmtId="3" fontId="13" fillId="38" borderId="40" xfId="0" applyNumberFormat="1" applyFont="1" applyFill="1" applyBorder="1" applyAlignment="1" applyProtection="1" quotePrefix="1">
      <alignment vertical="center" wrapText="1"/>
      <protection locked="0"/>
    </xf>
    <xf numFmtId="3" fontId="54" fillId="37" borderId="40" xfId="0" applyNumberFormat="1" applyFont="1" applyFill="1" applyBorder="1" applyAlignment="1" applyProtection="1" quotePrefix="1">
      <alignment vertical="center" wrapText="1"/>
      <protection locked="0"/>
    </xf>
    <xf numFmtId="3" fontId="54" fillId="37" borderId="40" xfId="0" applyNumberFormat="1" applyFont="1" applyFill="1" applyBorder="1" applyAlignment="1" applyProtection="1" quotePrefix="1">
      <alignment vertical="center" wrapText="1"/>
      <protection/>
    </xf>
    <xf numFmtId="3" fontId="12" fillId="0" borderId="40" xfId="0" applyNumberFormat="1" applyFont="1" applyFill="1" applyBorder="1" applyAlignment="1" applyProtection="1">
      <alignment vertical="center" wrapText="1"/>
      <protection locked="0"/>
    </xf>
    <xf numFmtId="3" fontId="12" fillId="0" borderId="40" xfId="0" applyNumberFormat="1" applyFont="1" applyFill="1" applyBorder="1" applyAlignment="1" applyProtection="1">
      <alignment vertical="center" wrapText="1"/>
      <protection/>
    </xf>
    <xf numFmtId="3" fontId="54" fillId="37" borderId="40" xfId="0" applyNumberFormat="1" applyFont="1" applyFill="1" applyBorder="1" applyAlignment="1" applyProtection="1">
      <alignment vertical="center" wrapText="1"/>
      <protection/>
    </xf>
    <xf numFmtId="3" fontId="12" fillId="0" borderId="30" xfId="0" applyNumberFormat="1" applyFont="1" applyFill="1" applyBorder="1" applyAlignment="1" applyProtection="1">
      <alignment vertical="center" wrapText="1"/>
      <protection/>
    </xf>
    <xf numFmtId="3" fontId="54" fillId="37" borderId="24" xfId="0" applyNumberFormat="1" applyFont="1" applyFill="1" applyBorder="1" applyAlignment="1" applyProtection="1" quotePrefix="1">
      <alignment vertical="center" wrapText="1"/>
      <protection/>
    </xf>
    <xf numFmtId="3" fontId="12" fillId="0" borderId="41" xfId="0" applyNumberFormat="1" applyFont="1" applyFill="1" applyBorder="1" applyAlignment="1" applyProtection="1">
      <alignment vertical="center" wrapText="1"/>
      <protection locked="0"/>
    </xf>
    <xf numFmtId="3" fontId="12" fillId="38" borderId="40" xfId="0" applyNumberFormat="1" applyFont="1" applyFill="1" applyBorder="1" applyAlignment="1" applyProtection="1" quotePrefix="1">
      <alignment vertical="center" wrapText="1"/>
      <protection locked="0"/>
    </xf>
    <xf numFmtId="3" fontId="54" fillId="37" borderId="24" xfId="0" applyNumberFormat="1" applyFont="1" applyFill="1" applyBorder="1" applyAlignment="1" applyProtection="1" quotePrefix="1">
      <alignment vertical="center" wrapText="1"/>
      <protection locked="0"/>
    </xf>
    <xf numFmtId="0" fontId="27" fillId="37" borderId="30" xfId="0" applyFont="1" applyFill="1" applyBorder="1" applyAlignment="1" applyProtection="1">
      <alignment horizontal="left" vertical="center" wrapText="1"/>
      <protection locked="0"/>
    </xf>
    <xf numFmtId="0" fontId="17" fillId="0" borderId="54" xfId="0" applyFont="1" applyFill="1" applyBorder="1" applyAlignment="1" applyProtection="1">
      <alignment horizontal="left" vertical="center" wrapText="1"/>
      <protection locked="0"/>
    </xf>
    <xf numFmtId="0" fontId="6" fillId="0" borderId="40" xfId="0" applyFont="1" applyFill="1" applyBorder="1" applyAlignment="1" applyProtection="1">
      <alignment horizontal="left" vertical="center"/>
      <protection locked="0"/>
    </xf>
    <xf numFmtId="3" fontId="18" fillId="0" borderId="40" xfId="0" applyNumberFormat="1" applyFont="1" applyFill="1" applyBorder="1" applyAlignment="1" applyProtection="1">
      <alignment vertical="center"/>
      <protection locked="0"/>
    </xf>
    <xf numFmtId="0" fontId="17" fillId="0" borderId="40" xfId="0" applyFont="1" applyFill="1" applyBorder="1" applyAlignment="1" applyProtection="1">
      <alignment horizontal="left" vertical="center" wrapText="1"/>
      <protection/>
    </xf>
    <xf numFmtId="0" fontId="17" fillId="0" borderId="30" xfId="0" applyFont="1" applyFill="1" applyBorder="1" applyAlignment="1" applyProtection="1">
      <alignment horizontal="left" vertical="center" wrapText="1"/>
      <protection/>
    </xf>
    <xf numFmtId="0" fontId="17" fillId="0" borderId="40" xfId="0" applyFont="1" applyFill="1" applyBorder="1" applyAlignment="1" applyProtection="1">
      <alignment horizontal="left" vertical="center" wrapText="1"/>
      <protection/>
    </xf>
    <xf numFmtId="0" fontId="17" fillId="0" borderId="30" xfId="0" applyFont="1" applyFill="1" applyBorder="1" applyAlignment="1" applyProtection="1">
      <alignment horizontal="left" vertical="center" wrapText="1"/>
      <protection locked="0"/>
    </xf>
    <xf numFmtId="0" fontId="37" fillId="38" borderId="40" xfId="0" applyFont="1" applyFill="1" applyBorder="1" applyAlignment="1" applyProtection="1">
      <alignment horizontal="left" vertical="center" wrapText="1"/>
      <protection locked="0"/>
    </xf>
    <xf numFmtId="0" fontId="0" fillId="34" borderId="74" xfId="0" applyFont="1" applyFill="1" applyBorder="1" applyAlignment="1" applyProtection="1">
      <alignment horizontal="center" vertical="center" textRotation="90" wrapText="1"/>
      <protection locked="0"/>
    </xf>
    <xf numFmtId="0" fontId="2" fillId="34" borderId="37" xfId="0" applyFont="1" applyFill="1" applyBorder="1" applyAlignment="1" applyProtection="1">
      <alignment horizontal="center" vertical="center" textRotation="90" wrapText="1"/>
      <protection locked="0"/>
    </xf>
    <xf numFmtId="0" fontId="0" fillId="0" borderId="75" xfId="0" applyBorder="1" applyAlignment="1">
      <alignment/>
    </xf>
    <xf numFmtId="0" fontId="0" fillId="0" borderId="61" xfId="0" applyBorder="1" applyAlignment="1">
      <alignment/>
    </xf>
    <xf numFmtId="0" fontId="1" fillId="0" borderId="76" xfId="0" applyFont="1" applyFill="1" applyBorder="1" applyAlignment="1" applyProtection="1">
      <alignment horizontal="left" vertical="center" wrapText="1"/>
      <protection locked="0"/>
    </xf>
    <xf numFmtId="0" fontId="0" fillId="34" borderId="58" xfId="56" applyFont="1" applyFill="1" applyBorder="1" applyAlignment="1" applyProtection="1" quotePrefix="1">
      <alignment horizontal="center" vertical="center" textRotation="90" wrapText="1"/>
      <protection locked="0"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/>
    </xf>
    <xf numFmtId="3" fontId="18" fillId="39" borderId="0" xfId="0" applyNumberFormat="1" applyFont="1" applyFill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3" fillId="0" borderId="0" xfId="0" applyFont="1" applyFill="1" applyBorder="1" applyAlignment="1" applyProtection="1" quotePrefix="1">
      <alignment horizontal="center" vertical="center"/>
      <protection locked="0"/>
    </xf>
    <xf numFmtId="3" fontId="0" fillId="0" borderId="46" xfId="0" applyNumberFormat="1" applyFill="1" applyBorder="1" applyAlignment="1" applyProtection="1">
      <alignment/>
      <protection locked="0"/>
    </xf>
    <xf numFmtId="3" fontId="1" fillId="0" borderId="51" xfId="0" applyNumberFormat="1" applyFont="1" applyFill="1" applyBorder="1" applyAlignment="1" applyProtection="1">
      <alignment/>
      <protection locked="0"/>
    </xf>
    <xf numFmtId="3" fontId="27" fillId="36" borderId="22" xfId="0" applyNumberFormat="1" applyFont="1" applyFill="1" applyBorder="1" applyAlignment="1" applyProtection="1" quotePrefix="1">
      <alignment horizontal="center" vertical="center" textRotation="90" wrapText="1"/>
      <protection locked="0"/>
    </xf>
    <xf numFmtId="3" fontId="1" fillId="0" borderId="77" xfId="0" applyNumberFormat="1" applyFont="1" applyFill="1" applyBorder="1" applyAlignment="1" applyProtection="1">
      <alignment horizontal="right" vertical="center" wrapText="1"/>
      <protection locked="0"/>
    </xf>
    <xf numFmtId="3" fontId="10" fillId="0" borderId="72" xfId="0" applyNumberFormat="1" applyFont="1" applyFill="1" applyBorder="1" applyAlignment="1" applyProtection="1" quotePrefix="1">
      <alignment horizontal="left" vertical="center" wrapText="1"/>
      <protection locked="0"/>
    </xf>
    <xf numFmtId="0" fontId="0" fillId="40" borderId="30" xfId="56" applyFont="1" applyFill="1" applyBorder="1" applyAlignment="1" applyProtection="1">
      <alignment horizontal="left" vertical="center" wrapText="1"/>
      <protection/>
    </xf>
    <xf numFmtId="0" fontId="27" fillId="37" borderId="30" xfId="0" applyFont="1" applyFill="1" applyBorder="1" applyAlignment="1" applyProtection="1">
      <alignment horizontal="left" vertical="center" wrapText="1"/>
      <protection/>
    </xf>
    <xf numFmtId="3" fontId="13" fillId="0" borderId="43" xfId="0" applyNumberFormat="1" applyFont="1" applyFill="1" applyBorder="1" applyAlignment="1" applyProtection="1">
      <alignment vertical="center"/>
      <protection locked="0"/>
    </xf>
    <xf numFmtId="208" fontId="0" fillId="0" borderId="0" xfId="0" applyNumberFormat="1" applyBorder="1" applyAlignment="1">
      <alignment horizontal="left" vertical="center"/>
    </xf>
    <xf numFmtId="1" fontId="18" fillId="0" borderId="0" xfId="0" applyNumberFormat="1" applyFont="1" applyBorder="1" applyAlignment="1">
      <alignment horizontal="right" vertical="center"/>
    </xf>
    <xf numFmtId="3" fontId="18" fillId="0" borderId="0" xfId="0" applyNumberFormat="1" applyFont="1" applyBorder="1" applyAlignment="1">
      <alignment horizontal="right" vertical="center"/>
    </xf>
    <xf numFmtId="3" fontId="6" fillId="0" borderId="30" xfId="0" applyNumberFormat="1" applyFont="1" applyFill="1" applyBorder="1" applyAlignment="1" applyProtection="1">
      <alignment vertical="center"/>
      <protection locked="0"/>
    </xf>
    <xf numFmtId="3" fontId="0" fillId="0" borderId="0" xfId="56" applyNumberFormat="1">
      <alignment/>
      <protection/>
    </xf>
    <xf numFmtId="3" fontId="30" fillId="0" borderId="0" xfId="56" applyNumberFormat="1" applyFont="1">
      <alignment/>
      <protection/>
    </xf>
    <xf numFmtId="3" fontId="18" fillId="0" borderId="30" xfId="0" applyNumberFormat="1" applyFont="1" applyFill="1" applyBorder="1" applyAlignment="1" applyProtection="1">
      <alignment vertical="center"/>
      <protection locked="0"/>
    </xf>
    <xf numFmtId="3" fontId="18" fillId="0" borderId="54" xfId="0" applyNumberFormat="1" applyFont="1" applyFill="1" applyBorder="1" applyAlignment="1" applyProtection="1">
      <alignment vertical="center"/>
      <protection locked="0"/>
    </xf>
    <xf numFmtId="3" fontId="18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8" fillId="34" borderId="78" xfId="0" applyFont="1" applyFill="1" applyBorder="1" applyAlignment="1" applyProtection="1">
      <alignment horizontal="left" vertical="center"/>
      <protection locked="0"/>
    </xf>
    <xf numFmtId="0" fontId="9" fillId="34" borderId="79" xfId="0" applyFont="1" applyFill="1" applyBorder="1" applyAlignment="1" applyProtection="1">
      <alignment horizontal="center" vertical="center" textRotation="90" wrapText="1"/>
      <protection locked="0"/>
    </xf>
    <xf numFmtId="3" fontId="27" fillId="37" borderId="30" xfId="0" applyNumberFormat="1" applyFont="1" applyFill="1" applyBorder="1" applyAlignment="1" applyProtection="1" quotePrefix="1">
      <alignment horizontal="left" vertical="center" wrapText="1"/>
      <protection/>
    </xf>
    <xf numFmtId="3" fontId="54" fillId="37" borderId="30" xfId="0" applyNumberFormat="1" applyFont="1" applyFill="1" applyBorder="1" applyAlignment="1" applyProtection="1" quotePrefix="1">
      <alignment vertical="center" wrapText="1"/>
      <protection/>
    </xf>
    <xf numFmtId="0" fontId="18" fillId="0" borderId="0" xfId="0" applyFont="1" applyBorder="1" applyAlignment="1">
      <alignment horizontal="right" vertical="center"/>
    </xf>
    <xf numFmtId="3" fontId="19" fillId="0" borderId="40" xfId="0" applyNumberFormat="1" applyFont="1" applyFill="1" applyBorder="1" applyAlignment="1" applyProtection="1">
      <alignment vertical="center"/>
      <protection locked="0"/>
    </xf>
    <xf numFmtId="3" fontId="20" fillId="33" borderId="80" xfId="0" applyNumberFormat="1" applyFont="1" applyFill="1" applyBorder="1" applyAlignment="1" applyProtection="1">
      <alignment horizontal="center" vertical="center"/>
      <protection locked="0"/>
    </xf>
    <xf numFmtId="3" fontId="18" fillId="0" borderId="41" xfId="0" applyNumberFormat="1" applyFont="1" applyFill="1" applyBorder="1" applyAlignment="1">
      <alignment vertical="center" wrapText="1"/>
    </xf>
    <xf numFmtId="3" fontId="18" fillId="0" borderId="40" xfId="0" applyNumberFormat="1" applyFont="1" applyFill="1" applyBorder="1" applyAlignment="1">
      <alignment vertical="center" wrapText="1"/>
    </xf>
    <xf numFmtId="3" fontId="18" fillId="0" borderId="24" xfId="0" applyNumberFormat="1" applyFont="1" applyFill="1" applyBorder="1" applyAlignment="1">
      <alignment vertical="center" wrapText="1"/>
    </xf>
    <xf numFmtId="3" fontId="54" fillId="37" borderId="40" xfId="0" applyNumberFormat="1" applyFont="1" applyFill="1" applyBorder="1" applyAlignment="1">
      <alignment vertical="center" wrapText="1"/>
    </xf>
    <xf numFmtId="3" fontId="54" fillId="37" borderId="30" xfId="0" applyNumberFormat="1" applyFont="1" applyFill="1" applyBorder="1" applyAlignment="1" applyProtection="1">
      <alignment vertical="center" wrapText="1"/>
      <protection/>
    </xf>
    <xf numFmtId="3" fontId="54" fillId="37" borderId="43" xfId="0" applyNumberFormat="1" applyFont="1" applyFill="1" applyBorder="1" applyAlignment="1">
      <alignment vertical="center" wrapText="1"/>
    </xf>
    <xf numFmtId="0" fontId="10" fillId="0" borderId="81" xfId="0" applyFont="1" applyFill="1" applyBorder="1" applyAlignment="1" applyProtection="1">
      <alignment horizontal="left" vertical="center" wrapText="1"/>
      <protection/>
    </xf>
    <xf numFmtId="0" fontId="0" fillId="41" borderId="0" xfId="0" applyFill="1" applyBorder="1" applyAlignment="1">
      <alignment horizontal="left" vertical="center"/>
    </xf>
    <xf numFmtId="0" fontId="1" fillId="41" borderId="0" xfId="0" applyFont="1" applyFill="1" applyAlignment="1" applyProtection="1">
      <alignment horizontal="left" vertical="center"/>
      <protection locked="0"/>
    </xf>
    <xf numFmtId="0" fontId="1" fillId="41" borderId="0" xfId="0" applyFont="1" applyFill="1" applyBorder="1" applyAlignment="1" applyProtection="1">
      <alignment horizontal="left" vertical="center"/>
      <protection locked="0"/>
    </xf>
    <xf numFmtId="0" fontId="18" fillId="41" borderId="0" xfId="0" applyFont="1" applyFill="1" applyBorder="1" applyAlignment="1">
      <alignment horizontal="right" vertical="center"/>
    </xf>
    <xf numFmtId="0" fontId="18" fillId="41" borderId="0" xfId="0" applyFont="1" applyFill="1" applyAlignment="1">
      <alignment horizontal="right" vertical="center"/>
    </xf>
    <xf numFmtId="0" fontId="9" fillId="41" borderId="0" xfId="0" applyFont="1" applyFill="1" applyBorder="1" applyAlignment="1">
      <alignment horizontal="left" vertical="center"/>
    </xf>
    <xf numFmtId="0" fontId="12" fillId="0" borderId="81" xfId="56" applyFont="1" applyFill="1" applyBorder="1" applyAlignment="1" applyProtection="1">
      <alignment horizontal="left" vertical="center"/>
      <protection locked="0"/>
    </xf>
    <xf numFmtId="3" fontId="17" fillId="0" borderId="81" xfId="0" applyNumberFormat="1" applyFont="1" applyFill="1" applyBorder="1" applyAlignment="1" applyProtection="1" quotePrefix="1">
      <alignment horizontal="left" vertical="center" wrapText="1"/>
      <protection locked="0"/>
    </xf>
    <xf numFmtId="3" fontId="17" fillId="0" borderId="81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81" xfId="0" applyNumberFormat="1" applyFont="1" applyFill="1" applyBorder="1" applyAlignment="1" applyProtection="1">
      <alignment horizontal="left" vertical="center" wrapText="1"/>
      <protection/>
    </xf>
    <xf numFmtId="0" fontId="17" fillId="0" borderId="81" xfId="0" applyFont="1" applyFill="1" applyBorder="1" applyAlignment="1" applyProtection="1">
      <alignment horizontal="left" vertical="center" wrapText="1"/>
      <protection locked="0"/>
    </xf>
    <xf numFmtId="0" fontId="17" fillId="0" borderId="81" xfId="0" applyFont="1" applyFill="1" applyBorder="1" applyAlignment="1" applyProtection="1">
      <alignment horizontal="left" vertical="center" wrapText="1"/>
      <protection/>
    </xf>
    <xf numFmtId="3" fontId="18" fillId="0" borderId="81" xfId="0" applyNumberFormat="1" applyFont="1" applyFill="1" applyBorder="1" applyAlignment="1" applyProtection="1">
      <alignment vertical="center"/>
      <protection locked="0"/>
    </xf>
    <xf numFmtId="0" fontId="18" fillId="0" borderId="81" xfId="0" applyFont="1" applyFill="1" applyBorder="1" applyAlignment="1" applyProtection="1">
      <alignment horizontal="left" vertical="center" wrapText="1"/>
      <protection locked="0"/>
    </xf>
    <xf numFmtId="3" fontId="10" fillId="0" borderId="81" xfId="0" applyNumberFormat="1" applyFont="1" applyFill="1" applyBorder="1" applyAlignment="1" applyProtection="1">
      <alignment horizontal="left" vertical="center" wrapText="1"/>
      <protection locked="0"/>
    </xf>
    <xf numFmtId="3" fontId="10" fillId="41" borderId="81" xfId="0" applyNumberFormat="1" applyFont="1" applyFill="1" applyBorder="1" applyAlignment="1" applyProtection="1" quotePrefix="1">
      <alignment horizontal="left" vertical="center" wrapText="1"/>
      <protection locked="0"/>
    </xf>
    <xf numFmtId="0" fontId="10" fillId="41" borderId="81" xfId="0" applyFont="1" applyFill="1" applyBorder="1" applyAlignment="1" applyProtection="1" quotePrefix="1">
      <alignment horizontal="left" vertical="center" wrapText="1"/>
      <protection/>
    </xf>
    <xf numFmtId="0" fontId="10" fillId="41" borderId="81" xfId="0" applyFont="1" applyFill="1" applyBorder="1" applyAlignment="1" applyProtection="1">
      <alignment horizontal="left" vertical="center" wrapText="1"/>
      <protection/>
    </xf>
    <xf numFmtId="0" fontId="9" fillId="41" borderId="81" xfId="0" applyFont="1" applyFill="1" applyBorder="1" applyAlignment="1" applyProtection="1" quotePrefix="1">
      <alignment horizontal="left" vertical="center" wrapText="1"/>
      <protection locked="0"/>
    </xf>
    <xf numFmtId="0" fontId="17" fillId="0" borderId="0" xfId="0" applyFont="1" applyFill="1" applyAlignment="1">
      <alignment horizontal="left" vertical="center"/>
    </xf>
    <xf numFmtId="0" fontId="18" fillId="40" borderId="82" xfId="0" applyFont="1" applyFill="1" applyBorder="1" applyAlignment="1" applyProtection="1">
      <alignment vertical="center" wrapText="1"/>
      <protection/>
    </xf>
    <xf numFmtId="0" fontId="18" fillId="0" borderId="81" xfId="0" applyFont="1" applyFill="1" applyBorder="1" applyAlignment="1">
      <alignment horizontal="left" vertical="center" wrapText="1"/>
    </xf>
    <xf numFmtId="0" fontId="18" fillId="40" borderId="81" xfId="0" applyFont="1" applyFill="1" applyBorder="1" applyAlignment="1" applyProtection="1">
      <alignment vertical="center" wrapText="1"/>
      <protection/>
    </xf>
    <xf numFmtId="0" fontId="12" fillId="41" borderId="81" xfId="0" applyFont="1" applyFill="1" applyBorder="1" applyAlignment="1">
      <alignment horizontal="left" vertical="center" wrapText="1"/>
    </xf>
    <xf numFmtId="3" fontId="12" fillId="0" borderId="81" xfId="0" applyNumberFormat="1" applyFont="1" applyFill="1" applyBorder="1" applyAlignment="1" applyProtection="1">
      <alignment vertical="center" wrapText="1"/>
      <protection/>
    </xf>
    <xf numFmtId="3" fontId="42" fillId="0" borderId="81" xfId="0" applyNumberFormat="1" applyFont="1" applyFill="1" applyBorder="1" applyAlignment="1" applyProtection="1">
      <alignment vertical="center"/>
      <protection locked="0"/>
    </xf>
    <xf numFmtId="3" fontId="18" fillId="41" borderId="81" xfId="0" applyNumberFormat="1" applyFont="1" applyFill="1" applyBorder="1" applyAlignment="1" applyProtection="1">
      <alignment vertical="center"/>
      <protection locked="0"/>
    </xf>
    <xf numFmtId="3" fontId="12" fillId="41" borderId="81" xfId="0" applyNumberFormat="1" applyFont="1" applyFill="1" applyBorder="1" applyAlignment="1" applyProtection="1">
      <alignment vertical="center" wrapText="1"/>
      <protection/>
    </xf>
    <xf numFmtId="3" fontId="12" fillId="41" borderId="81" xfId="0" applyNumberFormat="1" applyFont="1" applyFill="1" applyBorder="1" applyAlignment="1" applyProtection="1" quotePrefix="1">
      <alignment vertical="center" wrapText="1"/>
      <protection/>
    </xf>
    <xf numFmtId="3" fontId="13" fillId="41" borderId="81" xfId="0" applyNumberFormat="1" applyFont="1" applyFill="1" applyBorder="1" applyAlignment="1" applyProtection="1" quotePrefix="1">
      <alignment vertical="center" wrapText="1"/>
      <protection locked="0"/>
    </xf>
    <xf numFmtId="3" fontId="63" fillId="41" borderId="82" xfId="0" applyNumberFormat="1" applyFont="1" applyFill="1" applyBorder="1" applyAlignment="1" applyProtection="1">
      <alignment vertical="center" wrapText="1"/>
      <protection/>
    </xf>
    <xf numFmtId="3" fontId="63" fillId="41" borderId="81" xfId="0" applyNumberFormat="1" applyFont="1" applyFill="1" applyBorder="1" applyAlignment="1">
      <alignment vertical="center" wrapText="1"/>
    </xf>
    <xf numFmtId="0" fontId="12" fillId="41" borderId="83" xfId="0" applyFont="1" applyFill="1" applyBorder="1" applyAlignment="1">
      <alignment horizontal="left" vertical="center" wrapText="1"/>
    </xf>
    <xf numFmtId="3" fontId="63" fillId="41" borderId="83" xfId="0" applyNumberFormat="1" applyFont="1" applyFill="1" applyBorder="1" applyAlignment="1">
      <alignment vertical="center" wrapText="1"/>
    </xf>
    <xf numFmtId="3" fontId="41" fillId="41" borderId="84" xfId="0" applyNumberFormat="1" applyFont="1" applyFill="1" applyBorder="1" applyAlignment="1" applyProtection="1">
      <alignment/>
      <protection locked="0"/>
    </xf>
    <xf numFmtId="3" fontId="41" fillId="41" borderId="80" xfId="0" applyNumberFormat="1" applyFont="1" applyFill="1" applyBorder="1" applyAlignment="1" applyProtection="1">
      <alignment/>
      <protection locked="0"/>
    </xf>
    <xf numFmtId="3" fontId="41" fillId="41" borderId="42" xfId="0" applyNumberFormat="1" applyFont="1" applyFill="1" applyBorder="1" applyAlignment="1" applyProtection="1">
      <alignment/>
      <protection locked="0"/>
    </xf>
    <xf numFmtId="0" fontId="41" fillId="41" borderId="0" xfId="0" applyFont="1" applyFill="1" applyBorder="1" applyAlignment="1" applyProtection="1">
      <alignment/>
      <protection locked="0"/>
    </xf>
    <xf numFmtId="0" fontId="47" fillId="41" borderId="0" xfId="0" applyFont="1" applyFill="1" applyBorder="1" applyAlignment="1" applyProtection="1">
      <alignment horizontal="center" vertical="center"/>
      <protection locked="0"/>
    </xf>
    <xf numFmtId="0" fontId="41" fillId="41" borderId="84" xfId="0" applyFont="1" applyFill="1" applyBorder="1" applyAlignment="1" applyProtection="1">
      <alignment/>
      <protection locked="0"/>
    </xf>
    <xf numFmtId="0" fontId="41" fillId="41" borderId="80" xfId="0" applyFont="1" applyFill="1" applyBorder="1" applyAlignment="1" applyProtection="1">
      <alignment/>
      <protection locked="0"/>
    </xf>
    <xf numFmtId="0" fontId="41" fillId="41" borderId="42" xfId="0" applyFont="1" applyFill="1" applyBorder="1" applyAlignment="1" applyProtection="1">
      <alignment/>
      <protection locked="0"/>
    </xf>
    <xf numFmtId="0" fontId="51" fillId="41" borderId="80" xfId="0" applyFont="1" applyFill="1" applyBorder="1" applyAlignment="1" applyProtection="1">
      <alignment/>
      <protection locked="0"/>
    </xf>
    <xf numFmtId="0" fontId="51" fillId="41" borderId="42" xfId="0" applyFont="1" applyFill="1" applyBorder="1" applyAlignment="1" applyProtection="1">
      <alignment/>
      <protection locked="0"/>
    </xf>
    <xf numFmtId="3" fontId="41" fillId="41" borderId="42" xfId="0" applyNumberFormat="1" applyFont="1" applyFill="1" applyBorder="1" applyAlignment="1" applyProtection="1">
      <alignment/>
      <protection locked="0"/>
    </xf>
    <xf numFmtId="0" fontId="47" fillId="41" borderId="80" xfId="56" applyFont="1" applyFill="1" applyBorder="1" applyAlignment="1" applyProtection="1">
      <alignment/>
      <protection locked="0"/>
    </xf>
    <xf numFmtId="0" fontId="41" fillId="41" borderId="80" xfId="56" applyFont="1" applyFill="1" applyBorder="1" applyAlignment="1" applyProtection="1">
      <alignment/>
      <protection locked="0"/>
    </xf>
    <xf numFmtId="0" fontId="41" fillId="41" borderId="42" xfId="56" applyFont="1" applyFill="1" applyBorder="1" applyAlignment="1" applyProtection="1">
      <alignment/>
      <protection locked="0"/>
    </xf>
    <xf numFmtId="3" fontId="43" fillId="41" borderId="84" xfId="0" applyNumberFormat="1" applyFont="1" applyFill="1" applyBorder="1" applyAlignment="1" applyProtection="1">
      <alignment/>
      <protection locked="0"/>
    </xf>
    <xf numFmtId="3" fontId="43" fillId="41" borderId="80" xfId="0" applyNumberFormat="1" applyFont="1" applyFill="1" applyBorder="1" applyAlignment="1" applyProtection="1">
      <alignment/>
      <protection locked="0"/>
    </xf>
    <xf numFmtId="0" fontId="0" fillId="34" borderId="56" xfId="0" applyFill="1" applyBorder="1" applyAlignment="1" applyProtection="1">
      <alignment horizontal="center" vertical="center"/>
      <protection locked="0"/>
    </xf>
    <xf numFmtId="0" fontId="1" fillId="0" borderId="84" xfId="0" applyFont="1" applyFill="1" applyBorder="1" applyAlignment="1" applyProtection="1">
      <alignment horizontal="center" vertical="center"/>
      <protection locked="0"/>
    </xf>
    <xf numFmtId="0" fontId="1" fillId="0" borderId="42" xfId="0" applyFont="1" applyFill="1" applyBorder="1" applyAlignment="1" applyProtection="1">
      <alignment horizontal="center" vertical="center"/>
      <protection locked="0"/>
    </xf>
    <xf numFmtId="3" fontId="6" fillId="33" borderId="76" xfId="0" applyNumberFormat="1" applyFont="1" applyFill="1" applyBorder="1" applyAlignment="1" applyProtection="1">
      <alignment horizontal="center" vertical="center"/>
      <protection locked="0"/>
    </xf>
    <xf numFmtId="0" fontId="9" fillId="0" borderId="80" xfId="56" applyFont="1" applyBorder="1" applyAlignment="1" applyProtection="1">
      <alignment vertical="center"/>
      <protection locked="0"/>
    </xf>
    <xf numFmtId="0" fontId="11" fillId="0" borderId="42" xfId="56" applyFont="1" applyBorder="1" applyAlignment="1" applyProtection="1">
      <alignment vertical="center"/>
      <protection locked="0"/>
    </xf>
    <xf numFmtId="3" fontId="0" fillId="33" borderId="42" xfId="0" applyNumberFormat="1" applyFont="1" applyFill="1" applyBorder="1" applyAlignment="1" applyProtection="1">
      <alignment horizontal="center" vertical="center"/>
      <protection locked="0"/>
    </xf>
    <xf numFmtId="3" fontId="0" fillId="33" borderId="85" xfId="0" applyNumberFormat="1" applyFont="1" applyFill="1" applyBorder="1" applyAlignment="1" applyProtection="1">
      <alignment horizontal="center" vertical="center"/>
      <protection locked="0"/>
    </xf>
    <xf numFmtId="3" fontId="0" fillId="33" borderId="86" xfId="0" applyNumberFormat="1" applyFont="1" applyFill="1" applyBorder="1" applyAlignment="1" applyProtection="1">
      <alignment horizontal="center" vertical="center"/>
      <protection locked="0"/>
    </xf>
    <xf numFmtId="3" fontId="1" fillId="35" borderId="18" xfId="0" applyNumberFormat="1" applyFont="1" applyFill="1" applyBorder="1" applyAlignment="1" applyProtection="1">
      <alignment vertical="center"/>
      <protection locked="0"/>
    </xf>
    <xf numFmtId="0" fontId="0" fillId="34" borderId="32" xfId="0" applyFill="1" applyBorder="1" applyAlignment="1" applyProtection="1">
      <alignment horizontal="right"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34" borderId="33" xfId="0" applyFill="1" applyBorder="1" applyAlignment="1" applyProtection="1">
      <alignment vertical="center"/>
      <protection locked="0"/>
    </xf>
    <xf numFmtId="0" fontId="0" fillId="34" borderId="0" xfId="0" applyFill="1" applyBorder="1" applyAlignment="1" applyProtection="1">
      <alignment vertical="center"/>
      <protection locked="0"/>
    </xf>
    <xf numFmtId="0" fontId="0" fillId="34" borderId="0" xfId="0" applyFill="1" applyBorder="1" applyAlignment="1" applyProtection="1">
      <alignment horizontal="center" vertical="center"/>
      <protection locked="0"/>
    </xf>
    <xf numFmtId="0" fontId="2" fillId="34" borderId="0" xfId="0" applyFont="1" applyFill="1" applyBorder="1" applyAlignment="1" applyProtection="1">
      <alignment vertical="center"/>
      <protection locked="0"/>
    </xf>
    <xf numFmtId="0" fontId="0" fillId="33" borderId="18" xfId="0" applyFill="1" applyBorder="1" applyAlignment="1" applyProtection="1">
      <alignment vertical="center"/>
      <protection locked="0"/>
    </xf>
    <xf numFmtId="3" fontId="6" fillId="34" borderId="56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56" xfId="56" applyFont="1" applyFill="1" applyBorder="1" applyAlignment="1" applyProtection="1">
      <alignment horizontal="center" vertical="center"/>
      <protection locked="0"/>
    </xf>
    <xf numFmtId="0" fontId="9" fillId="33" borderId="42" xfId="56" applyFont="1" applyFill="1" applyBorder="1" applyAlignment="1" applyProtection="1">
      <alignment horizontal="center" vertical="center"/>
      <protection locked="0"/>
    </xf>
    <xf numFmtId="3" fontId="11" fillId="33" borderId="0" xfId="0" applyNumberFormat="1" applyFont="1" applyFill="1" applyBorder="1" applyAlignment="1" applyProtection="1">
      <alignment horizontal="center" vertical="center"/>
      <protection locked="0"/>
    </xf>
    <xf numFmtId="3" fontId="11" fillId="33" borderId="87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horizontal="center" vertical="center" textRotation="90" wrapText="1"/>
      <protection locked="0"/>
    </xf>
    <xf numFmtId="0" fontId="2" fillId="33" borderId="87" xfId="0" applyFont="1" applyFill="1" applyBorder="1" applyAlignment="1" applyProtection="1">
      <alignment vertical="center" wrapText="1"/>
      <protection locked="0"/>
    </xf>
    <xf numFmtId="0" fontId="2" fillId="33" borderId="31" xfId="0" applyFont="1" applyFill="1" applyBorder="1" applyAlignment="1" applyProtection="1">
      <alignment vertical="center" wrapText="1"/>
      <protection locked="0"/>
    </xf>
    <xf numFmtId="0" fontId="2" fillId="33" borderId="18" xfId="0" applyFont="1" applyFill="1" applyBorder="1" applyAlignment="1" applyProtection="1">
      <alignment vertical="center" wrapText="1"/>
      <protection locked="0"/>
    </xf>
    <xf numFmtId="3" fontId="2" fillId="35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33" borderId="33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18" xfId="0" applyFill="1" applyBorder="1" applyAlignment="1" applyProtection="1">
      <alignment horizontal="center" vertical="center"/>
      <protection locked="0"/>
    </xf>
    <xf numFmtId="0" fontId="2" fillId="34" borderId="34" xfId="0" applyFont="1" applyFill="1" applyBorder="1" applyAlignment="1" applyProtection="1">
      <alignment horizontal="center" vertical="center"/>
      <protection locked="0"/>
    </xf>
    <xf numFmtId="0" fontId="2" fillId="34" borderId="30" xfId="0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Border="1" applyAlignment="1" applyProtection="1">
      <alignment horizontal="center" vertical="center"/>
      <protection locked="0"/>
    </xf>
    <xf numFmtId="0" fontId="2" fillId="33" borderId="33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2" fillId="33" borderId="18" xfId="0" applyFont="1" applyFill="1" applyBorder="1" applyAlignment="1" applyProtection="1">
      <alignment horizontal="center" vertical="center" textRotation="90"/>
      <protection locked="0"/>
    </xf>
    <xf numFmtId="3" fontId="9" fillId="34" borderId="37" xfId="0" applyNumberFormat="1" applyFont="1" applyFill="1" applyBorder="1" applyAlignment="1" applyProtection="1" quotePrefix="1">
      <alignment horizontal="center" vertical="center" textRotation="90" wrapText="1"/>
      <protection locked="0"/>
    </xf>
    <xf numFmtId="3" fontId="9" fillId="33" borderId="21" xfId="0" applyNumberFormat="1" applyFont="1" applyFill="1" applyBorder="1" applyAlignment="1" applyProtection="1" quotePrefix="1">
      <alignment horizontal="center" vertical="center" textRotation="90" wrapText="1"/>
      <protection locked="0"/>
    </xf>
    <xf numFmtId="3" fontId="9" fillId="35" borderId="0" xfId="0" applyNumberFormat="1" applyFont="1" applyFill="1" applyBorder="1" applyAlignment="1" applyProtection="1">
      <alignment horizontal="center" vertical="center"/>
      <protection locked="0"/>
    </xf>
    <xf numFmtId="3" fontId="9" fillId="34" borderId="21" xfId="0" applyNumberFormat="1" applyFont="1" applyFill="1" applyBorder="1" applyAlignment="1" applyProtection="1" quotePrefix="1">
      <alignment horizontal="center" vertical="center" textRotation="90" wrapText="1"/>
      <protection locked="0"/>
    </xf>
    <xf numFmtId="0" fontId="64" fillId="33" borderId="22" xfId="0" applyFont="1" applyFill="1" applyBorder="1" applyAlignment="1">
      <alignment horizontal="center" vertical="center" textRotation="90" wrapText="1"/>
    </xf>
    <xf numFmtId="0" fontId="125" fillId="41" borderId="84" xfId="56" applyFont="1" applyFill="1" applyBorder="1" applyAlignment="1" applyProtection="1">
      <alignment/>
      <protection locked="0"/>
    </xf>
    <xf numFmtId="3" fontId="6" fillId="33" borderId="19" xfId="0" applyNumberFormat="1" applyFont="1" applyFill="1" applyBorder="1" applyAlignment="1" applyProtection="1">
      <alignment horizontal="center" vertical="center"/>
      <protection locked="0"/>
    </xf>
    <xf numFmtId="3" fontId="43" fillId="41" borderId="80" xfId="0" applyNumberFormat="1" applyFont="1" applyFill="1" applyBorder="1" applyAlignment="1" applyProtection="1">
      <alignment/>
      <protection locked="0"/>
    </xf>
    <xf numFmtId="3" fontId="11" fillId="33" borderId="33" xfId="0" applyNumberFormat="1" applyFont="1" applyFill="1" applyBorder="1" applyAlignment="1" applyProtection="1">
      <alignment horizontal="center" vertical="center"/>
      <protection locked="0"/>
    </xf>
    <xf numFmtId="3" fontId="8" fillId="34" borderId="23" xfId="0" applyNumberFormat="1" applyFont="1" applyFill="1" applyBorder="1" applyAlignment="1" applyProtection="1">
      <alignment horizontal="center" vertical="center" textRotation="90" wrapText="1"/>
      <protection locked="0"/>
    </xf>
    <xf numFmtId="3" fontId="19" fillId="35" borderId="22" xfId="0" applyNumberFormat="1" applyFont="1" applyFill="1" applyBorder="1" applyAlignment="1" applyProtection="1">
      <alignment horizontal="center" vertical="center" textRotation="90" wrapText="1"/>
      <protection locked="0"/>
    </xf>
    <xf numFmtId="0" fontId="19" fillId="33" borderId="84" xfId="0" applyFont="1" applyFill="1" applyBorder="1" applyAlignment="1" applyProtection="1">
      <alignment horizontal="centerContinuous" vertical="center"/>
      <protection locked="0"/>
    </xf>
    <xf numFmtId="0" fontId="19" fillId="33" borderId="80" xfId="0" applyFont="1" applyFill="1" applyBorder="1" applyAlignment="1" applyProtection="1">
      <alignment horizontal="centerContinuous" vertical="center"/>
      <protection locked="0"/>
    </xf>
    <xf numFmtId="0" fontId="19" fillId="33" borderId="85" xfId="0" applyFont="1" applyFill="1" applyBorder="1" applyAlignment="1" applyProtection="1">
      <alignment horizontal="centerContinuous" vertical="center"/>
      <protection locked="0"/>
    </xf>
    <xf numFmtId="0" fontId="8" fillId="34" borderId="23" xfId="0" applyFont="1" applyFill="1" applyBorder="1" applyAlignment="1" applyProtection="1">
      <alignment horizontal="center" vertical="center" textRotation="90" wrapText="1"/>
      <protection locked="0"/>
    </xf>
    <xf numFmtId="0" fontId="8" fillId="34" borderId="24" xfId="0" applyFont="1" applyFill="1" applyBorder="1" applyAlignment="1" applyProtection="1">
      <alignment horizontal="center" vertical="center" textRotation="90" wrapText="1"/>
      <protection locked="0"/>
    </xf>
    <xf numFmtId="0" fontId="19" fillId="33" borderId="24" xfId="0" applyFont="1" applyFill="1" applyBorder="1" applyAlignment="1" applyProtection="1" quotePrefix="1">
      <alignment horizontal="center" vertical="center" textRotation="90" wrapText="1"/>
      <protection locked="0"/>
    </xf>
    <xf numFmtId="0" fontId="19" fillId="33" borderId="23" xfId="0" applyFont="1" applyFill="1" applyBorder="1" applyAlignment="1" applyProtection="1" quotePrefix="1">
      <alignment horizontal="center" vertical="center" textRotation="90" wrapText="1"/>
      <protection locked="0"/>
    </xf>
    <xf numFmtId="0" fontId="19" fillId="33" borderId="22" xfId="0" applyFont="1" applyFill="1" applyBorder="1" applyAlignment="1" applyProtection="1" quotePrefix="1">
      <alignment horizontal="center" vertical="center" textRotation="90" wrapText="1"/>
      <protection locked="0"/>
    </xf>
    <xf numFmtId="0" fontId="19" fillId="33" borderId="42" xfId="0" applyFont="1" applyFill="1" applyBorder="1" applyAlignment="1" applyProtection="1">
      <alignment horizontal="centerContinuous" vertical="center"/>
      <protection locked="0"/>
    </xf>
    <xf numFmtId="0" fontId="126" fillId="41" borderId="84" xfId="0" applyFont="1" applyFill="1" applyBorder="1" applyAlignment="1" applyProtection="1">
      <alignment/>
      <protection locked="0"/>
    </xf>
    <xf numFmtId="3" fontId="21" fillId="34" borderId="62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33" borderId="88" xfId="0" applyFont="1" applyFill="1" applyBorder="1" applyAlignment="1" applyProtection="1">
      <alignment horizontal="center"/>
      <protection locked="0"/>
    </xf>
    <xf numFmtId="0" fontId="0" fillId="33" borderId="87" xfId="0" applyFill="1" applyBorder="1" applyAlignment="1" applyProtection="1" quotePrefix="1">
      <alignment horizontal="center" vertical="center" wrapText="1"/>
      <protection locked="0"/>
    </xf>
    <xf numFmtId="0" fontId="1" fillId="33" borderId="87" xfId="0" applyFont="1" applyFill="1" applyBorder="1" applyAlignment="1" applyProtection="1">
      <alignment/>
      <protection locked="0"/>
    </xf>
    <xf numFmtId="0" fontId="1" fillId="33" borderId="20" xfId="0" applyFont="1" applyFill="1" applyBorder="1" applyAlignment="1" applyProtection="1">
      <alignment horizontal="center" vertical="center" textRotation="90" wrapText="1"/>
      <protection locked="0"/>
    </xf>
    <xf numFmtId="0" fontId="0" fillId="0" borderId="18" xfId="0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0" fontId="47" fillId="0" borderId="22" xfId="0" applyFont="1" applyBorder="1" applyAlignment="1" applyProtection="1">
      <alignment vertical="center"/>
      <protection locked="0"/>
    </xf>
    <xf numFmtId="0" fontId="126" fillId="41" borderId="0" xfId="0" applyFont="1" applyFill="1" applyAlignment="1" applyProtection="1">
      <alignment/>
      <protection locked="0"/>
    </xf>
    <xf numFmtId="0" fontId="125" fillId="41" borderId="0" xfId="0" applyFont="1" applyFill="1" applyBorder="1" applyAlignment="1" applyProtection="1">
      <alignment horizontal="center" vertical="center"/>
      <protection locked="0"/>
    </xf>
    <xf numFmtId="0" fontId="125" fillId="41" borderId="76" xfId="0" applyFont="1" applyFill="1" applyBorder="1" applyAlignment="1" applyProtection="1">
      <alignment/>
      <protection locked="0"/>
    </xf>
    <xf numFmtId="0" fontId="126" fillId="41" borderId="89" xfId="0" applyFont="1" applyFill="1" applyBorder="1" applyAlignment="1" applyProtection="1">
      <alignment/>
      <protection locked="0"/>
    </xf>
    <xf numFmtId="0" fontId="125" fillId="41" borderId="90" xfId="0" applyFont="1" applyFill="1" applyBorder="1" applyAlignment="1" applyProtection="1">
      <alignment/>
      <protection locked="0"/>
    </xf>
    <xf numFmtId="0" fontId="125" fillId="41" borderId="89" xfId="0" applyFont="1" applyFill="1" applyBorder="1" applyAlignment="1" applyProtection="1">
      <alignment/>
      <protection locked="0"/>
    </xf>
    <xf numFmtId="0" fontId="125" fillId="41" borderId="84" xfId="0" applyFont="1" applyFill="1" applyBorder="1" applyAlignment="1" applyProtection="1">
      <alignment/>
      <protection locked="0"/>
    </xf>
    <xf numFmtId="0" fontId="125" fillId="41" borderId="80" xfId="0" applyFont="1" applyFill="1" applyBorder="1" applyAlignment="1" applyProtection="1">
      <alignment/>
      <protection locked="0"/>
    </xf>
    <xf numFmtId="0" fontId="126" fillId="41" borderId="80" xfId="0" applyFont="1" applyFill="1" applyBorder="1" applyAlignment="1" applyProtection="1">
      <alignment/>
      <protection locked="0"/>
    </xf>
    <xf numFmtId="0" fontId="126" fillId="41" borderId="42" xfId="0" applyFont="1" applyFill="1" applyBorder="1" applyAlignment="1" applyProtection="1">
      <alignment/>
      <protection locked="0"/>
    </xf>
    <xf numFmtId="3" fontId="126" fillId="41" borderId="80" xfId="0" applyNumberFormat="1" applyFont="1" applyFill="1" applyBorder="1" applyAlignment="1" applyProtection="1">
      <alignment/>
      <protection locked="0"/>
    </xf>
    <xf numFmtId="3" fontId="125" fillId="41" borderId="42" xfId="0" applyNumberFormat="1" applyFont="1" applyFill="1" applyBorder="1" applyAlignment="1" applyProtection="1">
      <alignment/>
      <protection locked="0"/>
    </xf>
    <xf numFmtId="3" fontId="125" fillId="41" borderId="80" xfId="0" applyNumberFormat="1" applyFont="1" applyFill="1" applyBorder="1" applyAlignment="1" applyProtection="1">
      <alignment/>
      <protection locked="0"/>
    </xf>
    <xf numFmtId="3" fontId="126" fillId="41" borderId="84" xfId="0" applyNumberFormat="1" applyFont="1" applyFill="1" applyBorder="1" applyAlignment="1" applyProtection="1">
      <alignment/>
      <protection locked="0"/>
    </xf>
    <xf numFmtId="3" fontId="127" fillId="41" borderId="80" xfId="0" applyNumberFormat="1" applyFont="1" applyFill="1" applyBorder="1" applyAlignment="1" applyProtection="1">
      <alignment/>
      <protection locked="0"/>
    </xf>
    <xf numFmtId="3" fontId="128" fillId="41" borderId="84" xfId="0" applyNumberFormat="1" applyFont="1" applyFill="1" applyBorder="1" applyAlignment="1" applyProtection="1">
      <alignment/>
      <protection locked="0"/>
    </xf>
    <xf numFmtId="0" fontId="126" fillId="41" borderId="80" xfId="0" applyFont="1" applyFill="1" applyBorder="1" applyAlignment="1" applyProtection="1">
      <alignment horizontal="center"/>
      <protection locked="0"/>
    </xf>
    <xf numFmtId="3" fontId="126" fillId="41" borderId="42" xfId="0" applyNumberFormat="1" applyFont="1" applyFill="1" applyBorder="1" applyAlignment="1" applyProtection="1">
      <alignment/>
      <protection locked="0"/>
    </xf>
    <xf numFmtId="3" fontId="21" fillId="33" borderId="91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91" xfId="0" applyFont="1" applyFill="1" applyBorder="1" applyAlignment="1" applyProtection="1">
      <alignment vertical="center"/>
      <protection locked="0"/>
    </xf>
    <xf numFmtId="0" fontId="1" fillId="33" borderId="82" xfId="0" applyFont="1" applyFill="1" applyBorder="1" applyAlignment="1" applyProtection="1">
      <alignment vertical="center"/>
      <protection locked="0"/>
    </xf>
    <xf numFmtId="0" fontId="1" fillId="33" borderId="92" xfId="0" applyFont="1" applyFill="1" applyBorder="1" applyAlignment="1" applyProtection="1">
      <alignment vertical="center"/>
      <protection locked="0"/>
    </xf>
    <xf numFmtId="0" fontId="129" fillId="41" borderId="84" xfId="0" applyFont="1" applyFill="1" applyBorder="1" applyAlignment="1" applyProtection="1">
      <alignment/>
      <protection locked="0"/>
    </xf>
    <xf numFmtId="3" fontId="18" fillId="41" borderId="82" xfId="0" applyNumberFormat="1" applyFont="1" applyFill="1" applyBorder="1" applyAlignment="1" applyProtection="1">
      <alignment vertical="center"/>
      <protection locked="0"/>
    </xf>
    <xf numFmtId="3" fontId="51" fillId="37" borderId="36" xfId="0" applyNumberFormat="1" applyFont="1" applyFill="1" applyBorder="1" applyAlignment="1" applyProtection="1">
      <alignment horizontal="center" vertical="center" textRotation="90"/>
      <protection locked="0"/>
    </xf>
    <xf numFmtId="3" fontId="18" fillId="41" borderId="0" xfId="0" applyNumberFormat="1" applyFont="1" applyFill="1" applyBorder="1" applyAlignment="1" applyProtection="1">
      <alignment vertical="center"/>
      <protection locked="0"/>
    </xf>
    <xf numFmtId="3" fontId="9" fillId="33" borderId="78" xfId="0" applyNumberFormat="1" applyFont="1" applyFill="1" applyBorder="1" applyAlignment="1" applyProtection="1">
      <alignment horizontal="center" vertical="center"/>
      <protection locked="0"/>
    </xf>
    <xf numFmtId="3" fontId="9" fillId="33" borderId="93" xfId="0" applyNumberFormat="1" applyFont="1" applyFill="1" applyBorder="1" applyAlignment="1" applyProtection="1">
      <alignment horizontal="center" vertical="center"/>
      <protection locked="0"/>
    </xf>
    <xf numFmtId="3" fontId="9" fillId="33" borderId="79" xfId="0" applyNumberFormat="1" applyFont="1" applyFill="1" applyBorder="1" applyAlignment="1" applyProtection="1">
      <alignment horizontal="center" vertical="center" textRotation="90" wrapText="1"/>
      <protection locked="0"/>
    </xf>
    <xf numFmtId="3" fontId="6" fillId="41" borderId="0" xfId="0" applyNumberFormat="1" applyFont="1" applyFill="1" applyBorder="1" applyAlignment="1" applyProtection="1">
      <alignment horizontal="right" vertical="center"/>
      <protection locked="0"/>
    </xf>
    <xf numFmtId="0" fontId="18" fillId="41" borderId="0" xfId="0" applyFont="1" applyFill="1" applyBorder="1" applyAlignment="1" applyProtection="1">
      <alignment horizontal="right" vertical="center"/>
      <protection locked="0"/>
    </xf>
    <xf numFmtId="208" fontId="34" fillId="41" borderId="0" xfId="0" applyNumberFormat="1" applyFont="1" applyFill="1" applyBorder="1" applyAlignment="1" applyProtection="1">
      <alignment horizontal="right" vertical="center"/>
      <protection locked="0"/>
    </xf>
    <xf numFmtId="0" fontId="6" fillId="41" borderId="0" xfId="0" applyFont="1" applyFill="1" applyBorder="1" applyAlignment="1" applyProtection="1">
      <alignment horizontal="right" vertical="center"/>
      <protection locked="0"/>
    </xf>
    <xf numFmtId="3" fontId="41" fillId="41" borderId="0" xfId="0" applyNumberFormat="1" applyFont="1" applyFill="1" applyBorder="1" applyAlignment="1" applyProtection="1">
      <alignment horizontal="right" vertical="center"/>
      <protection locked="0"/>
    </xf>
    <xf numFmtId="3" fontId="42" fillId="41" borderId="0" xfId="0" applyNumberFormat="1" applyFont="1" applyFill="1" applyBorder="1" applyAlignment="1" applyProtection="1">
      <alignment horizontal="right" vertical="center"/>
      <protection locked="0"/>
    </xf>
    <xf numFmtId="3" fontId="11" fillId="33" borderId="85" xfId="0" applyNumberFormat="1" applyFont="1" applyFill="1" applyBorder="1" applyAlignment="1" applyProtection="1">
      <alignment horizontal="center" vertical="center" wrapText="1"/>
      <protection locked="0"/>
    </xf>
    <xf numFmtId="3" fontId="19" fillId="33" borderId="20" xfId="0" applyNumberFormat="1" applyFont="1" applyFill="1" applyBorder="1" applyAlignment="1" applyProtection="1">
      <alignment horizontal="center" vertical="center" textRotation="90" wrapText="1"/>
      <protection locked="0"/>
    </xf>
    <xf numFmtId="3" fontId="43" fillId="0" borderId="40" xfId="0" applyNumberFormat="1" applyFont="1" applyFill="1" applyBorder="1" applyAlignment="1" applyProtection="1" quotePrefix="1">
      <alignment horizontal="center" vertical="center" wrapText="1"/>
      <protection locked="0"/>
    </xf>
    <xf numFmtId="3" fontId="6" fillId="0" borderId="81" xfId="0" applyNumberFormat="1" applyFont="1" applyFill="1" applyBorder="1" applyAlignment="1" applyProtection="1">
      <alignment horizontal="right" vertical="center"/>
      <protection locked="0"/>
    </xf>
    <xf numFmtId="3" fontId="6" fillId="0" borderId="0" xfId="0" applyNumberFormat="1" applyFont="1" applyFill="1" applyBorder="1" applyAlignment="1" applyProtection="1">
      <alignment vertical="center"/>
      <protection locked="0"/>
    </xf>
    <xf numFmtId="0" fontId="20" fillId="33" borderId="83" xfId="0" applyFont="1" applyFill="1" applyBorder="1" applyAlignment="1" applyProtection="1">
      <alignment horizontal="center" vertical="center"/>
      <protection locked="0"/>
    </xf>
    <xf numFmtId="0" fontId="21" fillId="33" borderId="82" xfId="0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24" fillId="33" borderId="0" xfId="0" applyFont="1" applyFill="1" applyBorder="1" applyAlignment="1" applyProtection="1">
      <alignment horizontal="center" vertical="center" wrapText="1"/>
      <protection locked="0"/>
    </xf>
    <xf numFmtId="3" fontId="0" fillId="0" borderId="94" xfId="0" applyNumberFormat="1" applyFill="1" applyBorder="1" applyAlignment="1" applyProtection="1">
      <alignment/>
      <protection locked="0"/>
    </xf>
    <xf numFmtId="3" fontId="11" fillId="0" borderId="31" xfId="0" applyNumberFormat="1" applyFont="1" applyFill="1" applyBorder="1" applyAlignment="1" applyProtection="1">
      <alignment horizontal="left" vertical="center" wrapText="1"/>
      <protection locked="0"/>
    </xf>
    <xf numFmtId="3" fontId="20" fillId="35" borderId="80" xfId="0" applyNumberFormat="1" applyFont="1" applyFill="1" applyBorder="1" applyAlignment="1" applyProtection="1">
      <alignment horizontal="center" vertical="center"/>
      <protection locked="0"/>
    </xf>
    <xf numFmtId="3" fontId="130" fillId="41" borderId="81" xfId="19" applyNumberFormat="1" applyFont="1" applyFill="1" applyBorder="1" applyAlignment="1" applyProtection="1">
      <alignment vertical="center"/>
      <protection locked="0"/>
    </xf>
    <xf numFmtId="3" fontId="63" fillId="0" borderId="81" xfId="0" applyNumberFormat="1" applyFont="1" applyFill="1" applyBorder="1" applyAlignment="1" applyProtection="1">
      <alignment horizontal="left" vertical="center" wrapText="1"/>
      <protection locked="0"/>
    </xf>
    <xf numFmtId="3" fontId="63" fillId="0" borderId="82" xfId="0" applyNumberFormat="1" applyFont="1" applyFill="1" applyBorder="1" applyAlignment="1" applyProtection="1">
      <alignment horizontal="left" vertical="center" wrapText="1"/>
      <protection locked="0"/>
    </xf>
    <xf numFmtId="3" fontId="63" fillId="0" borderId="83" xfId="0" applyNumberFormat="1" applyFont="1" applyFill="1" applyBorder="1" applyAlignment="1" applyProtection="1">
      <alignment horizontal="left" vertical="center" wrapText="1"/>
      <protection locked="0"/>
    </xf>
    <xf numFmtId="3" fontId="130" fillId="41" borderId="81" xfId="19" applyNumberFormat="1" applyFont="1" applyFill="1" applyBorder="1" applyAlignment="1" applyProtection="1">
      <alignment vertical="center" wrapText="1"/>
      <protection locked="0"/>
    </xf>
    <xf numFmtId="3" fontId="41" fillId="0" borderId="73" xfId="0" applyNumberFormat="1" applyFont="1" applyFill="1" applyBorder="1" applyAlignment="1" applyProtection="1">
      <alignment vertical="center"/>
      <protection locked="0"/>
    </xf>
    <xf numFmtId="3" fontId="18" fillId="0" borderId="73" xfId="0" applyNumberFormat="1" applyFont="1" applyFill="1" applyBorder="1" applyAlignment="1" applyProtection="1">
      <alignment vertical="center"/>
      <protection locked="0"/>
    </xf>
    <xf numFmtId="3" fontId="131" fillId="42" borderId="73" xfId="0" applyNumberFormat="1" applyFont="1" applyFill="1" applyBorder="1" applyAlignment="1" applyProtection="1">
      <alignment vertical="center"/>
      <protection locked="0"/>
    </xf>
    <xf numFmtId="0" fontId="37" fillId="0" borderId="54" xfId="0" applyFont="1" applyFill="1" applyBorder="1" applyAlignment="1" applyProtection="1">
      <alignment horizontal="left" vertical="center" wrapText="1"/>
      <protection locked="0"/>
    </xf>
    <xf numFmtId="3" fontId="18" fillId="41" borderId="40" xfId="0" applyNumberFormat="1" applyFont="1" applyFill="1" applyBorder="1" applyAlignment="1" applyProtection="1">
      <alignment vertical="center"/>
      <protection locked="0"/>
    </xf>
    <xf numFmtId="9" fontId="0" fillId="0" borderId="0" xfId="58" applyFont="1" applyBorder="1" applyAlignment="1">
      <alignment horizontal="left" vertical="center"/>
    </xf>
    <xf numFmtId="3" fontId="6" fillId="0" borderId="0" xfId="0" applyNumberFormat="1" applyFont="1" applyFill="1" applyAlignment="1" applyProtection="1">
      <alignment vertical="center"/>
      <protection locked="0"/>
    </xf>
    <xf numFmtId="3" fontId="54" fillId="37" borderId="30" xfId="0" applyNumberFormat="1" applyFont="1" applyFill="1" applyBorder="1" applyAlignment="1" applyProtection="1">
      <alignment horizontal="right" vertical="center" wrapText="1"/>
      <protection locked="0"/>
    </xf>
    <xf numFmtId="3" fontId="6" fillId="38" borderId="40" xfId="0" applyNumberFormat="1" applyFont="1" applyFill="1" applyBorder="1" applyAlignment="1" applyProtection="1">
      <alignment vertical="center"/>
      <protection locked="0"/>
    </xf>
    <xf numFmtId="3" fontId="51" fillId="37" borderId="40" xfId="0" applyNumberFormat="1" applyFont="1" applyFill="1" applyBorder="1" applyAlignment="1" applyProtection="1">
      <alignment vertical="center"/>
      <protection locked="0"/>
    </xf>
    <xf numFmtId="3" fontId="6" fillId="0" borderId="54" xfId="0" applyNumberFormat="1" applyFont="1" applyFill="1" applyBorder="1" applyAlignment="1" applyProtection="1">
      <alignment vertical="center" wrapText="1"/>
      <protection locked="0"/>
    </xf>
    <xf numFmtId="3" fontId="6" fillId="0" borderId="40" xfId="0" applyNumberFormat="1" applyFont="1" applyFill="1" applyBorder="1" applyAlignment="1" applyProtection="1">
      <alignment vertical="center" wrapText="1"/>
      <protection locked="0"/>
    </xf>
    <xf numFmtId="3" fontId="18" fillId="0" borderId="40" xfId="0" applyNumberFormat="1" applyFont="1" applyFill="1" applyBorder="1" applyAlignment="1" applyProtection="1">
      <alignment vertical="center" wrapText="1"/>
      <protection locked="0"/>
    </xf>
    <xf numFmtId="3" fontId="12" fillId="0" borderId="66" xfId="0" applyNumberFormat="1" applyFont="1" applyFill="1" applyBorder="1" applyAlignment="1" applyProtection="1">
      <alignment vertical="center" wrapText="1"/>
      <protection/>
    </xf>
    <xf numFmtId="3" fontId="12" fillId="0" borderId="67" xfId="0" applyNumberFormat="1" applyFont="1" applyFill="1" applyBorder="1" applyAlignment="1" applyProtection="1">
      <alignment vertical="center" wrapText="1"/>
      <protection/>
    </xf>
    <xf numFmtId="3" fontId="12" fillId="0" borderId="24" xfId="0" applyNumberFormat="1" applyFont="1" applyFill="1" applyBorder="1" applyAlignment="1" applyProtection="1">
      <alignment vertical="center" wrapText="1"/>
      <protection locked="0"/>
    </xf>
    <xf numFmtId="3" fontId="12" fillId="0" borderId="30" xfId="0" applyNumberFormat="1" applyFont="1" applyFill="1" applyBorder="1" applyAlignment="1" applyProtection="1">
      <alignment vertical="center" wrapText="1"/>
      <protection locked="0"/>
    </xf>
    <xf numFmtId="3" fontId="12" fillId="0" borderId="54" xfId="0" applyNumberFormat="1" applyFont="1" applyFill="1" applyBorder="1" applyAlignment="1" applyProtection="1">
      <alignment vertical="center" wrapText="1"/>
      <protection locked="0"/>
    </xf>
    <xf numFmtId="3" fontId="54" fillId="37" borderId="40" xfId="0" applyNumberFormat="1" applyFont="1" applyFill="1" applyBorder="1" applyAlignment="1" applyProtection="1">
      <alignment vertical="center" wrapText="1"/>
      <protection locked="0"/>
    </xf>
    <xf numFmtId="0" fontId="18" fillId="0" borderId="80" xfId="0" applyFont="1" applyFill="1" applyBorder="1" applyAlignment="1" applyProtection="1">
      <alignment horizontal="right" vertical="center"/>
      <protection locked="0"/>
    </xf>
    <xf numFmtId="0" fontId="18" fillId="0" borderId="0" xfId="0" applyFont="1" applyFill="1" applyBorder="1" applyAlignment="1" applyProtection="1">
      <alignment horizontal="right" vertical="center"/>
      <protection locked="0"/>
    </xf>
    <xf numFmtId="3" fontId="18" fillId="0" borderId="0" xfId="0" applyNumberFormat="1" applyFont="1" applyFill="1" applyBorder="1" applyAlignment="1" applyProtection="1">
      <alignment horizontal="right" vertical="center"/>
      <protection locked="0"/>
    </xf>
    <xf numFmtId="0" fontId="18" fillId="0" borderId="28" xfId="0" applyFont="1" applyFill="1" applyBorder="1" applyAlignment="1" applyProtection="1">
      <alignment horizontal="right" vertical="center"/>
      <protection locked="0"/>
    </xf>
    <xf numFmtId="3" fontId="6" fillId="0" borderId="0" xfId="0" applyNumberFormat="1" applyFont="1" applyFill="1" applyBorder="1" applyAlignment="1" applyProtection="1">
      <alignment horizontal="right" vertical="center"/>
      <protection locked="0"/>
    </xf>
    <xf numFmtId="208" fontId="18" fillId="0" borderId="80" xfId="0" applyNumberFormat="1" applyFont="1" applyFill="1" applyBorder="1" applyAlignment="1" applyProtection="1">
      <alignment horizontal="right" vertical="center"/>
      <protection locked="0"/>
    </xf>
    <xf numFmtId="208" fontId="18" fillId="0" borderId="0" xfId="0" applyNumberFormat="1" applyFont="1" applyFill="1" applyBorder="1" applyAlignment="1" applyProtection="1">
      <alignment horizontal="right" vertical="center"/>
      <protection locked="0"/>
    </xf>
    <xf numFmtId="208" fontId="34" fillId="0" borderId="28" xfId="0" applyNumberFormat="1" applyFont="1" applyFill="1" applyBorder="1" applyAlignment="1" applyProtection="1">
      <alignment horizontal="right" vertical="center"/>
      <protection locked="0"/>
    </xf>
    <xf numFmtId="0" fontId="6" fillId="0" borderId="29" xfId="0" applyFont="1" applyFill="1" applyBorder="1" applyAlignment="1" applyProtection="1">
      <alignment horizontal="right" vertical="center"/>
      <protection locked="0"/>
    </xf>
    <xf numFmtId="0" fontId="6" fillId="0" borderId="81" xfId="0" applyFont="1" applyFill="1" applyBorder="1" applyAlignment="1" applyProtection="1">
      <alignment horizontal="right" vertical="center"/>
      <protection locked="0"/>
    </xf>
    <xf numFmtId="3" fontId="41" fillId="0" borderId="81" xfId="0" applyNumberFormat="1" applyFont="1" applyFill="1" applyBorder="1" applyAlignment="1" applyProtection="1">
      <alignment horizontal="right" vertical="center"/>
      <protection locked="0"/>
    </xf>
    <xf numFmtId="3" fontId="34" fillId="43" borderId="0" xfId="0" applyNumberFormat="1" applyFont="1" applyFill="1" applyBorder="1" applyAlignment="1" applyProtection="1">
      <alignment horizontal="right" vertical="center"/>
      <protection locked="0"/>
    </xf>
    <xf numFmtId="3" fontId="42" fillId="0" borderId="0" xfId="0" applyNumberFormat="1" applyFont="1" applyFill="1" applyBorder="1" applyAlignment="1" applyProtection="1">
      <alignment horizontal="right" vertical="center"/>
      <protection locked="0"/>
    </xf>
    <xf numFmtId="0" fontId="18" fillId="0" borderId="80" xfId="0" applyFont="1" applyBorder="1" applyAlignment="1">
      <alignment horizontal="right" vertical="center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18" fillId="0" borderId="28" xfId="0" applyFont="1" applyBorder="1" applyAlignment="1">
      <alignment horizontal="right" vertical="center"/>
    </xf>
    <xf numFmtId="3" fontId="6" fillId="0" borderId="95" xfId="0" applyNumberFormat="1" applyFont="1" applyFill="1" applyBorder="1" applyAlignment="1" applyProtection="1">
      <alignment horizontal="right" vertical="center"/>
      <protection locked="0"/>
    </xf>
    <xf numFmtId="1" fontId="18" fillId="0" borderId="80" xfId="0" applyNumberFormat="1" applyFont="1" applyBorder="1" applyAlignment="1">
      <alignment horizontal="right" vertical="center"/>
    </xf>
    <xf numFmtId="3" fontId="41" fillId="0" borderId="0" xfId="0" applyNumberFormat="1" applyFont="1" applyBorder="1" applyAlignment="1">
      <alignment horizontal="left" vertical="center"/>
    </xf>
    <xf numFmtId="0" fontId="13" fillId="0" borderId="18" xfId="0" applyFont="1" applyFill="1" applyBorder="1" applyAlignment="1" applyProtection="1" quotePrefix="1">
      <alignment horizontal="center" vertical="center"/>
      <protection locked="0"/>
    </xf>
    <xf numFmtId="3" fontId="126" fillId="41" borderId="81" xfId="19" applyNumberFormat="1" applyFont="1" applyFill="1" applyBorder="1" applyAlignment="1" applyProtection="1">
      <alignment vertical="center"/>
      <protection locked="0"/>
    </xf>
    <xf numFmtId="3" fontId="130" fillId="41" borderId="81" xfId="19" applyNumberFormat="1" applyFont="1" applyFill="1" applyBorder="1" applyAlignment="1" applyProtection="1" quotePrefix="1">
      <alignment horizontal="left" vertical="center" wrapText="1"/>
      <protection locked="0"/>
    </xf>
    <xf numFmtId="3" fontId="130" fillId="41" borderId="81" xfId="19" applyNumberFormat="1" applyFont="1" applyFill="1" applyBorder="1" applyAlignment="1" applyProtection="1" quotePrefix="1">
      <alignment horizontal="right" vertical="center" wrapText="1"/>
      <protection locked="0"/>
    </xf>
    <xf numFmtId="0" fontId="25" fillId="44" borderId="0" xfId="0" applyFont="1" applyFill="1" applyBorder="1" applyAlignment="1">
      <alignment horizontal="left"/>
    </xf>
    <xf numFmtId="0" fontId="48" fillId="44" borderId="0" xfId="0" applyFont="1" applyFill="1" applyBorder="1" applyAlignment="1">
      <alignment/>
    </xf>
    <xf numFmtId="0" fontId="25" fillId="44" borderId="82" xfId="0" applyFont="1" applyFill="1" applyBorder="1" applyAlignment="1" applyProtection="1">
      <alignment horizontal="right"/>
      <protection locked="0"/>
    </xf>
    <xf numFmtId="0" fontId="25" fillId="44" borderId="82" xfId="0" applyFont="1" applyFill="1" applyBorder="1" applyAlignment="1">
      <alignment/>
    </xf>
    <xf numFmtId="0" fontId="0" fillId="0" borderId="81" xfId="0" applyBorder="1" applyAlignment="1" applyProtection="1">
      <alignment horizontal="right"/>
      <protection locked="0"/>
    </xf>
    <xf numFmtId="0" fontId="0" fillId="0" borderId="81" xfId="0" applyBorder="1" applyAlignment="1">
      <alignment/>
    </xf>
    <xf numFmtId="3" fontId="130" fillId="41" borderId="82" xfId="19" applyNumberFormat="1" applyFont="1" applyFill="1" applyBorder="1" applyAlignment="1" applyProtection="1">
      <alignment horizontal="left" vertical="center" wrapText="1"/>
      <protection locked="0"/>
    </xf>
    <xf numFmtId="3" fontId="130" fillId="41" borderId="82" xfId="19" applyNumberFormat="1" applyFont="1" applyFill="1" applyBorder="1" applyAlignment="1" applyProtection="1">
      <alignment vertical="center"/>
      <protection locked="0"/>
    </xf>
    <xf numFmtId="3" fontId="130" fillId="41" borderId="81" xfId="19" applyNumberFormat="1" applyFont="1" applyFill="1" applyBorder="1" applyAlignment="1" applyProtection="1">
      <alignment horizontal="left" vertical="center" wrapText="1"/>
      <protection locked="0"/>
    </xf>
    <xf numFmtId="3" fontId="13" fillId="33" borderId="40" xfId="0" applyNumberFormat="1" applyFont="1" applyFill="1" applyBorder="1" applyAlignment="1" applyProtection="1" quotePrefix="1">
      <alignment horizontal="center" vertical="center" wrapText="1"/>
      <protection locked="0"/>
    </xf>
    <xf numFmtId="0" fontId="132" fillId="0" borderId="0" xfId="0" applyFont="1" applyAlignment="1">
      <alignment horizontal="left"/>
    </xf>
    <xf numFmtId="0" fontId="0" fillId="0" borderId="0" xfId="0" applyFont="1" applyBorder="1" applyAlignment="1">
      <alignment/>
    </xf>
    <xf numFmtId="3" fontId="0" fillId="0" borderId="10" xfId="54" applyNumberFormat="1" applyFont="1" applyFill="1" applyBorder="1" applyAlignment="1" applyProtection="1">
      <alignment horizontal="right" wrapText="1"/>
      <protection locked="0"/>
    </xf>
    <xf numFmtId="3" fontId="0" fillId="0" borderId="13" xfId="54" applyNumberFormat="1" applyFont="1" applyFill="1" applyBorder="1" applyAlignment="1" applyProtection="1">
      <alignment horizontal="right" wrapText="1"/>
      <protection locked="0"/>
    </xf>
    <xf numFmtId="3" fontId="1" fillId="0" borderId="14" xfId="54" applyNumberFormat="1" applyFont="1" applyFill="1" applyBorder="1" applyAlignment="1" applyProtection="1">
      <alignment horizontal="right" wrapText="1"/>
      <protection locked="0"/>
    </xf>
    <xf numFmtId="3" fontId="0" fillId="41" borderId="0" xfId="0" applyNumberFormat="1" applyFill="1" applyBorder="1" applyAlignment="1">
      <alignment horizontal="left" vertical="center"/>
    </xf>
    <xf numFmtId="3" fontId="9" fillId="0" borderId="0" xfId="0" applyNumberFormat="1" applyFont="1" applyBorder="1" applyAlignment="1">
      <alignment horizontal="left" vertical="center"/>
    </xf>
    <xf numFmtId="208" fontId="0" fillId="41" borderId="0" xfId="0" applyNumberFormat="1" applyFill="1" applyBorder="1" applyAlignment="1">
      <alignment horizontal="left" vertical="center"/>
    </xf>
    <xf numFmtId="3" fontId="20" fillId="0" borderId="30" xfId="0" applyNumberFormat="1" applyFont="1" applyFill="1" applyBorder="1" applyAlignment="1" applyProtection="1">
      <alignment horizontal="left" vertical="center" wrapText="1"/>
      <protection locked="0"/>
    </xf>
    <xf numFmtId="3" fontId="133" fillId="0" borderId="0" xfId="0" applyNumberFormat="1" applyFont="1" applyAlignment="1">
      <alignment/>
    </xf>
    <xf numFmtId="3" fontId="43" fillId="41" borderId="76" xfId="0" applyNumberFormat="1" applyFont="1" applyFill="1" applyBorder="1" applyAlignment="1" applyProtection="1">
      <alignment/>
      <protection locked="0"/>
    </xf>
    <xf numFmtId="3" fontId="43" fillId="41" borderId="89" xfId="0" applyNumberFormat="1" applyFont="1" applyFill="1" applyBorder="1" applyAlignment="1" applyProtection="1">
      <alignment/>
      <protection locked="0"/>
    </xf>
    <xf numFmtId="3" fontId="43" fillId="41" borderId="90" xfId="0" applyNumberFormat="1" applyFont="1" applyFill="1" applyBorder="1" applyAlignment="1" applyProtection="1">
      <alignment/>
      <protection locked="0"/>
    </xf>
    <xf numFmtId="3" fontId="13" fillId="0" borderId="28" xfId="0" applyNumberFormat="1" applyFont="1" applyFill="1" applyBorder="1" applyAlignment="1" applyProtection="1">
      <alignment horizontal="left" vertical="center"/>
      <protection locked="0"/>
    </xf>
    <xf numFmtId="0" fontId="3" fillId="0" borderId="93" xfId="0" applyFont="1" applyFill="1" applyBorder="1" applyAlignment="1">
      <alignment horizontal="left" vertical="center"/>
    </xf>
    <xf numFmtId="3" fontId="4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 applyProtection="1">
      <alignment horizontal="right" wrapText="1"/>
      <protection locked="0"/>
    </xf>
    <xf numFmtId="0" fontId="0" fillId="0" borderId="16" xfId="0" applyNumberFormat="1" applyFont="1" applyFill="1" applyBorder="1" applyAlignment="1" applyProtection="1">
      <alignment horizontal="right" wrapText="1"/>
      <protection locked="0"/>
    </xf>
    <xf numFmtId="3" fontId="0" fillId="0" borderId="96" xfId="0" applyNumberFormat="1" applyBorder="1" applyAlignment="1" applyProtection="1">
      <alignment/>
      <protection locked="0"/>
    </xf>
    <xf numFmtId="0" fontId="2" fillId="33" borderId="97" xfId="0" applyFont="1" applyFill="1" applyBorder="1" applyAlignment="1" applyProtection="1" quotePrefix="1">
      <alignment vertical="center" textRotation="90" wrapText="1"/>
      <protection locked="0"/>
    </xf>
    <xf numFmtId="0" fontId="2" fillId="33" borderId="39" xfId="0" applyFont="1" applyFill="1" applyBorder="1" applyAlignment="1" applyProtection="1" quotePrefix="1">
      <alignment vertical="center" textRotation="90" wrapText="1"/>
      <protection locked="0"/>
    </xf>
    <xf numFmtId="3" fontId="20" fillId="35" borderId="78" xfId="0" applyNumberFormat="1" applyFont="1" applyFill="1" applyBorder="1" applyAlignment="1" applyProtection="1">
      <alignment horizontal="center" vertical="center"/>
      <protection locked="0"/>
    </xf>
    <xf numFmtId="3" fontId="0" fillId="35" borderId="93" xfId="0" applyNumberFormat="1" applyFont="1" applyFill="1" applyBorder="1" applyAlignment="1" applyProtection="1">
      <alignment/>
      <protection locked="0"/>
    </xf>
    <xf numFmtId="0" fontId="24" fillId="34" borderId="28" xfId="0" applyFont="1" applyFill="1" applyBorder="1" applyAlignment="1">
      <alignment horizontal="center" vertical="center" textRotation="90" wrapText="1"/>
    </xf>
    <xf numFmtId="3" fontId="20" fillId="45" borderId="93" xfId="0" applyNumberFormat="1" applyFont="1" applyFill="1" applyBorder="1" applyAlignment="1" applyProtection="1">
      <alignment vertical="center" wrapText="1"/>
      <protection locked="0"/>
    </xf>
    <xf numFmtId="0" fontId="0" fillId="45" borderId="87" xfId="0" applyFont="1" applyFill="1" applyBorder="1" applyAlignment="1" applyProtection="1">
      <alignment/>
      <protection locked="0"/>
    </xf>
    <xf numFmtId="0" fontId="0" fillId="45" borderId="93" xfId="0" applyFont="1" applyFill="1" applyBorder="1" applyAlignment="1" applyProtection="1">
      <alignment/>
      <protection locked="0"/>
    </xf>
    <xf numFmtId="3" fontId="20" fillId="45" borderId="87" xfId="0" applyNumberFormat="1" applyFont="1" applyFill="1" applyBorder="1" applyAlignment="1" applyProtection="1">
      <alignment vertical="center" wrapText="1"/>
      <protection locked="0"/>
    </xf>
    <xf numFmtId="3" fontId="20" fillId="45" borderId="98" xfId="0" applyNumberFormat="1" applyFont="1" applyFill="1" applyBorder="1" applyAlignment="1" applyProtection="1">
      <alignment horizontal="center" vertical="center" wrapText="1"/>
      <protection locked="0"/>
    </xf>
    <xf numFmtId="9" fontId="55" fillId="37" borderId="0" xfId="58" applyFont="1" applyFill="1" applyBorder="1" applyAlignment="1" applyProtection="1">
      <alignment horizontal="right" vertical="center"/>
      <protection locked="0"/>
    </xf>
    <xf numFmtId="0" fontId="13" fillId="0" borderId="31" xfId="0" applyFont="1" applyFill="1" applyBorder="1" applyAlignment="1" applyProtection="1">
      <alignment horizontal="center" vertical="center" textRotation="90" wrapText="1"/>
      <protection locked="0"/>
    </xf>
    <xf numFmtId="3" fontId="20" fillId="0" borderId="4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40" xfId="0" applyFont="1" applyFill="1" applyBorder="1" applyAlignment="1" applyProtection="1">
      <alignment horizontal="left" vertical="center" wrapText="1"/>
      <protection locked="0"/>
    </xf>
    <xf numFmtId="0" fontId="50" fillId="0" borderId="39" xfId="0" applyNumberFormat="1" applyFont="1" applyFill="1" applyBorder="1" applyAlignment="1">
      <alignment horizontal="center" vertical="center" textRotation="90"/>
    </xf>
    <xf numFmtId="0" fontId="6" fillId="0" borderId="40" xfId="0" applyFont="1" applyFill="1" applyBorder="1" applyAlignment="1" applyProtection="1">
      <alignment vertical="center"/>
      <protection locked="0"/>
    </xf>
    <xf numFmtId="0" fontId="6" fillId="0" borderId="40" xfId="0" applyFont="1" applyFill="1" applyBorder="1" applyAlignment="1" applyProtection="1">
      <alignment horizontal="center" vertical="center"/>
      <protection locked="0"/>
    </xf>
    <xf numFmtId="3" fontId="13" fillId="0" borderId="31" xfId="0" applyNumberFormat="1" applyFont="1" applyFill="1" applyBorder="1" applyAlignment="1" applyProtection="1" quotePrefix="1">
      <alignment horizontal="center" vertical="center"/>
      <protection locked="0"/>
    </xf>
    <xf numFmtId="3" fontId="43" fillId="40" borderId="36" xfId="0" applyNumberFormat="1" applyFont="1" applyFill="1" applyBorder="1" applyAlignment="1" applyProtection="1">
      <alignment horizontal="center" vertical="center" textRotation="90"/>
      <protection locked="0"/>
    </xf>
    <xf numFmtId="0" fontId="51" fillId="37" borderId="36" xfId="0" applyFont="1" applyFill="1" applyBorder="1" applyAlignment="1" applyProtection="1">
      <alignment horizontal="center" vertical="center" textRotation="90" wrapText="1"/>
      <protection locked="0"/>
    </xf>
    <xf numFmtId="3" fontId="13" fillId="0" borderId="93" xfId="0" applyNumberFormat="1" applyFont="1" applyFill="1" applyBorder="1" applyAlignment="1" applyProtection="1" quotePrefix="1">
      <alignment horizontal="center" vertical="center" wrapText="1"/>
      <protection locked="0"/>
    </xf>
    <xf numFmtId="3" fontId="13" fillId="0" borderId="0" xfId="0" applyNumberFormat="1" applyFont="1" applyFill="1" applyBorder="1" applyAlignment="1" applyProtection="1" quotePrefix="1">
      <alignment horizontal="center" vertical="center" wrapText="1"/>
      <protection locked="0"/>
    </xf>
    <xf numFmtId="3" fontId="13" fillId="0" borderId="87" xfId="0" applyNumberFormat="1" applyFont="1" applyFill="1" applyBorder="1" applyAlignment="1" applyProtection="1" quotePrefix="1">
      <alignment horizontal="center" vertical="center" wrapText="1"/>
      <protection locked="0"/>
    </xf>
    <xf numFmtId="3" fontId="13" fillId="35" borderId="80" xfId="0" applyNumberFormat="1" applyFont="1" applyFill="1" applyBorder="1" applyAlignment="1" applyProtection="1" quotePrefix="1">
      <alignment horizontal="center" vertical="center"/>
      <protection locked="0"/>
    </xf>
    <xf numFmtId="3" fontId="13" fillId="35" borderId="0" xfId="0" applyNumberFormat="1" applyFont="1" applyFill="1" applyBorder="1" applyAlignment="1" applyProtection="1" quotePrefix="1">
      <alignment horizontal="center" vertical="center"/>
      <protection locked="0"/>
    </xf>
    <xf numFmtId="3" fontId="11" fillId="33" borderId="0" xfId="0" applyNumberFormat="1" applyFont="1" applyFill="1" applyBorder="1" applyAlignment="1" applyProtection="1">
      <alignment horizontal="center"/>
      <protection locked="0"/>
    </xf>
    <xf numFmtId="3" fontId="11" fillId="33" borderId="0" xfId="0" applyNumberFormat="1" applyFont="1" applyFill="1" applyBorder="1" applyAlignment="1" applyProtection="1" quotePrefix="1">
      <alignment horizontal="center" vertical="center"/>
      <protection locked="0"/>
    </xf>
    <xf numFmtId="0" fontId="0" fillId="35" borderId="80" xfId="0" applyFill="1" applyBorder="1" applyAlignment="1" applyProtection="1">
      <alignment horizontal="center" vertical="center" wrapText="1"/>
      <protection locked="0"/>
    </xf>
    <xf numFmtId="3" fontId="1" fillId="0" borderId="52" xfId="0" applyNumberFormat="1" applyFont="1" applyFill="1" applyBorder="1" applyAlignment="1" applyProtection="1">
      <alignment horizontal="right" wrapText="1"/>
      <protection locked="0"/>
    </xf>
    <xf numFmtId="0" fontId="3" fillId="33" borderId="22" xfId="0" applyFont="1" applyFill="1" applyBorder="1" applyAlignment="1">
      <alignment horizontal="center" vertical="center" textRotation="90" wrapText="1"/>
    </xf>
    <xf numFmtId="0" fontId="11" fillId="33" borderId="32" xfId="56" applyFont="1" applyFill="1" applyBorder="1" applyAlignment="1" applyProtection="1">
      <alignment horizontal="center" vertical="center"/>
      <protection locked="0"/>
    </xf>
    <xf numFmtId="0" fontId="11" fillId="33" borderId="18" xfId="56" applyFont="1" applyFill="1" applyBorder="1" applyAlignment="1" applyProtection="1">
      <alignment horizontal="center" vertical="center"/>
      <protection locked="0"/>
    </xf>
    <xf numFmtId="0" fontId="41" fillId="33" borderId="39" xfId="0" applyFont="1" applyFill="1" applyBorder="1" applyAlignment="1">
      <alignment horizontal="center" vertical="center" wrapText="1"/>
    </xf>
    <xf numFmtId="0" fontId="41" fillId="33" borderId="22" xfId="0" applyFont="1" applyFill="1" applyBorder="1" applyAlignment="1">
      <alignment horizontal="center" vertical="center" wrapText="1"/>
    </xf>
    <xf numFmtId="3" fontId="6" fillId="0" borderId="0" xfId="0" applyNumberFormat="1" applyFont="1" applyAlignment="1">
      <alignment/>
    </xf>
    <xf numFmtId="0" fontId="11" fillId="0" borderId="42" xfId="56" applyFont="1" applyBorder="1" applyAlignment="1" applyProtection="1">
      <alignment horizontal="center" vertical="center"/>
      <protection locked="0"/>
    </xf>
    <xf numFmtId="0" fontId="11" fillId="33" borderId="42" xfId="56" applyFont="1" applyFill="1" applyBorder="1" applyAlignment="1" applyProtection="1">
      <alignment horizontal="center" vertical="center"/>
      <protection locked="0"/>
    </xf>
    <xf numFmtId="0" fontId="0" fillId="35" borderId="0" xfId="0" applyFont="1" applyFill="1" applyBorder="1" applyAlignment="1" applyProtection="1">
      <alignment horizontal="center"/>
      <protection locked="0"/>
    </xf>
    <xf numFmtId="0" fontId="1" fillId="35" borderId="28" xfId="0" applyFont="1" applyFill="1" applyBorder="1" applyAlignment="1" applyProtection="1">
      <alignment horizontal="center" vertical="center" textRotation="90" wrapText="1"/>
      <protection locked="0"/>
    </xf>
    <xf numFmtId="3" fontId="22" fillId="0" borderId="99" xfId="0" applyNumberFormat="1" applyFont="1" applyFill="1" applyBorder="1" applyAlignment="1" applyProtection="1">
      <alignment horizontal="left" vertical="center" wrapText="1"/>
      <protection locked="0"/>
    </xf>
    <xf numFmtId="3" fontId="13" fillId="0" borderId="43" xfId="0" applyNumberFormat="1" applyFont="1" applyFill="1" applyBorder="1" applyAlignment="1" applyProtection="1" quotePrefix="1">
      <alignment vertical="center" wrapText="1"/>
      <protection locked="0"/>
    </xf>
    <xf numFmtId="3" fontId="20" fillId="33" borderId="28" xfId="0" applyNumberFormat="1" applyFont="1" applyFill="1" applyBorder="1" applyAlignment="1" applyProtection="1">
      <alignment horizontal="center" vertical="center" textRotation="90" wrapText="1"/>
      <protection locked="0"/>
    </xf>
    <xf numFmtId="3" fontId="27" fillId="37" borderId="31" xfId="0" applyNumberFormat="1" applyFont="1" applyFill="1" applyBorder="1" applyAlignment="1" applyProtection="1">
      <alignment horizontal="left" vertical="center" wrapText="1"/>
      <protection/>
    </xf>
    <xf numFmtId="3" fontId="0" fillId="0" borderId="17" xfId="0" applyNumberFormat="1" applyFill="1" applyBorder="1" applyAlignment="1" applyProtection="1">
      <alignment horizontal="right"/>
      <protection locked="0"/>
    </xf>
    <xf numFmtId="3" fontId="0" fillId="0" borderId="13" xfId="0" applyNumberFormat="1" applyFont="1" applyFill="1" applyBorder="1" applyAlignment="1" applyProtection="1">
      <alignment horizontal="right" wrapText="1"/>
      <protection locked="0"/>
    </xf>
    <xf numFmtId="0" fontId="25" fillId="37" borderId="67" xfId="0" applyFont="1" applyFill="1" applyBorder="1" applyAlignment="1">
      <alignment horizontal="left" vertical="center" wrapText="1"/>
    </xf>
    <xf numFmtId="0" fontId="50" fillId="0" borderId="32" xfId="0" applyNumberFormat="1" applyFont="1" applyFill="1" applyBorder="1" applyAlignment="1" applyProtection="1">
      <alignment horizontal="center" vertical="center" textRotation="90"/>
      <protection locked="0"/>
    </xf>
    <xf numFmtId="0" fontId="11" fillId="0" borderId="80" xfId="56" applyFont="1" applyBorder="1" applyAlignment="1" applyProtection="1">
      <alignment horizontal="center" vertical="center"/>
      <protection locked="0"/>
    </xf>
    <xf numFmtId="0" fontId="11" fillId="33" borderId="80" xfId="56" applyFont="1" applyFill="1" applyBorder="1" applyAlignment="1" applyProtection="1">
      <alignment horizontal="center" vertical="center"/>
      <protection locked="0"/>
    </xf>
    <xf numFmtId="0" fontId="11" fillId="33" borderId="0" xfId="56" applyFont="1" applyFill="1" applyBorder="1" applyAlignment="1" applyProtection="1">
      <alignment horizontal="center" vertical="center"/>
      <protection locked="0"/>
    </xf>
    <xf numFmtId="0" fontId="64" fillId="33" borderId="28" xfId="0" applyFont="1" applyFill="1" applyBorder="1" applyAlignment="1">
      <alignment horizontal="center" vertical="center" textRotation="90" wrapText="1"/>
    </xf>
    <xf numFmtId="0" fontId="134" fillId="0" borderId="81" xfId="0" applyFont="1" applyFill="1" applyBorder="1" applyAlignment="1" applyProtection="1">
      <alignment horizontal="left" vertical="center"/>
      <protection locked="0"/>
    </xf>
    <xf numFmtId="0" fontId="135" fillId="0" borderId="0" xfId="0" applyFont="1" applyFill="1" applyAlignment="1">
      <alignment vertical="center"/>
    </xf>
    <xf numFmtId="0" fontId="136" fillId="0" borderId="0" xfId="0" applyFont="1" applyFill="1" applyAlignment="1">
      <alignment horizontal="left" vertical="center"/>
    </xf>
    <xf numFmtId="3" fontId="54" fillId="46" borderId="81" xfId="0" applyNumberFormat="1" applyFont="1" applyFill="1" applyBorder="1" applyAlignment="1" applyProtection="1">
      <alignment vertical="center" wrapText="1"/>
      <protection locked="0"/>
    </xf>
    <xf numFmtId="3" fontId="54" fillId="46" borderId="81" xfId="0" applyNumberFormat="1" applyFont="1" applyFill="1" applyBorder="1" applyAlignment="1" applyProtection="1">
      <alignment vertical="center"/>
      <protection locked="0"/>
    </xf>
    <xf numFmtId="3" fontId="27" fillId="46" borderId="81" xfId="0" applyNumberFormat="1" applyFont="1" applyFill="1" applyBorder="1" applyAlignment="1" applyProtection="1">
      <alignment horizontal="left" vertical="center" wrapText="1"/>
      <protection/>
    </xf>
    <xf numFmtId="3" fontId="54" fillId="46" borderId="81" xfId="0" applyNumberFormat="1" applyFont="1" applyFill="1" applyBorder="1" applyAlignment="1" applyProtection="1">
      <alignment vertical="center" wrapText="1"/>
      <protection/>
    </xf>
    <xf numFmtId="0" fontId="27" fillId="46" borderId="81" xfId="0" applyFont="1" applyFill="1" applyBorder="1" applyAlignment="1" applyProtection="1">
      <alignment horizontal="left" vertical="center" wrapText="1"/>
      <protection locked="0"/>
    </xf>
    <xf numFmtId="0" fontId="27" fillId="46" borderId="83" xfId="0" applyFont="1" applyFill="1" applyBorder="1" applyAlignment="1" applyProtection="1">
      <alignment horizontal="left" vertical="center" wrapText="1"/>
      <protection locked="0"/>
    </xf>
    <xf numFmtId="3" fontId="54" fillId="46" borderId="83" xfId="0" applyNumberFormat="1" applyFont="1" applyFill="1" applyBorder="1" applyAlignment="1" applyProtection="1">
      <alignment vertical="center"/>
      <protection locked="0"/>
    </xf>
    <xf numFmtId="0" fontId="55" fillId="46" borderId="81" xfId="56" applyFont="1" applyFill="1" applyBorder="1" applyAlignment="1" applyProtection="1">
      <alignment horizontal="left" vertical="center" wrapText="1"/>
      <protection locked="0"/>
    </xf>
    <xf numFmtId="3" fontId="62" fillId="46" borderId="81" xfId="0" applyNumberFormat="1" applyFont="1" applyFill="1" applyBorder="1" applyAlignment="1" applyProtection="1">
      <alignment vertical="center"/>
      <protection locked="0"/>
    </xf>
    <xf numFmtId="3" fontId="27" fillId="46" borderId="81" xfId="0" applyNumberFormat="1" applyFont="1" applyFill="1" applyBorder="1" applyAlignment="1" applyProtection="1" quotePrefix="1">
      <alignment horizontal="left" vertical="center" wrapText="1"/>
      <protection/>
    </xf>
    <xf numFmtId="3" fontId="54" fillId="46" borderId="81" xfId="0" applyNumberFormat="1" applyFont="1" applyFill="1" applyBorder="1" applyAlignment="1" applyProtection="1" quotePrefix="1">
      <alignment vertical="center" wrapText="1"/>
      <protection/>
    </xf>
    <xf numFmtId="0" fontId="137" fillId="46" borderId="81" xfId="0" applyFont="1" applyFill="1" applyBorder="1" applyAlignment="1" applyProtection="1">
      <alignment vertical="center"/>
      <protection/>
    </xf>
    <xf numFmtId="0" fontId="134" fillId="46" borderId="81" xfId="0" applyFont="1" applyFill="1" applyBorder="1" applyAlignment="1" applyProtection="1">
      <alignment vertical="center"/>
      <protection/>
    </xf>
    <xf numFmtId="0" fontId="54" fillId="46" borderId="81" xfId="0" applyFont="1" applyFill="1" applyBorder="1" applyAlignment="1" applyProtection="1">
      <alignment vertical="center"/>
      <protection/>
    </xf>
    <xf numFmtId="3" fontId="51" fillId="46" borderId="81" xfId="0" applyNumberFormat="1" applyFont="1" applyFill="1" applyBorder="1" applyAlignment="1" applyProtection="1" quotePrefix="1">
      <alignment horizontal="left" vertical="center" wrapText="1"/>
      <protection locked="0"/>
    </xf>
    <xf numFmtId="3" fontId="54" fillId="46" borderId="81" xfId="0" applyNumberFormat="1" applyFont="1" applyFill="1" applyBorder="1" applyAlignment="1" applyProtection="1" quotePrefix="1">
      <alignment horizontal="left" vertical="center" wrapText="1"/>
      <protection locked="0"/>
    </xf>
    <xf numFmtId="3" fontId="51" fillId="46" borderId="81" xfId="0" applyNumberFormat="1" applyFont="1" applyFill="1" applyBorder="1" applyAlignment="1" applyProtection="1" quotePrefix="1">
      <alignment vertical="center" wrapText="1"/>
      <protection locked="0"/>
    </xf>
    <xf numFmtId="3" fontId="51" fillId="46" borderId="81" xfId="0" applyNumberFormat="1" applyFont="1" applyFill="1" applyBorder="1" applyAlignment="1" applyProtection="1" quotePrefix="1">
      <alignment horizontal="left" vertical="center" wrapText="1"/>
      <protection/>
    </xf>
    <xf numFmtId="3" fontId="51" fillId="46" borderId="81" xfId="0" applyNumberFormat="1" applyFont="1" applyFill="1" applyBorder="1" applyAlignment="1" applyProtection="1" quotePrefix="1">
      <alignment vertical="center" wrapText="1"/>
      <protection/>
    </xf>
    <xf numFmtId="3" fontId="54" fillId="46" borderId="81" xfId="0" applyNumberFormat="1" applyFont="1" applyFill="1" applyBorder="1" applyAlignment="1" applyProtection="1" quotePrefix="1">
      <alignment horizontal="left" vertical="center" wrapText="1"/>
      <protection/>
    </xf>
    <xf numFmtId="3" fontId="27" fillId="46" borderId="81" xfId="0" applyNumberFormat="1" applyFont="1" applyFill="1" applyBorder="1" applyAlignment="1" applyProtection="1" quotePrefix="1">
      <alignment horizontal="left" vertical="center" wrapText="1"/>
      <protection locked="0"/>
    </xf>
    <xf numFmtId="3" fontId="54" fillId="46" borderId="81" xfId="0" applyNumberFormat="1" applyFont="1" applyFill="1" applyBorder="1" applyAlignment="1" applyProtection="1" quotePrefix="1">
      <alignment horizontal="right" vertical="center" wrapText="1"/>
      <protection locked="0"/>
    </xf>
    <xf numFmtId="3" fontId="57" fillId="46" borderId="81" xfId="0" applyNumberFormat="1" applyFont="1" applyFill="1" applyBorder="1" applyAlignment="1" applyProtection="1" quotePrefix="1">
      <alignment horizontal="left" vertical="center" wrapText="1"/>
      <protection locked="0"/>
    </xf>
    <xf numFmtId="0" fontId="0" fillId="35" borderId="80" xfId="0" applyFont="1" applyFill="1" applyBorder="1" applyAlignment="1" applyProtection="1">
      <alignment horizontal="center" vertical="center" wrapText="1"/>
      <protection locked="0"/>
    </xf>
    <xf numFmtId="3" fontId="20" fillId="45" borderId="98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Border="1" applyAlignment="1" applyProtection="1">
      <alignment horizontal="center" wrapText="1"/>
      <protection locked="0"/>
    </xf>
    <xf numFmtId="0" fontId="3" fillId="33" borderId="0" xfId="0" applyFont="1" applyFill="1" applyBorder="1" applyAlignment="1" applyProtection="1" quotePrefix="1">
      <alignment horizontal="center" vertical="center" wrapText="1"/>
      <protection locked="0"/>
    </xf>
    <xf numFmtId="0" fontId="1" fillId="33" borderId="18" xfId="0" applyFont="1" applyFill="1" applyBorder="1" applyAlignment="1" applyProtection="1">
      <alignment horizontal="center"/>
      <protection locked="0"/>
    </xf>
    <xf numFmtId="3" fontId="1" fillId="0" borderId="55" xfId="0" applyNumberFormat="1" applyFont="1" applyFill="1" applyBorder="1" applyAlignment="1" applyProtection="1">
      <alignment/>
      <protection locked="0"/>
    </xf>
    <xf numFmtId="3" fontId="9" fillId="35" borderId="29" xfId="0" applyNumberFormat="1" applyFont="1" applyFill="1" applyBorder="1" applyAlignment="1" applyProtection="1">
      <alignment vertical="center" wrapText="1"/>
      <protection locked="0"/>
    </xf>
    <xf numFmtId="3" fontId="9" fillId="35" borderId="100" xfId="0" applyNumberFormat="1" applyFont="1" applyFill="1" applyBorder="1" applyAlignment="1" applyProtection="1">
      <alignment vertical="center" wrapText="1"/>
      <protection locked="0"/>
    </xf>
    <xf numFmtId="0" fontId="0" fillId="41" borderId="81" xfId="0" applyFill="1" applyBorder="1" applyAlignment="1">
      <alignment horizontal="left" vertical="center"/>
    </xf>
    <xf numFmtId="0" fontId="50" fillId="0" borderId="76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41" borderId="67" xfId="0" applyFill="1" applyBorder="1" applyAlignment="1">
      <alignment horizontal="left" vertical="center"/>
    </xf>
    <xf numFmtId="3" fontId="54" fillId="46" borderId="81" xfId="0" applyNumberFormat="1" applyFont="1" applyFill="1" applyBorder="1" applyAlignment="1" applyProtection="1">
      <alignment horizontal="right" vertical="center" wrapText="1"/>
      <protection locked="0"/>
    </xf>
    <xf numFmtId="3" fontId="51" fillId="46" borderId="81" xfId="0" applyNumberFormat="1" applyFont="1" applyFill="1" applyBorder="1" applyAlignment="1" applyProtection="1">
      <alignment vertical="center"/>
      <protection locked="0"/>
    </xf>
    <xf numFmtId="3" fontId="1" fillId="0" borderId="94" xfId="0" applyNumberFormat="1" applyFont="1" applyFill="1" applyBorder="1" applyAlignment="1" applyProtection="1">
      <alignment/>
      <protection locked="0"/>
    </xf>
    <xf numFmtId="0" fontId="0" fillId="41" borderId="81" xfId="0" applyFont="1" applyFill="1" applyBorder="1" applyAlignment="1">
      <alignment horizontal="left" vertical="center"/>
    </xf>
    <xf numFmtId="3" fontId="0" fillId="0" borderId="0" xfId="0" applyNumberFormat="1" applyAlignment="1">
      <alignment horizontal="right"/>
    </xf>
    <xf numFmtId="3" fontId="11" fillId="47" borderId="13" xfId="0" applyNumberFormat="1" applyFont="1" applyFill="1" applyBorder="1" applyAlignment="1" applyProtection="1">
      <alignment/>
      <protection locked="0"/>
    </xf>
    <xf numFmtId="3" fontId="9" fillId="47" borderId="51" xfId="0" applyNumberFormat="1" applyFont="1" applyFill="1" applyBorder="1" applyAlignment="1" applyProtection="1">
      <alignment/>
      <protection locked="0"/>
    </xf>
    <xf numFmtId="3" fontId="9" fillId="47" borderId="14" xfId="0" applyNumberFormat="1" applyFont="1" applyFill="1" applyBorder="1" applyAlignment="1" applyProtection="1">
      <alignment/>
      <protection locked="0"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3" fontId="0" fillId="0" borderId="12" xfId="0" applyNumberFormat="1" applyFill="1" applyBorder="1" applyAlignment="1" applyProtection="1">
      <alignment/>
      <protection locked="0"/>
    </xf>
    <xf numFmtId="3" fontId="0" fillId="0" borderId="15" xfId="0" applyNumberFormat="1" applyFill="1" applyBorder="1" applyAlignment="1" applyProtection="1">
      <alignment/>
      <protection locked="0"/>
    </xf>
    <xf numFmtId="3" fontId="1" fillId="0" borderId="15" xfId="0" applyNumberFormat="1" applyFont="1" applyFill="1" applyBorder="1" applyAlignment="1" applyProtection="1">
      <alignment/>
      <protection locked="0"/>
    </xf>
    <xf numFmtId="3" fontId="0" fillId="0" borderId="49" xfId="0" applyNumberFormat="1" applyFill="1" applyBorder="1" applyAlignment="1" applyProtection="1">
      <alignment/>
      <protection locked="0"/>
    </xf>
    <xf numFmtId="3" fontId="0" fillId="0" borderId="55" xfId="0" applyNumberFormat="1" applyFill="1" applyBorder="1" applyAlignment="1" applyProtection="1">
      <alignment/>
      <protection locked="0"/>
    </xf>
    <xf numFmtId="3" fontId="0" fillId="0" borderId="50" xfId="0" applyNumberFormat="1" applyFill="1" applyBorder="1" applyAlignment="1" applyProtection="1">
      <alignment/>
      <protection locked="0"/>
    </xf>
    <xf numFmtId="3" fontId="0" fillId="0" borderId="101" xfId="0" applyNumberFormat="1" applyFill="1" applyBorder="1" applyAlignment="1" applyProtection="1">
      <alignment/>
      <protection locked="0"/>
    </xf>
    <xf numFmtId="3" fontId="0" fillId="0" borderId="16" xfId="0" applyNumberFormat="1" applyFill="1" applyBorder="1" applyAlignment="1" applyProtection="1">
      <alignment/>
      <protection locked="0"/>
    </xf>
    <xf numFmtId="0" fontId="0" fillId="0" borderId="50" xfId="0" applyFont="1" applyFill="1" applyBorder="1" applyAlignment="1" applyProtection="1">
      <alignment horizontal="right" wrapText="1"/>
      <protection locked="0"/>
    </xf>
    <xf numFmtId="0" fontId="0" fillId="0" borderId="13" xfId="0" applyFill="1" applyBorder="1" applyAlignment="1" applyProtection="1">
      <alignment/>
      <protection locked="0"/>
    </xf>
    <xf numFmtId="0" fontId="1" fillId="0" borderId="14" xfId="0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 horizontal="right" wrapText="1"/>
      <protection locked="0"/>
    </xf>
    <xf numFmtId="0" fontId="0" fillId="0" borderId="13" xfId="0" applyFont="1" applyFill="1" applyBorder="1" applyAlignment="1" applyProtection="1">
      <alignment horizontal="right" wrapText="1"/>
      <protection locked="0"/>
    </xf>
    <xf numFmtId="0" fontId="0" fillId="0" borderId="12" xfId="0" applyFill="1" applyBorder="1" applyAlignment="1" applyProtection="1">
      <alignment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9" fillId="0" borderId="102" xfId="56" applyFont="1" applyFill="1" applyBorder="1" applyProtection="1">
      <alignment/>
      <protection locked="0"/>
    </xf>
    <xf numFmtId="0" fontId="9" fillId="0" borderId="103" xfId="56" applyFont="1" applyFill="1" applyBorder="1" applyProtection="1">
      <alignment/>
      <protection locked="0"/>
    </xf>
    <xf numFmtId="0" fontId="11" fillId="0" borderId="104" xfId="56" applyFont="1" applyFill="1" applyBorder="1" applyProtection="1">
      <alignment/>
      <protection locked="0"/>
    </xf>
    <xf numFmtId="0" fontId="11" fillId="0" borderId="47" xfId="56" applyFont="1" applyFill="1" applyBorder="1" applyProtection="1">
      <alignment/>
      <protection locked="0"/>
    </xf>
    <xf numFmtId="0" fontId="0" fillId="0" borderId="13" xfId="56" applyFill="1" applyBorder="1" applyProtection="1">
      <alignment/>
      <protection locked="0"/>
    </xf>
    <xf numFmtId="0" fontId="9" fillId="0" borderId="10" xfId="56" applyFont="1" applyFill="1" applyBorder="1" applyProtection="1">
      <alignment/>
      <protection locked="0"/>
    </xf>
    <xf numFmtId="0" fontId="9" fillId="0" borderId="13" xfId="56" applyFont="1" applyFill="1" applyBorder="1" applyProtection="1">
      <alignment/>
      <protection locked="0"/>
    </xf>
    <xf numFmtId="0" fontId="11" fillId="0" borderId="14" xfId="56" applyFont="1" applyFill="1" applyBorder="1" applyProtection="1">
      <alignment/>
      <protection locked="0"/>
    </xf>
    <xf numFmtId="0" fontId="11" fillId="0" borderId="11" xfId="56" applyFont="1" applyFill="1" applyBorder="1" applyProtection="1">
      <alignment/>
      <protection locked="0"/>
    </xf>
    <xf numFmtId="0" fontId="9" fillId="0" borderId="105" xfId="56" applyFont="1" applyFill="1" applyBorder="1" applyProtection="1">
      <alignment/>
      <protection locked="0"/>
    </xf>
    <xf numFmtId="0" fontId="9" fillId="0" borderId="106" xfId="56" applyFont="1" applyFill="1" applyBorder="1" applyProtection="1">
      <alignment/>
      <protection locked="0"/>
    </xf>
    <xf numFmtId="0" fontId="11" fillId="0" borderId="107" xfId="56" applyFont="1" applyFill="1" applyBorder="1" applyProtection="1">
      <alignment/>
      <protection locked="0"/>
    </xf>
    <xf numFmtId="0" fontId="11" fillId="0" borderId="108" xfId="56" applyFont="1" applyFill="1" applyBorder="1" applyProtection="1">
      <alignment/>
      <protection locked="0"/>
    </xf>
    <xf numFmtId="0" fontId="0" fillId="0" borderId="52" xfId="56" applyFill="1" applyBorder="1" applyProtection="1">
      <alignment/>
      <protection locked="0"/>
    </xf>
    <xf numFmtId="0" fontId="0" fillId="0" borderId="15" xfId="56" applyFill="1" applyBorder="1" applyProtection="1">
      <alignment/>
      <protection locked="0"/>
    </xf>
    <xf numFmtId="0" fontId="0" fillId="0" borderId="15" xfId="56" applyFont="1" applyFill="1" applyBorder="1" applyProtection="1">
      <alignment/>
      <protection locked="0"/>
    </xf>
    <xf numFmtId="3" fontId="9" fillId="0" borderId="10" xfId="0" applyNumberFormat="1" applyFont="1" applyFill="1" applyBorder="1" applyAlignment="1" applyProtection="1">
      <alignment/>
      <protection locked="0"/>
    </xf>
    <xf numFmtId="3" fontId="9" fillId="0" borderId="13" xfId="0" applyNumberFormat="1" applyFont="1" applyFill="1" applyBorder="1" applyAlignment="1" applyProtection="1">
      <alignment/>
      <protection locked="0"/>
    </xf>
    <xf numFmtId="3" fontId="11" fillId="0" borderId="13" xfId="0" applyNumberFormat="1" applyFont="1" applyFill="1" applyBorder="1" applyAlignment="1" applyProtection="1">
      <alignment/>
      <protection locked="0"/>
    </xf>
    <xf numFmtId="3" fontId="11" fillId="0" borderId="50" xfId="0" applyNumberFormat="1" applyFont="1" applyFill="1" applyBorder="1" applyAlignment="1" applyProtection="1">
      <alignment/>
      <protection locked="0"/>
    </xf>
    <xf numFmtId="3" fontId="11" fillId="0" borderId="17" xfId="0" applyNumberFormat="1" applyFont="1" applyFill="1" applyBorder="1" applyAlignment="1" applyProtection="1">
      <alignment/>
      <protection locked="0"/>
    </xf>
    <xf numFmtId="3" fontId="9" fillId="0" borderId="46" xfId="0" applyNumberFormat="1" applyFont="1" applyFill="1" applyBorder="1" applyAlignment="1" applyProtection="1">
      <alignment/>
      <protection locked="0"/>
    </xf>
    <xf numFmtId="3" fontId="9" fillId="0" borderId="51" xfId="0" applyNumberFormat="1" applyFont="1" applyFill="1" applyBorder="1" applyAlignment="1" applyProtection="1">
      <alignment/>
      <protection locked="0"/>
    </xf>
    <xf numFmtId="3" fontId="9" fillId="0" borderId="50" xfId="0" applyNumberFormat="1" applyFont="1" applyFill="1" applyBorder="1" applyAlignment="1" applyProtection="1">
      <alignment/>
      <protection locked="0"/>
    </xf>
    <xf numFmtId="3" fontId="11" fillId="0" borderId="52" xfId="0" applyNumberFormat="1" applyFont="1" applyFill="1" applyBorder="1" applyAlignment="1" applyProtection="1">
      <alignment/>
      <protection locked="0"/>
    </xf>
    <xf numFmtId="3" fontId="11" fillId="0" borderId="15" xfId="0" applyNumberFormat="1" applyFont="1" applyFill="1" applyBorder="1" applyAlignment="1" applyProtection="1">
      <alignment/>
      <protection locked="0"/>
    </xf>
    <xf numFmtId="3" fontId="11" fillId="0" borderId="52" xfId="0" applyNumberFormat="1" applyFont="1" applyFill="1" applyBorder="1" applyAlignment="1" applyProtection="1">
      <alignment/>
      <protection locked="0"/>
    </xf>
    <xf numFmtId="3" fontId="0" fillId="48" borderId="51" xfId="0" applyNumberFormat="1" applyFill="1" applyBorder="1" applyAlignment="1" applyProtection="1">
      <alignment horizontal="right"/>
      <protection locked="0"/>
    </xf>
    <xf numFmtId="3" fontId="0" fillId="48" borderId="109" xfId="0" applyNumberFormat="1" applyFill="1" applyBorder="1" applyAlignment="1" applyProtection="1">
      <alignment/>
      <protection locked="0"/>
    </xf>
    <xf numFmtId="3" fontId="0" fillId="48" borderId="110" xfId="0" applyNumberFormat="1" applyFill="1" applyBorder="1" applyAlignment="1" applyProtection="1">
      <alignment/>
      <protection locked="0"/>
    </xf>
    <xf numFmtId="3" fontId="0" fillId="48" borderId="14" xfId="0" applyNumberFormat="1" applyFill="1" applyBorder="1" applyAlignment="1" applyProtection="1">
      <alignment horizontal="right"/>
      <protection locked="0"/>
    </xf>
    <xf numFmtId="3" fontId="0" fillId="48" borderId="59" xfId="0" applyNumberFormat="1" applyFill="1" applyBorder="1" applyAlignment="1" applyProtection="1">
      <alignment/>
      <protection locked="0"/>
    </xf>
    <xf numFmtId="3" fontId="0" fillId="48" borderId="60" xfId="0" applyNumberFormat="1" applyFill="1" applyBorder="1" applyAlignment="1" applyProtection="1">
      <alignment/>
      <protection locked="0"/>
    </xf>
    <xf numFmtId="3" fontId="0" fillId="48" borderId="111" xfId="0" applyNumberFormat="1" applyFill="1" applyBorder="1" applyAlignment="1" applyProtection="1">
      <alignment/>
      <protection locked="0"/>
    </xf>
    <xf numFmtId="3" fontId="0" fillId="48" borderId="112" xfId="0" applyNumberFormat="1" applyFill="1" applyBorder="1" applyAlignment="1" applyProtection="1">
      <alignment/>
      <protection locked="0"/>
    </xf>
    <xf numFmtId="3" fontId="1" fillId="48" borderId="53" xfId="0" applyNumberFormat="1" applyFont="1" applyFill="1" applyBorder="1" applyAlignment="1" applyProtection="1">
      <alignment vertical="center"/>
      <protection locked="0"/>
    </xf>
    <xf numFmtId="3" fontId="5" fillId="48" borderId="19" xfId="0" applyNumberFormat="1" applyFont="1" applyFill="1" applyBorder="1" applyAlignment="1" applyProtection="1">
      <alignment vertical="center"/>
      <protection locked="0"/>
    </xf>
    <xf numFmtId="3" fontId="1" fillId="0" borderId="46" xfId="0" applyNumberFormat="1" applyFont="1" applyFill="1" applyBorder="1" applyAlignment="1" applyProtection="1">
      <alignment/>
      <protection locked="0"/>
    </xf>
    <xf numFmtId="3" fontId="1" fillId="0" borderId="53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Fill="1" applyAlignment="1">
      <alignment/>
    </xf>
    <xf numFmtId="3" fontId="1" fillId="0" borderId="51" xfId="0" applyNumberFormat="1" applyFont="1" applyFill="1" applyBorder="1" applyAlignment="1" applyProtection="1">
      <alignment/>
      <protection locked="0"/>
    </xf>
    <xf numFmtId="3" fontId="0" fillId="0" borderId="51" xfId="0" applyNumberFormat="1" applyFill="1" applyBorder="1" applyAlignment="1" applyProtection="1">
      <alignment/>
      <protection locked="0"/>
    </xf>
    <xf numFmtId="3" fontId="0" fillId="0" borderId="46" xfId="0" applyNumberFormat="1" applyFont="1" applyFill="1" applyBorder="1" applyAlignment="1" applyProtection="1">
      <alignment/>
      <protection locked="0"/>
    </xf>
    <xf numFmtId="3" fontId="0" fillId="0" borderId="50" xfId="0" applyNumberFormat="1" applyFont="1" applyFill="1" applyBorder="1" applyAlignment="1" applyProtection="1">
      <alignment/>
      <protection locked="0"/>
    </xf>
    <xf numFmtId="3" fontId="0" fillId="0" borderId="47" xfId="0" applyNumberFormat="1" applyFont="1" applyFill="1" applyBorder="1" applyAlignment="1" applyProtection="1">
      <alignment/>
      <protection locked="0"/>
    </xf>
    <xf numFmtId="0" fontId="2" fillId="0" borderId="46" xfId="0" applyFont="1" applyFill="1" applyBorder="1" applyAlignment="1" applyProtection="1">
      <alignment/>
      <protection locked="0"/>
    </xf>
    <xf numFmtId="0" fontId="2" fillId="0" borderId="50" xfId="0" applyFont="1" applyFill="1" applyBorder="1" applyAlignment="1" applyProtection="1">
      <alignment/>
      <protection locked="0"/>
    </xf>
    <xf numFmtId="0" fontId="2" fillId="0" borderId="51" xfId="0" applyFont="1" applyFill="1" applyBorder="1" applyAlignment="1" applyProtection="1">
      <alignment/>
      <protection locked="0"/>
    </xf>
    <xf numFmtId="3" fontId="9" fillId="0" borderId="46" xfId="0" applyNumberFormat="1" applyFont="1" applyFill="1" applyBorder="1" applyAlignment="1" applyProtection="1">
      <alignment/>
      <protection locked="0"/>
    </xf>
    <xf numFmtId="3" fontId="9" fillId="0" borderId="50" xfId="0" applyNumberFormat="1" applyFont="1" applyFill="1" applyBorder="1" applyAlignment="1" applyProtection="1">
      <alignment/>
      <protection locked="0"/>
    </xf>
    <xf numFmtId="3" fontId="9" fillId="0" borderId="51" xfId="0" applyNumberFormat="1" applyFont="1" applyFill="1" applyBorder="1" applyAlignment="1" applyProtection="1">
      <alignment/>
      <protection locked="0"/>
    </xf>
    <xf numFmtId="3" fontId="9" fillId="0" borderId="52" xfId="0" applyNumberFormat="1" applyFont="1" applyFill="1" applyBorder="1" applyAlignment="1" applyProtection="1">
      <alignment/>
      <protection locked="0"/>
    </xf>
    <xf numFmtId="3" fontId="9" fillId="0" borderId="55" xfId="0" applyNumberFormat="1" applyFont="1" applyFill="1" applyBorder="1" applyAlignment="1" applyProtection="1">
      <alignment/>
      <protection locked="0"/>
    </xf>
    <xf numFmtId="3" fontId="9" fillId="0" borderId="101" xfId="0" applyNumberFormat="1" applyFont="1" applyFill="1" applyBorder="1" applyAlignment="1" applyProtection="1">
      <alignment/>
      <protection locked="0"/>
    </xf>
    <xf numFmtId="3" fontId="9" fillId="0" borderId="102" xfId="0" applyNumberFormat="1" applyFont="1" applyFill="1" applyBorder="1" applyAlignment="1" applyProtection="1">
      <alignment/>
      <protection locked="0"/>
    </xf>
    <xf numFmtId="3" fontId="9" fillId="0" borderId="103" xfId="0" applyNumberFormat="1" applyFont="1" applyFill="1" applyBorder="1" applyAlignment="1" applyProtection="1">
      <alignment/>
      <protection locked="0"/>
    </xf>
    <xf numFmtId="3" fontId="11" fillId="0" borderId="51" xfId="0" applyNumberFormat="1" applyFont="1" applyFill="1" applyBorder="1" applyAlignment="1" applyProtection="1">
      <alignment/>
      <protection locked="0"/>
    </xf>
    <xf numFmtId="3" fontId="11" fillId="0" borderId="94" xfId="0" applyNumberFormat="1" applyFont="1" applyFill="1" applyBorder="1" applyAlignment="1" applyProtection="1">
      <alignment/>
      <protection locked="0"/>
    </xf>
    <xf numFmtId="3" fontId="11" fillId="0" borderId="46" xfId="0" applyNumberFormat="1" applyFont="1" applyFill="1" applyBorder="1" applyAlignment="1" applyProtection="1">
      <alignment/>
      <protection locked="0"/>
    </xf>
    <xf numFmtId="3" fontId="9" fillId="0" borderId="49" xfId="0" applyNumberFormat="1" applyFont="1" applyFill="1" applyBorder="1" applyAlignment="1" applyProtection="1">
      <alignment/>
      <protection locked="0"/>
    </xf>
    <xf numFmtId="3" fontId="9" fillId="0" borderId="105" xfId="0" applyNumberFormat="1" applyFont="1" applyFill="1" applyBorder="1" applyAlignment="1" applyProtection="1">
      <alignment/>
      <protection locked="0"/>
    </xf>
    <xf numFmtId="3" fontId="9" fillId="0" borderId="106" xfId="0" applyNumberFormat="1" applyFont="1" applyFill="1" applyBorder="1" applyAlignment="1" applyProtection="1">
      <alignment/>
      <protection locked="0"/>
    </xf>
    <xf numFmtId="3" fontId="0" fillId="0" borderId="46" xfId="0" applyNumberFormat="1" applyFill="1" applyBorder="1" applyAlignment="1" applyProtection="1">
      <alignment horizontal="right"/>
      <protection locked="0"/>
    </xf>
    <xf numFmtId="3" fontId="0" fillId="0" borderId="50" xfId="0" applyNumberFormat="1" applyFill="1" applyBorder="1" applyAlignment="1" applyProtection="1">
      <alignment horizontal="right"/>
      <protection locked="0"/>
    </xf>
    <xf numFmtId="3" fontId="0" fillId="0" borderId="51" xfId="0" applyNumberFormat="1" applyFill="1" applyBorder="1" applyAlignment="1" applyProtection="1">
      <alignment horizontal="right"/>
      <protection locked="0"/>
    </xf>
    <xf numFmtId="3" fontId="0" fillId="0" borderId="55" xfId="0" applyNumberFormat="1" applyFill="1" applyBorder="1" applyAlignment="1" applyProtection="1">
      <alignment horizontal="right"/>
      <protection locked="0"/>
    </xf>
    <xf numFmtId="3" fontId="0" fillId="0" borderId="47" xfId="0" applyNumberFormat="1" applyFill="1" applyBorder="1" applyAlignment="1" applyProtection="1">
      <alignment horizontal="right"/>
      <protection locked="0"/>
    </xf>
    <xf numFmtId="3" fontId="9" fillId="47" borderId="52" xfId="0" applyNumberFormat="1" applyFont="1" applyFill="1" applyBorder="1" applyAlignment="1" applyProtection="1">
      <alignment/>
      <protection locked="0"/>
    </xf>
    <xf numFmtId="3" fontId="9" fillId="47" borderId="15" xfId="0" applyNumberFormat="1" applyFont="1" applyFill="1" applyBorder="1" applyAlignment="1" applyProtection="1">
      <alignment/>
      <protection locked="0"/>
    </xf>
    <xf numFmtId="3" fontId="11" fillId="47" borderId="5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ill="1" applyAlignment="1">
      <alignment/>
    </xf>
    <xf numFmtId="3" fontId="138" fillId="0" borderId="83" xfId="0" applyNumberFormat="1" applyFont="1" applyFill="1" applyBorder="1" applyAlignment="1" applyProtection="1">
      <alignment horizontal="center" vertical="center" textRotation="90"/>
      <protection locked="0"/>
    </xf>
    <xf numFmtId="3" fontId="138" fillId="0" borderId="0" xfId="0" applyNumberFormat="1" applyFont="1" applyFill="1" applyBorder="1" applyAlignment="1" applyProtection="1">
      <alignment horizontal="center" vertical="center" textRotation="90"/>
      <protection locked="0"/>
    </xf>
    <xf numFmtId="3" fontId="138" fillId="0" borderId="82" xfId="0" applyNumberFormat="1" applyFont="1" applyFill="1" applyBorder="1" applyAlignment="1" applyProtection="1">
      <alignment horizontal="center" vertical="center" textRotation="90"/>
      <protection locked="0"/>
    </xf>
    <xf numFmtId="3" fontId="139" fillId="0" borderId="81" xfId="0" applyNumberFormat="1" applyFont="1" applyFill="1" applyBorder="1" applyAlignment="1" applyProtection="1">
      <alignment horizontal="left" vertical="center" wrapText="1"/>
      <protection locked="0"/>
    </xf>
    <xf numFmtId="3" fontId="139" fillId="0" borderId="95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81" xfId="0" applyFont="1" applyFill="1" applyBorder="1" applyAlignment="1" applyProtection="1">
      <alignment horizontal="left" vertical="center" wrapText="1"/>
      <protection locked="0"/>
    </xf>
    <xf numFmtId="3" fontId="140" fillId="0" borderId="83" xfId="0" applyNumberFormat="1" applyFont="1" applyFill="1" applyBorder="1" applyAlignment="1" applyProtection="1">
      <alignment horizontal="left" vertical="center" wrapText="1"/>
      <protection locked="0"/>
    </xf>
    <xf numFmtId="3" fontId="140" fillId="0" borderId="0" xfId="0" applyNumberFormat="1" applyFont="1" applyFill="1" applyBorder="1" applyAlignment="1" applyProtection="1">
      <alignment horizontal="left" vertical="center" wrapText="1"/>
      <protection locked="0"/>
    </xf>
    <xf numFmtId="3" fontId="51" fillId="46" borderId="0" xfId="0" applyNumberFormat="1" applyFont="1" applyFill="1" applyBorder="1" applyAlignment="1" applyProtection="1">
      <alignment horizontal="left" vertical="center" wrapText="1"/>
      <protection locked="0"/>
    </xf>
    <xf numFmtId="3" fontId="51" fillId="46" borderId="82" xfId="0" applyNumberFormat="1" applyFont="1" applyFill="1" applyBorder="1" applyAlignment="1" applyProtection="1">
      <alignment horizontal="left" vertical="center" wrapText="1"/>
      <protection locked="0"/>
    </xf>
    <xf numFmtId="3" fontId="139" fillId="0" borderId="83" xfId="0" applyNumberFormat="1" applyFont="1" applyFill="1" applyBorder="1" applyAlignment="1" applyProtection="1">
      <alignment horizontal="center" vertical="center" textRotation="90"/>
      <protection locked="0"/>
    </xf>
    <xf numFmtId="3" fontId="139" fillId="0" borderId="0" xfId="0" applyNumberFormat="1" applyFont="1" applyFill="1" applyBorder="1" applyAlignment="1" applyProtection="1">
      <alignment horizontal="center" vertical="center" textRotation="90"/>
      <protection locked="0"/>
    </xf>
    <xf numFmtId="3" fontId="139" fillId="0" borderId="82" xfId="0" applyNumberFormat="1" applyFont="1" applyFill="1" applyBorder="1" applyAlignment="1" applyProtection="1">
      <alignment horizontal="center" vertical="center" textRotation="90"/>
      <protection locked="0"/>
    </xf>
    <xf numFmtId="0" fontId="25" fillId="46" borderId="81" xfId="0" applyFont="1" applyFill="1" applyBorder="1" applyAlignment="1">
      <alignment horizontal="left" vertical="center" wrapText="1"/>
    </xf>
    <xf numFmtId="3" fontId="130" fillId="41" borderId="83" xfId="19" applyNumberFormat="1" applyFont="1" applyFill="1" applyBorder="1" applyAlignment="1" applyProtection="1">
      <alignment horizontal="left" vertical="center" wrapText="1"/>
      <protection locked="0"/>
    </xf>
    <xf numFmtId="0" fontId="141" fillId="0" borderId="0" xfId="0" applyFont="1" applyFill="1" applyBorder="1" applyAlignment="1" applyProtection="1" quotePrefix="1">
      <alignment horizontal="center" vertical="center" wrapText="1"/>
      <protection locked="0"/>
    </xf>
    <xf numFmtId="0" fontId="142" fillId="0" borderId="0" xfId="0" applyFont="1" applyFill="1" applyBorder="1" applyAlignment="1" applyProtection="1">
      <alignment horizontal="center" vertical="center"/>
      <protection locked="0"/>
    </xf>
    <xf numFmtId="3" fontId="139" fillId="0" borderId="82" xfId="0" applyNumberFormat="1" applyFont="1" applyFill="1" applyBorder="1" applyAlignment="1" applyProtection="1">
      <alignment horizontal="center" vertical="center" textRotation="90" wrapText="1"/>
      <protection locked="0"/>
    </xf>
    <xf numFmtId="3" fontId="139" fillId="0" borderId="81" xfId="0" applyNumberFormat="1" applyFont="1" applyFill="1" applyBorder="1" applyAlignment="1" applyProtection="1">
      <alignment horizontal="center" vertical="center" textRotation="90" wrapText="1"/>
      <protection locked="0"/>
    </xf>
    <xf numFmtId="3" fontId="139" fillId="0" borderId="95" xfId="0" applyNumberFormat="1" applyFont="1" applyFill="1" applyBorder="1" applyAlignment="1" applyProtection="1">
      <alignment horizontal="center" vertical="center" textRotation="90" wrapText="1"/>
      <protection locked="0"/>
    </xf>
    <xf numFmtId="0" fontId="139" fillId="0" borderId="29" xfId="0" applyFont="1" applyFill="1" applyBorder="1" applyAlignment="1" applyProtection="1">
      <alignment horizontal="center" vertical="center" textRotation="90"/>
      <protection locked="0"/>
    </xf>
    <xf numFmtId="0" fontId="139" fillId="0" borderId="81" xfId="0" applyFont="1" applyFill="1" applyBorder="1" applyAlignment="1" applyProtection="1">
      <alignment horizontal="center" vertical="center" textRotation="90"/>
      <protection locked="0"/>
    </xf>
    <xf numFmtId="0" fontId="39" fillId="0" borderId="0" xfId="0" applyFont="1" applyFill="1" applyBorder="1" applyAlignment="1" applyProtection="1">
      <alignment horizontal="center" vertical="center"/>
      <protection locked="0"/>
    </xf>
    <xf numFmtId="0" fontId="139" fillId="0" borderId="81" xfId="0" applyFont="1" applyFill="1" applyBorder="1" applyAlignment="1" applyProtection="1">
      <alignment horizontal="left" vertical="center" wrapText="1"/>
      <protection locked="0"/>
    </xf>
    <xf numFmtId="0" fontId="135" fillId="0" borderId="81" xfId="0" applyFont="1" applyFill="1" applyBorder="1" applyAlignment="1" applyProtection="1">
      <alignment horizontal="center" vertical="center"/>
      <protection locked="0"/>
    </xf>
    <xf numFmtId="3" fontId="139" fillId="0" borderId="82" xfId="0" applyNumberFormat="1" applyFont="1" applyFill="1" applyBorder="1" applyAlignment="1" applyProtection="1">
      <alignment horizontal="left" vertical="center" wrapText="1"/>
      <protection locked="0"/>
    </xf>
    <xf numFmtId="3" fontId="139" fillId="0" borderId="29" xfId="0" applyNumberFormat="1" applyFont="1" applyFill="1" applyBorder="1" applyAlignment="1" applyProtection="1">
      <alignment horizontal="left" vertical="center" wrapText="1"/>
      <protection locked="0"/>
    </xf>
    <xf numFmtId="3" fontId="55" fillId="46" borderId="81" xfId="0" applyNumberFormat="1" applyFont="1" applyFill="1" applyBorder="1" applyAlignment="1" applyProtection="1">
      <alignment horizontal="left" vertical="center" wrapText="1"/>
      <protection locked="0"/>
    </xf>
    <xf numFmtId="3" fontId="55" fillId="46" borderId="81" xfId="0" applyNumberFormat="1" applyFont="1" applyFill="1" applyBorder="1" applyAlignment="1" applyProtection="1" quotePrefix="1">
      <alignment horizontal="left" vertical="center" wrapText="1"/>
      <protection locked="0"/>
    </xf>
    <xf numFmtId="3" fontId="138" fillId="0" borderId="83" xfId="0" applyNumberFormat="1" applyFont="1" applyFill="1" applyBorder="1" applyAlignment="1" applyProtection="1">
      <alignment horizontal="center" vertical="center"/>
      <protection locked="0"/>
    </xf>
    <xf numFmtId="3" fontId="138" fillId="0" borderId="0" xfId="0" applyNumberFormat="1" applyFont="1" applyFill="1" applyBorder="1" applyAlignment="1" applyProtection="1">
      <alignment horizontal="center" vertical="center"/>
      <protection locked="0"/>
    </xf>
    <xf numFmtId="0" fontId="143" fillId="0" borderId="83" xfId="0" applyFont="1" applyFill="1" applyBorder="1" applyAlignment="1" applyProtection="1">
      <alignment horizontal="left" vertical="center" wrapText="1"/>
      <protection locked="0"/>
    </xf>
    <xf numFmtId="0" fontId="143" fillId="0" borderId="82" xfId="0" applyFont="1" applyFill="1" applyBorder="1" applyAlignment="1" applyProtection="1">
      <alignment horizontal="left" vertical="center" wrapText="1"/>
      <protection locked="0"/>
    </xf>
    <xf numFmtId="0" fontId="139" fillId="0" borderId="81" xfId="0" applyFont="1" applyFill="1" applyBorder="1" applyAlignment="1" applyProtection="1">
      <alignment horizontal="center" vertical="center" textRotation="90" wrapText="1"/>
      <protection locked="0"/>
    </xf>
    <xf numFmtId="0" fontId="144" fillId="0" borderId="81" xfId="56" applyFont="1" applyFill="1" applyBorder="1" applyAlignment="1" applyProtection="1">
      <alignment horizontal="left" vertical="center" wrapText="1"/>
      <protection locked="0"/>
    </xf>
    <xf numFmtId="0" fontId="139" fillId="0" borderId="83" xfId="56" applyFont="1" applyFill="1" applyBorder="1" applyAlignment="1" applyProtection="1">
      <alignment horizontal="center" vertical="center" textRotation="90" wrapText="1"/>
      <protection locked="0"/>
    </xf>
    <xf numFmtId="0" fontId="139" fillId="0" borderId="0" xfId="56" applyFont="1" applyFill="1" applyBorder="1" applyAlignment="1" applyProtection="1">
      <alignment horizontal="center" vertical="center" textRotation="90" wrapText="1"/>
      <protection locked="0"/>
    </xf>
    <xf numFmtId="0" fontId="145" fillId="0" borderId="83" xfId="0" applyFont="1" applyFill="1" applyBorder="1" applyAlignment="1">
      <alignment horizontal="center" vertical="center" textRotation="90" wrapText="1"/>
    </xf>
    <xf numFmtId="0" fontId="145" fillId="0" borderId="0" xfId="0" applyFont="1" applyFill="1" applyBorder="1" applyAlignment="1">
      <alignment horizontal="center" vertical="center" textRotation="90" wrapText="1"/>
    </xf>
    <xf numFmtId="0" fontId="145" fillId="0" borderId="0" xfId="0" applyFont="1" applyFill="1" applyAlignment="1">
      <alignment horizontal="center" vertical="center" textRotation="90" wrapText="1"/>
    </xf>
    <xf numFmtId="0" fontId="145" fillId="0" borderId="82" xfId="0" applyFont="1" applyFill="1" applyBorder="1" applyAlignment="1">
      <alignment horizontal="center" vertical="center" textRotation="90" wrapText="1"/>
    </xf>
    <xf numFmtId="0" fontId="140" fillId="0" borderId="83" xfId="0" applyFont="1" applyFill="1" applyBorder="1" applyAlignment="1">
      <alignment horizontal="center" vertical="center" textRotation="90"/>
    </xf>
    <xf numFmtId="0" fontId="140" fillId="0" borderId="0" xfId="0" applyFont="1" applyFill="1" applyBorder="1" applyAlignment="1">
      <alignment horizontal="center" vertical="center" textRotation="90"/>
    </xf>
    <xf numFmtId="0" fontId="140" fillId="0" borderId="82" xfId="0" applyFont="1" applyFill="1" applyBorder="1" applyAlignment="1">
      <alignment horizontal="center" vertical="center" textRotation="90"/>
    </xf>
    <xf numFmtId="3" fontId="134" fillId="0" borderId="0" xfId="0" applyNumberFormat="1" applyFont="1" applyFill="1" applyBorder="1" applyAlignment="1" applyProtection="1">
      <alignment horizontal="center" vertical="center" wrapText="1"/>
      <protection/>
    </xf>
    <xf numFmtId="3" fontId="63" fillId="0" borderId="81" xfId="0" applyNumberFormat="1" applyFont="1" applyFill="1" applyBorder="1" applyAlignment="1" applyProtection="1">
      <alignment horizontal="left" vertical="center" wrapText="1"/>
      <protection locked="0"/>
    </xf>
    <xf numFmtId="0" fontId="143" fillId="0" borderId="81" xfId="0" applyFont="1" applyFill="1" applyBorder="1" applyAlignment="1" applyProtection="1">
      <alignment horizontal="left" vertical="center" wrapText="1"/>
      <protection/>
    </xf>
    <xf numFmtId="3" fontId="139" fillId="0" borderId="83" xfId="0" applyNumberFormat="1" applyFont="1" applyFill="1" applyBorder="1" applyAlignment="1" applyProtection="1">
      <alignment horizontal="center" vertical="center" wrapText="1"/>
      <protection/>
    </xf>
    <xf numFmtId="3" fontId="139" fillId="0" borderId="0" xfId="0" applyNumberFormat="1" applyFont="1" applyFill="1" applyBorder="1" applyAlignment="1" applyProtection="1">
      <alignment horizontal="center" vertical="center" wrapText="1"/>
      <protection/>
    </xf>
    <xf numFmtId="3" fontId="139" fillId="0" borderId="82" xfId="0" applyNumberFormat="1" applyFont="1" applyFill="1" applyBorder="1" applyAlignment="1" applyProtection="1">
      <alignment horizontal="center" vertical="center" wrapText="1"/>
      <protection/>
    </xf>
    <xf numFmtId="0" fontId="134" fillId="0" borderId="81" xfId="0" applyFont="1" applyFill="1" applyBorder="1" applyAlignment="1" applyProtection="1">
      <alignment horizontal="left" vertical="center" wrapText="1"/>
      <protection locked="0"/>
    </xf>
    <xf numFmtId="0" fontId="140" fillId="0" borderId="82" xfId="0" applyFont="1" applyFill="1" applyBorder="1" applyAlignment="1" applyProtection="1">
      <alignment horizontal="left" vertical="center" wrapText="1"/>
      <protection locked="0"/>
    </xf>
    <xf numFmtId="0" fontId="140" fillId="0" borderId="81" xfId="0" applyFont="1" applyFill="1" applyBorder="1" applyAlignment="1" applyProtection="1">
      <alignment horizontal="left" vertical="center" wrapText="1"/>
      <protection locked="0"/>
    </xf>
    <xf numFmtId="3" fontId="146" fillId="0" borderId="81" xfId="0" applyNumberFormat="1" applyFont="1" applyFill="1" applyBorder="1" applyAlignment="1" applyProtection="1">
      <alignment horizontal="left" vertical="center" wrapText="1"/>
      <protection locked="0"/>
    </xf>
    <xf numFmtId="0" fontId="145" fillId="0" borderId="81" xfId="0" applyFont="1" applyFill="1" applyBorder="1" applyAlignment="1">
      <alignment horizontal="center" vertical="center" textRotation="90"/>
    </xf>
    <xf numFmtId="3" fontId="134" fillId="0" borderId="83" xfId="0" applyNumberFormat="1" applyFont="1" applyFill="1" applyBorder="1" applyAlignment="1" applyProtection="1">
      <alignment horizontal="center" vertical="center" wrapText="1"/>
      <protection/>
    </xf>
    <xf numFmtId="3" fontId="126" fillId="41" borderId="81" xfId="19" applyNumberFormat="1" applyFont="1" applyFill="1" applyBorder="1" applyAlignment="1" applyProtection="1">
      <alignment horizontal="left" vertical="center" wrapText="1"/>
      <protection locked="0"/>
    </xf>
    <xf numFmtId="0" fontId="134" fillId="0" borderId="83" xfId="0" applyFont="1" applyFill="1" applyBorder="1" applyAlignment="1">
      <alignment horizontal="center" textRotation="90"/>
    </xf>
    <xf numFmtId="0" fontId="134" fillId="0" borderId="0" xfId="0" applyFont="1" applyFill="1" applyBorder="1" applyAlignment="1">
      <alignment horizontal="center" textRotation="90"/>
    </xf>
    <xf numFmtId="0" fontId="147" fillId="41" borderId="81" xfId="0" applyFont="1" applyFill="1" applyBorder="1" applyAlignment="1" applyProtection="1">
      <alignment horizontal="left" vertical="center" wrapText="1"/>
      <protection locked="0"/>
    </xf>
    <xf numFmtId="0" fontId="148" fillId="46" borderId="81" xfId="0" applyFont="1" applyFill="1" applyBorder="1" applyAlignment="1" applyProtection="1">
      <alignment horizontal="center" vertical="center" wrapText="1"/>
      <protection locked="0"/>
    </xf>
    <xf numFmtId="3" fontId="139" fillId="0" borderId="83" xfId="0" applyNumberFormat="1" applyFont="1" applyFill="1" applyBorder="1" applyAlignment="1" applyProtection="1">
      <alignment horizontal="left" vertical="center" wrapText="1"/>
      <protection/>
    </xf>
    <xf numFmtId="3" fontId="139" fillId="0" borderId="0" xfId="0" applyNumberFormat="1" applyFont="1" applyFill="1" applyBorder="1" applyAlignment="1" applyProtection="1">
      <alignment horizontal="left" vertical="center" wrapText="1"/>
      <protection/>
    </xf>
    <xf numFmtId="3" fontId="139" fillId="0" borderId="82" xfId="0" applyNumberFormat="1" applyFont="1" applyFill="1" applyBorder="1" applyAlignment="1" applyProtection="1">
      <alignment horizontal="left" vertical="center" wrapText="1"/>
      <protection/>
    </xf>
    <xf numFmtId="3" fontId="139" fillId="0" borderId="83" xfId="0" applyNumberFormat="1" applyFont="1" applyFill="1" applyBorder="1" applyAlignment="1" applyProtection="1">
      <alignment horizontal="center" vertical="center" textRotation="90" wrapText="1"/>
      <protection/>
    </xf>
    <xf numFmtId="3" fontId="139" fillId="0" borderId="0" xfId="0" applyNumberFormat="1" applyFont="1" applyFill="1" applyBorder="1" applyAlignment="1" applyProtection="1">
      <alignment horizontal="center" vertical="center" textRotation="90" wrapText="1"/>
      <protection/>
    </xf>
    <xf numFmtId="3" fontId="139" fillId="0" borderId="82" xfId="0" applyNumberFormat="1" applyFont="1" applyFill="1" applyBorder="1" applyAlignment="1" applyProtection="1">
      <alignment horizontal="center" vertical="center" textRotation="90" wrapText="1"/>
      <protection/>
    </xf>
    <xf numFmtId="0" fontId="140" fillId="0" borderId="83" xfId="0" applyFont="1" applyFill="1" applyBorder="1" applyAlignment="1" applyProtection="1">
      <alignment horizontal="center" vertical="center" textRotation="90" wrapText="1"/>
      <protection locked="0"/>
    </xf>
    <xf numFmtId="0" fontId="140" fillId="0" borderId="0" xfId="0" applyFont="1" applyFill="1" applyBorder="1" applyAlignment="1" applyProtection="1">
      <alignment horizontal="center" vertical="center" textRotation="90" wrapText="1"/>
      <protection locked="0"/>
    </xf>
    <xf numFmtId="0" fontId="140" fillId="0" borderId="82" xfId="0" applyFont="1" applyFill="1" applyBorder="1" applyAlignment="1" applyProtection="1">
      <alignment horizontal="center" vertical="center" textRotation="90" wrapText="1"/>
      <protection locked="0"/>
    </xf>
    <xf numFmtId="0" fontId="134" fillId="0" borderId="81" xfId="0" applyFont="1" applyFill="1" applyBorder="1" applyAlignment="1" applyProtection="1">
      <alignment horizontal="center" vertical="center" textRotation="90" wrapText="1"/>
      <protection locked="0"/>
    </xf>
    <xf numFmtId="3" fontId="134" fillId="0" borderId="81" xfId="0" applyNumberFormat="1" applyFont="1" applyFill="1" applyBorder="1" applyAlignment="1" applyProtection="1" quotePrefix="1">
      <alignment horizontal="left" vertical="center" wrapText="1"/>
      <protection locked="0"/>
    </xf>
    <xf numFmtId="0" fontId="148" fillId="46" borderId="81" xfId="0" applyFont="1" applyFill="1" applyBorder="1" applyAlignment="1" applyProtection="1" quotePrefix="1">
      <alignment horizontal="center" vertical="center" wrapText="1"/>
      <protection locked="0"/>
    </xf>
    <xf numFmtId="0" fontId="134" fillId="0" borderId="81" xfId="0" applyFont="1" applyFill="1" applyBorder="1" applyAlignment="1" applyProtection="1">
      <alignment horizontal="left" vertical="center"/>
      <protection locked="0"/>
    </xf>
    <xf numFmtId="0" fontId="134" fillId="0" borderId="81" xfId="0" applyFont="1" applyFill="1" applyBorder="1" applyAlignment="1" applyProtection="1">
      <alignment horizontal="center" vertical="center" textRotation="90"/>
      <protection locked="0"/>
    </xf>
    <xf numFmtId="0" fontId="13" fillId="0" borderId="30" xfId="0" applyFont="1" applyFill="1" applyBorder="1" applyAlignment="1">
      <alignment horizontal="center" vertical="center" textRotation="90" wrapText="1"/>
    </xf>
    <xf numFmtId="0" fontId="13" fillId="0" borderId="31" xfId="0" applyFont="1" applyFill="1" applyBorder="1" applyAlignment="1">
      <alignment horizontal="center" vertical="center" textRotation="90" wrapText="1"/>
    </xf>
    <xf numFmtId="0" fontId="13" fillId="0" borderId="54" xfId="0" applyFont="1" applyFill="1" applyBorder="1" applyAlignment="1">
      <alignment horizontal="center" vertical="center" textRotation="90" wrapText="1"/>
    </xf>
    <xf numFmtId="3" fontId="20" fillId="0" borderId="40" xfId="0" applyNumberFormat="1" applyFont="1" applyFill="1" applyBorder="1" applyAlignment="1" applyProtection="1">
      <alignment horizontal="left" vertical="center" wrapText="1"/>
      <protection locked="0"/>
    </xf>
    <xf numFmtId="0" fontId="50" fillId="0" borderId="32" xfId="0" applyNumberFormat="1" applyFont="1" applyFill="1" applyBorder="1" applyAlignment="1">
      <alignment horizontal="center" vertical="center" textRotation="90"/>
    </xf>
    <xf numFmtId="0" fontId="50" fillId="0" borderId="39" xfId="0" applyNumberFormat="1" applyFont="1" applyFill="1" applyBorder="1" applyAlignment="1">
      <alignment horizontal="center" vertical="center" textRotation="90"/>
    </xf>
    <xf numFmtId="0" fontId="13" fillId="0" borderId="30" xfId="0" applyFont="1" applyFill="1" applyBorder="1" applyAlignment="1" applyProtection="1">
      <alignment horizontal="center" vertical="center" textRotation="90" wrapText="1"/>
      <protection locked="0"/>
    </xf>
    <xf numFmtId="0" fontId="13" fillId="0" borderId="31" xfId="0" applyFont="1" applyFill="1" applyBorder="1" applyAlignment="1" applyProtection="1">
      <alignment horizontal="center" vertical="center" textRotation="90" wrapText="1"/>
      <protection locked="0"/>
    </xf>
    <xf numFmtId="0" fontId="13" fillId="0" borderId="21" xfId="0" applyFont="1" applyFill="1" applyBorder="1" applyAlignment="1" applyProtection="1">
      <alignment horizontal="center" vertical="center" textRotation="90" wrapText="1"/>
      <protection locked="0"/>
    </xf>
    <xf numFmtId="3" fontId="13" fillId="0" borderId="78" xfId="0" applyNumberFormat="1" applyFont="1" applyFill="1" applyBorder="1" applyAlignment="1" applyProtection="1">
      <alignment horizontal="center" vertical="center" wrapText="1"/>
      <protection/>
    </xf>
    <xf numFmtId="3" fontId="13" fillId="0" borderId="88" xfId="0" applyNumberFormat="1" applyFont="1" applyFill="1" applyBorder="1" applyAlignment="1" applyProtection="1">
      <alignment horizontal="center" vertical="center" wrapText="1"/>
      <protection/>
    </xf>
    <xf numFmtId="3" fontId="13" fillId="0" borderId="93" xfId="0" applyNumberFormat="1" applyFont="1" applyFill="1" applyBorder="1" applyAlignment="1" applyProtection="1">
      <alignment horizontal="center" vertical="center" wrapText="1"/>
      <protection/>
    </xf>
    <xf numFmtId="3" fontId="13" fillId="0" borderId="87" xfId="0" applyNumberFormat="1" applyFont="1" applyFill="1" applyBorder="1" applyAlignment="1" applyProtection="1">
      <alignment horizontal="center" vertical="center" wrapText="1"/>
      <protection/>
    </xf>
    <xf numFmtId="3" fontId="13" fillId="0" borderId="98" xfId="0" applyNumberFormat="1" applyFont="1" applyFill="1" applyBorder="1" applyAlignment="1" applyProtection="1">
      <alignment horizontal="center" vertical="center" wrapText="1"/>
      <protection/>
    </xf>
    <xf numFmtId="3" fontId="13" fillId="0" borderId="66" xfId="0" applyNumberFormat="1" applyFont="1" applyFill="1" applyBorder="1" applyAlignment="1" applyProtection="1">
      <alignment horizontal="center" vertical="center" wrapText="1"/>
      <protection/>
    </xf>
    <xf numFmtId="3" fontId="13" fillId="0" borderId="30" xfId="0" applyNumberFormat="1" applyFont="1" applyFill="1" applyBorder="1" applyAlignment="1" applyProtection="1" quotePrefix="1">
      <alignment horizontal="center" vertical="center"/>
      <protection locked="0"/>
    </xf>
    <xf numFmtId="3" fontId="13" fillId="0" borderId="31" xfId="0" applyNumberFormat="1" applyFont="1" applyFill="1" applyBorder="1" applyAlignment="1" applyProtection="1" quotePrefix="1">
      <alignment horizontal="center" vertical="center"/>
      <protection locked="0"/>
    </xf>
    <xf numFmtId="3" fontId="19" fillId="0" borderId="40" xfId="0" applyNumberFormat="1" applyFont="1" applyFill="1" applyBorder="1" applyAlignment="1" applyProtection="1">
      <alignment vertical="center"/>
      <protection locked="0"/>
    </xf>
    <xf numFmtId="3" fontId="20" fillId="0" borderId="41" xfId="0" applyNumberFormat="1" applyFont="1" applyFill="1" applyBorder="1" applyAlignment="1" applyProtection="1">
      <alignment horizontal="left" vertical="center" wrapText="1"/>
      <protection locked="0"/>
    </xf>
    <xf numFmtId="3" fontId="51" fillId="37" borderId="0" xfId="0" applyNumberFormat="1" applyFont="1" applyFill="1" applyBorder="1" applyAlignment="1" applyProtection="1">
      <alignment horizontal="center" vertical="center" textRotation="90"/>
      <protection locked="0"/>
    </xf>
    <xf numFmtId="3" fontId="51" fillId="37" borderId="28" xfId="0" applyNumberFormat="1" applyFont="1" applyFill="1" applyBorder="1" applyAlignment="1" applyProtection="1">
      <alignment horizontal="center" vertical="center" textRotation="90"/>
      <protection locked="0"/>
    </xf>
    <xf numFmtId="0" fontId="1" fillId="0" borderId="40" xfId="0" applyFont="1" applyFill="1" applyBorder="1" applyAlignment="1" applyProtection="1">
      <alignment horizontal="center" vertical="center" wrapText="1"/>
      <protection locked="0"/>
    </xf>
    <xf numFmtId="0" fontId="13" fillId="0" borderId="78" xfId="0" applyFont="1" applyFill="1" applyBorder="1" applyAlignment="1" applyProtection="1">
      <alignment horizontal="left" vertical="center"/>
      <protection locked="0"/>
    </xf>
    <xf numFmtId="0" fontId="13" fillId="0" borderId="83" xfId="0" applyFont="1" applyFill="1" applyBorder="1" applyAlignment="1" applyProtection="1">
      <alignment horizontal="left" vertical="center"/>
      <protection locked="0"/>
    </xf>
    <xf numFmtId="0" fontId="13" fillId="0" borderId="88" xfId="0" applyFont="1" applyFill="1" applyBorder="1" applyAlignment="1" applyProtection="1">
      <alignment horizontal="left" vertical="center"/>
      <protection locked="0"/>
    </xf>
    <xf numFmtId="0" fontId="13" fillId="0" borderId="93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0" borderId="87" xfId="0" applyFont="1" applyFill="1" applyBorder="1" applyAlignment="1" applyProtection="1">
      <alignment horizontal="left" vertical="center"/>
      <protection locked="0"/>
    </xf>
    <xf numFmtId="0" fontId="13" fillId="0" borderId="79" xfId="0" applyFont="1" applyFill="1" applyBorder="1" applyAlignment="1" applyProtection="1">
      <alignment horizontal="left" vertical="center"/>
      <protection locked="0"/>
    </xf>
    <xf numFmtId="0" fontId="13" fillId="0" borderId="28" xfId="0" applyFont="1" applyFill="1" applyBorder="1" applyAlignment="1" applyProtection="1">
      <alignment horizontal="left" vertical="center"/>
      <protection locked="0"/>
    </xf>
    <xf numFmtId="0" fontId="13" fillId="0" borderId="20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 quotePrefix="1">
      <alignment horizontal="left" vertical="center" wrapText="1"/>
      <protection locked="0"/>
    </xf>
    <xf numFmtId="0" fontId="3" fillId="0" borderId="31" xfId="0" applyFont="1" applyFill="1" applyBorder="1" applyAlignment="1" applyProtection="1" quotePrefix="1">
      <alignment horizontal="left" vertical="center" wrapText="1"/>
      <protection locked="0"/>
    </xf>
    <xf numFmtId="0" fontId="13" fillId="0" borderId="33" xfId="0" applyFont="1" applyFill="1" applyBorder="1" applyAlignment="1" applyProtection="1">
      <alignment horizontal="left" vertical="center" wrapText="1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13" fillId="0" borderId="18" xfId="0" applyFont="1" applyFill="1" applyBorder="1" applyAlignment="1" applyProtection="1">
      <alignment horizontal="left" vertical="center" wrapText="1"/>
      <protection/>
    </xf>
    <xf numFmtId="0" fontId="54" fillId="37" borderId="99" xfId="0" applyFont="1" applyFill="1" applyBorder="1" applyAlignment="1" applyProtection="1">
      <alignment horizontal="left" vertical="center"/>
      <protection/>
    </xf>
    <xf numFmtId="0" fontId="54" fillId="37" borderId="81" xfId="0" applyFont="1" applyFill="1" applyBorder="1" applyAlignment="1" applyProtection="1">
      <alignment horizontal="left" vertical="center"/>
      <protection/>
    </xf>
    <xf numFmtId="0" fontId="54" fillId="37" borderId="67" xfId="0" applyFont="1" applyFill="1" applyBorder="1" applyAlignment="1" applyProtection="1">
      <alignment horizontal="left" vertical="center"/>
      <protection/>
    </xf>
    <xf numFmtId="0" fontId="6" fillId="0" borderId="30" xfId="0" applyFont="1" applyFill="1" applyBorder="1" applyAlignment="1" applyProtection="1">
      <alignment vertical="center"/>
      <protection locked="0"/>
    </xf>
    <xf numFmtId="0" fontId="6" fillId="0" borderId="54" xfId="0" applyFont="1" applyFill="1" applyBorder="1" applyAlignment="1" applyProtection="1">
      <alignment vertical="center"/>
      <protection locked="0"/>
    </xf>
    <xf numFmtId="0" fontId="19" fillId="0" borderId="31" xfId="0" applyFont="1" applyFill="1" applyBorder="1" applyAlignment="1" applyProtection="1">
      <alignment horizontal="left" vertical="center"/>
      <protection locked="0"/>
    </xf>
    <xf numFmtId="3" fontId="13" fillId="0" borderId="21" xfId="0" applyNumberFormat="1" applyFont="1" applyFill="1" applyBorder="1" applyAlignment="1" applyProtection="1" quotePrefix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3" fillId="0" borderId="31" xfId="0" applyFont="1" applyFill="1" applyBorder="1" applyAlignment="1" applyProtection="1">
      <alignment horizontal="center" vertical="center"/>
      <protection locked="0"/>
    </xf>
    <xf numFmtId="0" fontId="13" fillId="0" borderId="54" xfId="0" applyFont="1" applyFill="1" applyBorder="1" applyAlignment="1" applyProtection="1">
      <alignment horizontal="center" vertical="center"/>
      <protection locked="0"/>
    </xf>
    <xf numFmtId="0" fontId="50" fillId="0" borderId="19" xfId="0" applyNumberFormat="1" applyFont="1" applyFill="1" applyBorder="1" applyAlignment="1">
      <alignment horizontal="center" vertical="center" textRotation="90" wrapText="1"/>
    </xf>
    <xf numFmtId="0" fontId="50" fillId="0" borderId="32" xfId="0" applyNumberFormat="1" applyFont="1" applyFill="1" applyBorder="1" applyAlignment="1">
      <alignment horizontal="center" vertical="center" textRotation="90" wrapText="1"/>
    </xf>
    <xf numFmtId="0" fontId="50" fillId="0" borderId="39" xfId="0" applyNumberFormat="1" applyFont="1" applyFill="1" applyBorder="1" applyAlignment="1">
      <alignment horizontal="center" vertical="center" textRotation="90" wrapText="1"/>
    </xf>
    <xf numFmtId="0" fontId="43" fillId="0" borderId="83" xfId="0" applyFont="1" applyFill="1" applyBorder="1" applyAlignment="1">
      <alignment horizontal="center" vertical="center" wrapText="1"/>
    </xf>
    <xf numFmtId="0" fontId="43" fillId="0" borderId="82" xfId="0" applyFont="1" applyFill="1" applyBorder="1" applyAlignment="1">
      <alignment horizontal="center" vertical="center" wrapText="1"/>
    </xf>
    <xf numFmtId="0" fontId="50" fillId="0" borderId="56" xfId="0" applyNumberFormat="1" applyFont="1" applyFill="1" applyBorder="1" applyAlignment="1">
      <alignment horizontal="center" vertical="center" textRotation="90"/>
    </xf>
    <xf numFmtId="0" fontId="50" fillId="0" borderId="19" xfId="0" applyNumberFormat="1" applyFont="1" applyFill="1" applyBorder="1" applyAlignment="1">
      <alignment horizontal="center" vertical="center" textRotation="90"/>
    </xf>
    <xf numFmtId="0" fontId="50" fillId="0" borderId="56" xfId="0" applyNumberFormat="1" applyFont="1" applyFill="1" applyBorder="1" applyAlignment="1" applyProtection="1">
      <alignment horizontal="center" vertical="center" textRotation="90"/>
      <protection locked="0"/>
    </xf>
    <xf numFmtId="0" fontId="50" fillId="0" borderId="32" xfId="0" applyNumberFormat="1" applyFont="1" applyFill="1" applyBorder="1" applyAlignment="1" applyProtection="1">
      <alignment horizontal="center" vertical="center" textRotation="90"/>
      <protection locked="0"/>
    </xf>
    <xf numFmtId="0" fontId="50" fillId="0" borderId="39" xfId="0" applyNumberFormat="1" applyFont="1" applyFill="1" applyBorder="1" applyAlignment="1" applyProtection="1">
      <alignment horizontal="center" vertical="center" textRotation="90"/>
      <protection locked="0"/>
    </xf>
    <xf numFmtId="0" fontId="50" fillId="0" borderId="19" xfId="0" applyNumberFormat="1" applyFont="1" applyFill="1" applyBorder="1" applyAlignment="1" applyProtection="1">
      <alignment horizontal="center" vertical="center" textRotation="90" wrapText="1"/>
      <protection locked="0"/>
    </xf>
    <xf numFmtId="3" fontId="6" fillId="0" borderId="31" xfId="0" applyNumberFormat="1" applyFont="1" applyFill="1" applyBorder="1" applyAlignment="1" applyProtection="1">
      <alignment horizontal="center" vertical="center"/>
      <protection locked="0"/>
    </xf>
    <xf numFmtId="3" fontId="6" fillId="0" borderId="54" xfId="0" applyNumberFormat="1" applyFont="1" applyFill="1" applyBorder="1" applyAlignment="1" applyProtection="1">
      <alignment horizontal="center" vertical="center"/>
      <protection locked="0"/>
    </xf>
    <xf numFmtId="0" fontId="34" fillId="0" borderId="99" xfId="0" applyFont="1" applyFill="1" applyBorder="1" applyAlignment="1" applyProtection="1">
      <alignment horizontal="center" vertical="center" wrapText="1"/>
      <protection locked="0"/>
    </xf>
    <xf numFmtId="0" fontId="34" fillId="0" borderId="81" xfId="0" applyFont="1" applyFill="1" applyBorder="1" applyAlignment="1" applyProtection="1">
      <alignment horizontal="center" vertical="center" wrapText="1"/>
      <protection locked="0"/>
    </xf>
    <xf numFmtId="0" fontId="34" fillId="0" borderId="67" xfId="0" applyFont="1" applyFill="1" applyBorder="1" applyAlignment="1" applyProtection="1">
      <alignment horizontal="center" vertical="center" wrapText="1"/>
      <protection locked="0"/>
    </xf>
    <xf numFmtId="3" fontId="51" fillId="37" borderId="99" xfId="0" applyNumberFormat="1" applyFont="1" applyFill="1" applyBorder="1" applyAlignment="1" applyProtection="1" quotePrefix="1">
      <alignment horizontal="left" vertical="center" wrapText="1"/>
      <protection locked="0"/>
    </xf>
    <xf numFmtId="3" fontId="51" fillId="37" borderId="81" xfId="0" applyNumberFormat="1" applyFont="1" applyFill="1" applyBorder="1" applyAlignment="1" applyProtection="1" quotePrefix="1">
      <alignment horizontal="left" vertical="center" wrapText="1"/>
      <protection locked="0"/>
    </xf>
    <xf numFmtId="3" fontId="51" fillId="37" borderId="67" xfId="0" applyNumberFormat="1" applyFont="1" applyFill="1" applyBorder="1" applyAlignment="1" applyProtection="1" quotePrefix="1">
      <alignment horizontal="left" vertical="center" wrapText="1"/>
      <protection locked="0"/>
    </xf>
    <xf numFmtId="0" fontId="13" fillId="0" borderId="78" xfId="0" applyFont="1" applyFill="1" applyBorder="1" applyAlignment="1" applyProtection="1">
      <alignment horizontal="left" vertical="center" wrapText="1"/>
      <protection locked="0"/>
    </xf>
    <xf numFmtId="0" fontId="13" fillId="0" borderId="83" xfId="0" applyFont="1" applyFill="1" applyBorder="1" applyAlignment="1" applyProtection="1">
      <alignment horizontal="left" vertical="center" wrapText="1"/>
      <protection locked="0"/>
    </xf>
    <xf numFmtId="0" fontId="13" fillId="0" borderId="88" xfId="0" applyFont="1" applyFill="1" applyBorder="1" applyAlignment="1" applyProtection="1">
      <alignment horizontal="left" vertical="center" wrapText="1"/>
      <protection locked="0"/>
    </xf>
    <xf numFmtId="0" fontId="19" fillId="0" borderId="30" xfId="0" applyFont="1" applyFill="1" applyBorder="1" applyAlignment="1" applyProtection="1">
      <alignment horizontal="center" vertical="center"/>
      <protection locked="0"/>
    </xf>
    <xf numFmtId="0" fontId="19" fillId="0" borderId="31" xfId="0" applyFont="1" applyFill="1" applyBorder="1" applyAlignment="1" applyProtection="1">
      <alignment horizontal="center" vertical="center"/>
      <protection locked="0"/>
    </xf>
    <xf numFmtId="0" fontId="19" fillId="0" borderId="54" xfId="0" applyFont="1" applyFill="1" applyBorder="1" applyAlignment="1" applyProtection="1">
      <alignment horizontal="center" vertical="center"/>
      <protection locked="0"/>
    </xf>
    <xf numFmtId="0" fontId="6" fillId="0" borderId="78" xfId="0" applyFont="1" applyFill="1" applyBorder="1" applyAlignment="1" applyProtection="1">
      <alignment horizontal="left" vertical="center" wrapText="1"/>
      <protection/>
    </xf>
    <xf numFmtId="0" fontId="6" fillId="0" borderId="83" xfId="0" applyFont="1" applyFill="1" applyBorder="1" applyAlignment="1" applyProtection="1">
      <alignment horizontal="left" vertical="center" wrapText="1"/>
      <protection/>
    </xf>
    <xf numFmtId="0" fontId="6" fillId="0" borderId="93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13" fillId="0" borderId="40" xfId="56" applyFont="1" applyFill="1" applyBorder="1" applyAlignment="1" applyProtection="1">
      <alignment horizontal="left" vertical="center"/>
      <protection locked="0"/>
    </xf>
    <xf numFmtId="0" fontId="43" fillId="0" borderId="113" xfId="56" applyFont="1" applyFill="1" applyBorder="1" applyAlignment="1" applyProtection="1">
      <alignment horizontal="left" vertical="center" wrapText="1"/>
      <protection locked="0"/>
    </xf>
    <xf numFmtId="0" fontId="43" fillId="0" borderId="80" xfId="56" applyFont="1" applyFill="1" applyBorder="1" applyAlignment="1" applyProtection="1">
      <alignment horizontal="left" vertical="center" wrapText="1"/>
      <protection locked="0"/>
    </xf>
    <xf numFmtId="0" fontId="43" fillId="0" borderId="85" xfId="56" applyFont="1" applyFill="1" applyBorder="1" applyAlignment="1" applyProtection="1">
      <alignment horizontal="left" vertical="center" wrapText="1"/>
      <protection locked="0"/>
    </xf>
    <xf numFmtId="0" fontId="43" fillId="0" borderId="93" xfId="56" applyFont="1" applyFill="1" applyBorder="1" applyAlignment="1" applyProtection="1">
      <alignment horizontal="left" vertical="center" wrapText="1"/>
      <protection locked="0"/>
    </xf>
    <xf numFmtId="0" fontId="43" fillId="0" borderId="0" xfId="56" applyFont="1" applyFill="1" applyBorder="1" applyAlignment="1" applyProtection="1">
      <alignment horizontal="left" vertical="center" wrapText="1"/>
      <protection locked="0"/>
    </xf>
    <xf numFmtId="0" fontId="43" fillId="0" borderId="87" xfId="56" applyFont="1" applyFill="1" applyBorder="1" applyAlignment="1" applyProtection="1">
      <alignment horizontal="left" vertical="center" wrapText="1"/>
      <protection locked="0"/>
    </xf>
    <xf numFmtId="3" fontId="6" fillId="0" borderId="78" xfId="0" applyNumberFormat="1" applyFont="1" applyFill="1" applyBorder="1" applyAlignment="1" applyProtection="1">
      <alignment horizontal="center" vertical="center"/>
      <protection locked="0"/>
    </xf>
    <xf numFmtId="3" fontId="6" fillId="0" borderId="98" xfId="0" applyNumberFormat="1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/>
    </xf>
    <xf numFmtId="0" fontId="3" fillId="0" borderId="54" xfId="0" applyFont="1" applyFill="1" applyBorder="1" applyAlignment="1">
      <alignment horizontal="left" vertical="center"/>
    </xf>
    <xf numFmtId="3" fontId="3" fillId="0" borderId="54" xfId="0" applyNumberFormat="1" applyFont="1" applyFill="1" applyBorder="1" applyAlignment="1" applyProtection="1">
      <alignment vertical="center" wrapText="1"/>
      <protection locked="0"/>
    </xf>
    <xf numFmtId="3" fontId="3" fillId="0" borderId="40" xfId="0" applyNumberFormat="1" applyFont="1" applyFill="1" applyBorder="1" applyAlignment="1" applyProtection="1">
      <alignment vertical="center" wrapText="1"/>
      <protection locked="0"/>
    </xf>
    <xf numFmtId="3" fontId="6" fillId="0" borderId="31" xfId="0" applyNumberFormat="1" applyFont="1" applyFill="1" applyBorder="1" applyAlignment="1" applyProtection="1">
      <alignment vertical="center"/>
      <protection locked="0"/>
    </xf>
    <xf numFmtId="3" fontId="6" fillId="0" borderId="54" xfId="0" applyNumberFormat="1" applyFont="1" applyFill="1" applyBorder="1" applyAlignment="1" applyProtection="1">
      <alignment vertical="center"/>
      <protection locked="0"/>
    </xf>
    <xf numFmtId="3" fontId="6" fillId="0" borderId="30" xfId="0" applyNumberFormat="1" applyFont="1" applyFill="1" applyBorder="1" applyAlignment="1" applyProtection="1">
      <alignment horizontal="center" vertical="center"/>
      <protection locked="0"/>
    </xf>
    <xf numFmtId="0" fontId="51" fillId="37" borderId="99" xfId="0" applyFont="1" applyFill="1" applyBorder="1" applyAlignment="1">
      <alignment horizontal="left" vertical="center" wrapText="1"/>
    </xf>
    <xf numFmtId="0" fontId="51" fillId="37" borderId="81" xfId="0" applyFont="1" applyFill="1" applyBorder="1" applyAlignment="1">
      <alignment horizontal="left" vertical="center" wrapText="1"/>
    </xf>
    <xf numFmtId="0" fontId="51" fillId="37" borderId="67" xfId="0" applyFont="1" applyFill="1" applyBorder="1" applyAlignment="1">
      <alignment horizontal="left" vertical="center" wrapText="1"/>
    </xf>
    <xf numFmtId="3" fontId="34" fillId="0" borderId="78" xfId="0" applyNumberFormat="1" applyFont="1" applyFill="1" applyBorder="1" applyAlignment="1" applyProtection="1">
      <alignment horizontal="left" vertical="center" wrapText="1"/>
      <protection locked="0"/>
    </xf>
    <xf numFmtId="3" fontId="34" fillId="0" borderId="83" xfId="0" applyNumberFormat="1" applyFont="1" applyFill="1" applyBorder="1" applyAlignment="1" applyProtection="1">
      <alignment horizontal="left" vertical="center" wrapText="1"/>
      <protection locked="0"/>
    </xf>
    <xf numFmtId="3" fontId="34" fillId="0" borderId="88" xfId="0" applyNumberFormat="1" applyFont="1" applyFill="1" applyBorder="1" applyAlignment="1" applyProtection="1">
      <alignment horizontal="left" vertical="center" wrapText="1"/>
      <protection locked="0"/>
    </xf>
    <xf numFmtId="3" fontId="34" fillId="0" borderId="93" xfId="0" applyNumberFormat="1" applyFont="1" applyFill="1" applyBorder="1" applyAlignment="1" applyProtection="1">
      <alignment horizontal="left" vertical="center" wrapText="1"/>
      <protection locked="0"/>
    </xf>
    <xf numFmtId="3" fontId="34" fillId="0" borderId="0" xfId="0" applyNumberFormat="1" applyFont="1" applyFill="1" applyBorder="1" applyAlignment="1" applyProtection="1">
      <alignment horizontal="left" vertical="center" wrapText="1"/>
      <protection locked="0"/>
    </xf>
    <xf numFmtId="3" fontId="34" fillId="0" borderId="87" xfId="0" applyNumberFormat="1" applyFont="1" applyFill="1" applyBorder="1" applyAlignment="1" applyProtection="1">
      <alignment horizontal="left" vertical="center" wrapText="1"/>
      <protection locked="0"/>
    </xf>
    <xf numFmtId="3" fontId="34" fillId="0" borderId="98" xfId="0" applyNumberFormat="1" applyFont="1" applyFill="1" applyBorder="1" applyAlignment="1" applyProtection="1">
      <alignment horizontal="left" vertical="center" wrapText="1"/>
      <protection locked="0"/>
    </xf>
    <xf numFmtId="3" fontId="34" fillId="0" borderId="82" xfId="0" applyNumberFormat="1" applyFont="1" applyFill="1" applyBorder="1" applyAlignment="1" applyProtection="1">
      <alignment horizontal="left" vertical="center" wrapText="1"/>
      <protection locked="0"/>
    </xf>
    <xf numFmtId="3" fontId="34" fillId="0" borderId="66" xfId="0" applyNumberFormat="1" applyFont="1" applyFill="1" applyBorder="1" applyAlignment="1" applyProtection="1">
      <alignment horizontal="left" vertical="center" wrapText="1"/>
      <protection locked="0"/>
    </xf>
    <xf numFmtId="0" fontId="2" fillId="0" borderId="54" xfId="0" applyFont="1" applyFill="1" applyBorder="1" applyAlignment="1" applyProtection="1">
      <alignment horizontal="left" vertical="center" wrapText="1"/>
      <protection locked="0"/>
    </xf>
    <xf numFmtId="0" fontId="2" fillId="0" borderId="40" xfId="0" applyFont="1" applyFill="1" applyBorder="1" applyAlignment="1" applyProtection="1">
      <alignment horizontal="left" vertical="center" wrapText="1"/>
      <protection locked="0"/>
    </xf>
    <xf numFmtId="0" fontId="18" fillId="0" borderId="99" xfId="0" applyFont="1" applyFill="1" applyBorder="1" applyAlignment="1" applyProtection="1">
      <alignment horizontal="left" vertical="center" wrapText="1"/>
      <protection locked="0"/>
    </xf>
    <xf numFmtId="0" fontId="18" fillId="0" borderId="67" xfId="0" applyFont="1" applyFill="1" applyBorder="1" applyAlignment="1" applyProtection="1">
      <alignment horizontal="left" vertical="center" wrapText="1"/>
      <protection locked="0"/>
    </xf>
    <xf numFmtId="0" fontId="50" fillId="0" borderId="42" xfId="0" applyNumberFormat="1" applyFont="1" applyFill="1" applyBorder="1" applyAlignment="1" applyProtection="1">
      <alignment horizontal="center" vertical="center" textRotation="90"/>
      <protection locked="0"/>
    </xf>
    <xf numFmtId="0" fontId="50" fillId="0" borderId="18" xfId="0" applyNumberFormat="1" applyFont="1" applyFill="1" applyBorder="1" applyAlignment="1" applyProtection="1">
      <alignment horizontal="center" vertical="center" textRotation="90"/>
      <protection locked="0"/>
    </xf>
    <xf numFmtId="0" fontId="50" fillId="0" borderId="22" xfId="0" applyNumberFormat="1" applyFont="1" applyFill="1" applyBorder="1" applyAlignment="1" applyProtection="1">
      <alignment horizontal="center" vertical="center" textRotation="90"/>
      <protection locked="0"/>
    </xf>
    <xf numFmtId="0" fontId="6" fillId="0" borderId="40" xfId="0" applyFont="1" applyFill="1" applyBorder="1" applyAlignment="1" applyProtection="1" quotePrefix="1">
      <alignment horizontal="center" vertical="center" wrapText="1"/>
      <protection locked="0"/>
    </xf>
    <xf numFmtId="3" fontId="19" fillId="0" borderId="41" xfId="0" applyNumberFormat="1" applyFont="1" applyFill="1" applyBorder="1" applyAlignment="1" applyProtection="1">
      <alignment vertical="center"/>
      <protection locked="0"/>
    </xf>
    <xf numFmtId="3" fontId="36" fillId="0" borderId="30" xfId="0" applyNumberFormat="1" applyFont="1" applyFill="1" applyBorder="1" applyAlignment="1" applyProtection="1">
      <alignment horizontal="center" vertical="center" textRotation="90"/>
      <protection locked="0"/>
    </xf>
    <xf numFmtId="3" fontId="36" fillId="0" borderId="31" xfId="0" applyNumberFormat="1" applyFont="1" applyFill="1" applyBorder="1" applyAlignment="1" applyProtection="1">
      <alignment horizontal="center" vertical="center" textRotation="90"/>
      <protection locked="0"/>
    </xf>
    <xf numFmtId="3" fontId="36" fillId="0" borderId="54" xfId="0" applyNumberFormat="1" applyFont="1" applyFill="1" applyBorder="1" applyAlignment="1" applyProtection="1">
      <alignment horizontal="center" vertical="center" textRotation="90"/>
      <protection locked="0"/>
    </xf>
    <xf numFmtId="3" fontId="36" fillId="0" borderId="40" xfId="0" applyNumberFormat="1" applyFont="1" applyFill="1" applyBorder="1" applyAlignment="1" applyProtection="1">
      <alignment horizontal="center" vertical="center" textRotation="90"/>
      <protection locked="0"/>
    </xf>
    <xf numFmtId="3" fontId="13" fillId="0" borderId="78" xfId="0" applyNumberFormat="1" applyFont="1" applyFill="1" applyBorder="1" applyAlignment="1" applyProtection="1" quotePrefix="1">
      <alignment horizontal="center" vertical="center"/>
      <protection locked="0"/>
    </xf>
    <xf numFmtId="3" fontId="13" fillId="0" borderId="83" xfId="0" applyNumberFormat="1" applyFont="1" applyFill="1" applyBorder="1" applyAlignment="1" applyProtection="1" quotePrefix="1">
      <alignment horizontal="center" vertical="center"/>
      <protection locked="0"/>
    </xf>
    <xf numFmtId="3" fontId="13" fillId="0" borderId="88" xfId="0" applyNumberFormat="1" applyFont="1" applyFill="1" applyBorder="1" applyAlignment="1" applyProtection="1" quotePrefix="1">
      <alignment horizontal="center" vertical="center"/>
      <protection locked="0"/>
    </xf>
    <xf numFmtId="3" fontId="13" fillId="0" borderId="93" xfId="0" applyNumberFormat="1" applyFont="1" applyFill="1" applyBorder="1" applyAlignment="1" applyProtection="1" quotePrefix="1">
      <alignment horizontal="center" vertical="center"/>
      <protection locked="0"/>
    </xf>
    <xf numFmtId="3" fontId="13" fillId="0" borderId="0" xfId="0" applyNumberFormat="1" applyFont="1" applyFill="1" applyBorder="1" applyAlignment="1" applyProtection="1" quotePrefix="1">
      <alignment horizontal="center" vertical="center"/>
      <protection locked="0"/>
    </xf>
    <xf numFmtId="3" fontId="13" fillId="0" borderId="87" xfId="0" applyNumberFormat="1" applyFont="1" applyFill="1" applyBorder="1" applyAlignment="1" applyProtection="1" quotePrefix="1">
      <alignment horizontal="center" vertical="center"/>
      <protection locked="0"/>
    </xf>
    <xf numFmtId="3" fontId="13" fillId="0" borderId="98" xfId="0" applyNumberFormat="1" applyFont="1" applyFill="1" applyBorder="1" applyAlignment="1" applyProtection="1" quotePrefix="1">
      <alignment horizontal="center" vertical="center"/>
      <protection locked="0"/>
    </xf>
    <xf numFmtId="3" fontId="13" fillId="0" borderId="82" xfId="0" applyNumberFormat="1" applyFont="1" applyFill="1" applyBorder="1" applyAlignment="1" applyProtection="1" quotePrefix="1">
      <alignment horizontal="center" vertical="center"/>
      <protection locked="0"/>
    </xf>
    <xf numFmtId="3" fontId="13" fillId="0" borderId="66" xfId="0" applyNumberFormat="1" applyFont="1" applyFill="1" applyBorder="1" applyAlignment="1" applyProtection="1" quotePrefix="1">
      <alignment horizontal="center" vertical="center"/>
      <protection locked="0"/>
    </xf>
    <xf numFmtId="3" fontId="20" fillId="0" borderId="40" xfId="0" applyNumberFormat="1" applyFont="1" applyFill="1" applyBorder="1" applyAlignment="1" applyProtection="1">
      <alignment horizontal="left" vertical="center"/>
      <protection locked="0"/>
    </xf>
    <xf numFmtId="3" fontId="41" fillId="38" borderId="40" xfId="0" applyNumberFormat="1" applyFont="1" applyFill="1" applyBorder="1" applyAlignment="1" applyProtection="1">
      <alignment horizontal="left" vertical="center" wrapText="1"/>
      <protection locked="0"/>
    </xf>
    <xf numFmtId="3" fontId="51" fillId="37" borderId="40" xfId="0" applyNumberFormat="1" applyFont="1" applyFill="1" applyBorder="1" applyAlignment="1" applyProtection="1">
      <alignment horizontal="left" vertical="center" wrapText="1"/>
      <protection locked="0"/>
    </xf>
    <xf numFmtId="0" fontId="35" fillId="0" borderId="40" xfId="0" applyFont="1" applyFill="1" applyBorder="1" applyAlignment="1" applyProtection="1">
      <alignment horizontal="left" vertical="center" wrapText="1"/>
      <protection locked="0"/>
    </xf>
    <xf numFmtId="0" fontId="13" fillId="0" borderId="78" xfId="56" applyFont="1" applyFill="1" applyBorder="1" applyAlignment="1" applyProtection="1">
      <alignment horizontal="left" vertical="center"/>
      <protection locked="0"/>
    </xf>
    <xf numFmtId="0" fontId="13" fillId="0" borderId="88" xfId="56" applyFont="1" applyFill="1" applyBorder="1" applyAlignment="1" applyProtection="1">
      <alignment horizontal="left" vertical="center"/>
      <protection locked="0"/>
    </xf>
    <xf numFmtId="0" fontId="25" fillId="37" borderId="99" xfId="0" applyFont="1" applyFill="1" applyBorder="1" applyAlignment="1">
      <alignment horizontal="left" vertical="center" wrapText="1"/>
    </xf>
    <xf numFmtId="0" fontId="25" fillId="37" borderId="81" xfId="0" applyFont="1" applyFill="1" applyBorder="1" applyAlignment="1">
      <alignment horizontal="left" vertical="center" wrapText="1"/>
    </xf>
    <xf numFmtId="0" fontId="25" fillId="37" borderId="67" xfId="0" applyFont="1" applyFill="1" applyBorder="1" applyAlignment="1">
      <alignment horizontal="left" vertical="center" wrapText="1"/>
    </xf>
    <xf numFmtId="0" fontId="13" fillId="0" borderId="113" xfId="0" applyFont="1" applyFill="1" applyBorder="1" applyAlignment="1" applyProtection="1">
      <alignment horizontal="center" vertical="center"/>
      <protection locked="0"/>
    </xf>
    <xf numFmtId="0" fontId="13" fillId="0" borderId="80" xfId="0" applyFont="1" applyFill="1" applyBorder="1" applyAlignment="1" applyProtection="1">
      <alignment horizontal="center" vertical="center"/>
      <protection locked="0"/>
    </xf>
    <xf numFmtId="0" fontId="13" fillId="0" borderId="85" xfId="0" applyFont="1" applyFill="1" applyBorder="1" applyAlignment="1" applyProtection="1">
      <alignment horizontal="center" vertical="center"/>
      <protection locked="0"/>
    </xf>
    <xf numFmtId="0" fontId="13" fillId="0" borderId="93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0" borderId="87" xfId="0" applyFont="1" applyFill="1" applyBorder="1" applyAlignment="1" applyProtection="1">
      <alignment horizontal="center" vertical="center"/>
      <protection locked="0"/>
    </xf>
    <xf numFmtId="0" fontId="13" fillId="0" borderId="98" xfId="0" applyFont="1" applyFill="1" applyBorder="1" applyAlignment="1" applyProtection="1">
      <alignment horizontal="center" vertical="center"/>
      <protection locked="0"/>
    </xf>
    <xf numFmtId="0" fontId="13" fillId="0" borderId="82" xfId="0" applyFont="1" applyFill="1" applyBorder="1" applyAlignment="1" applyProtection="1">
      <alignment horizontal="center" vertical="center"/>
      <protection locked="0"/>
    </xf>
    <xf numFmtId="0" fontId="13" fillId="0" borderId="66" xfId="0" applyFont="1" applyFill="1" applyBorder="1" applyAlignment="1" applyProtection="1">
      <alignment horizontal="center" vertical="center"/>
      <protection locked="0"/>
    </xf>
    <xf numFmtId="0" fontId="50" fillId="0" borderId="42" xfId="0" applyNumberFormat="1" applyFont="1" applyFill="1" applyBorder="1" applyAlignment="1">
      <alignment horizontal="center" vertical="center" textRotation="90"/>
    </xf>
    <xf numFmtId="0" fontId="50" fillId="0" borderId="18" xfId="0" applyNumberFormat="1" applyFont="1" applyFill="1" applyBorder="1" applyAlignment="1">
      <alignment horizontal="center" vertical="center" textRotation="90"/>
    </xf>
    <xf numFmtId="0" fontId="50" fillId="0" borderId="19" xfId="0" applyNumberFormat="1" applyFont="1" applyFill="1" applyBorder="1" applyAlignment="1" applyProtection="1">
      <alignment horizontal="center" vertical="center" textRotation="90"/>
      <protection locked="0"/>
    </xf>
    <xf numFmtId="3" fontId="55" fillId="37" borderId="40" xfId="0" applyNumberFormat="1" applyFont="1" applyFill="1" applyBorder="1" applyAlignment="1" applyProtection="1" quotePrefix="1">
      <alignment horizontal="left" vertical="center" wrapText="1"/>
      <protection locked="0"/>
    </xf>
    <xf numFmtId="3" fontId="6" fillId="0" borderId="78" xfId="0" applyNumberFormat="1" applyFont="1" applyFill="1" applyBorder="1" applyAlignment="1" applyProtection="1">
      <alignment horizontal="left" vertical="center" wrapText="1"/>
      <protection locked="0"/>
    </xf>
    <xf numFmtId="3" fontId="6" fillId="0" borderId="83" xfId="0" applyNumberFormat="1" applyFont="1" applyFill="1" applyBorder="1" applyAlignment="1" applyProtection="1">
      <alignment horizontal="left" vertical="center" wrapText="1"/>
      <protection locked="0"/>
    </xf>
    <xf numFmtId="3" fontId="6" fillId="0" borderId="88" xfId="0" applyNumberFormat="1" applyFont="1" applyFill="1" applyBorder="1" applyAlignment="1" applyProtection="1">
      <alignment horizontal="left" vertical="center" wrapText="1"/>
      <protection locked="0"/>
    </xf>
    <xf numFmtId="3" fontId="6" fillId="0" borderId="93" xfId="0" applyNumberFormat="1" applyFont="1" applyFill="1" applyBorder="1" applyAlignment="1" applyProtection="1">
      <alignment horizontal="left" vertical="center" wrapText="1"/>
      <protection locked="0"/>
    </xf>
    <xf numFmtId="3" fontId="6" fillId="0" borderId="0" xfId="0" applyNumberFormat="1" applyFont="1" applyFill="1" applyBorder="1" applyAlignment="1" applyProtection="1">
      <alignment horizontal="left" vertical="center" wrapText="1"/>
      <protection locked="0"/>
    </xf>
    <xf numFmtId="3" fontId="6" fillId="0" borderId="87" xfId="0" applyNumberFormat="1" applyFont="1" applyFill="1" applyBorder="1" applyAlignment="1" applyProtection="1">
      <alignment horizontal="left" vertical="center" wrapText="1"/>
      <protection locked="0"/>
    </xf>
    <xf numFmtId="3" fontId="6" fillId="0" borderId="98" xfId="0" applyNumberFormat="1" applyFont="1" applyFill="1" applyBorder="1" applyAlignment="1" applyProtection="1">
      <alignment horizontal="left" vertical="center" wrapText="1"/>
      <protection locked="0"/>
    </xf>
    <xf numFmtId="3" fontId="6" fillId="0" borderId="82" xfId="0" applyNumberFormat="1" applyFont="1" applyFill="1" applyBorder="1" applyAlignment="1" applyProtection="1">
      <alignment horizontal="left" vertical="center" wrapText="1"/>
      <protection locked="0"/>
    </xf>
    <xf numFmtId="3" fontId="6" fillId="0" borderId="66" xfId="0" applyNumberFormat="1" applyFont="1" applyFill="1" applyBorder="1" applyAlignment="1" applyProtection="1">
      <alignment horizontal="left" vertical="center" wrapText="1"/>
      <protection locked="0"/>
    </xf>
    <xf numFmtId="3" fontId="6" fillId="0" borderId="30" xfId="0" applyNumberFormat="1" applyFont="1" applyFill="1" applyBorder="1" applyAlignment="1" applyProtection="1">
      <alignment vertical="center"/>
      <protection locked="0"/>
    </xf>
    <xf numFmtId="3" fontId="34" fillId="0" borderId="78" xfId="0" applyNumberFormat="1" applyFont="1" applyFill="1" applyBorder="1" applyAlignment="1" applyProtection="1" quotePrefix="1">
      <alignment horizontal="left" vertical="center"/>
      <protection locked="0"/>
    </xf>
    <xf numFmtId="3" fontId="34" fillId="0" borderId="83" xfId="0" applyNumberFormat="1" applyFont="1" applyFill="1" applyBorder="1" applyAlignment="1" applyProtection="1">
      <alignment horizontal="left" vertical="center"/>
      <protection locked="0"/>
    </xf>
    <xf numFmtId="3" fontId="34" fillId="0" borderId="88" xfId="0" applyNumberFormat="1" applyFont="1" applyFill="1" applyBorder="1" applyAlignment="1" applyProtection="1">
      <alignment horizontal="left" vertical="center"/>
      <protection locked="0"/>
    </xf>
    <xf numFmtId="3" fontId="34" fillId="0" borderId="93" xfId="0" applyNumberFormat="1" applyFont="1" applyFill="1" applyBorder="1" applyAlignment="1" applyProtection="1" quotePrefix="1">
      <alignment horizontal="left" vertical="center"/>
      <protection locked="0"/>
    </xf>
    <xf numFmtId="3" fontId="34" fillId="0" borderId="0" xfId="0" applyNumberFormat="1" applyFont="1" applyFill="1" applyBorder="1" applyAlignment="1" applyProtection="1">
      <alignment horizontal="left" vertical="center"/>
      <protection locked="0"/>
    </xf>
    <xf numFmtId="3" fontId="34" fillId="0" borderId="87" xfId="0" applyNumberFormat="1" applyFont="1" applyFill="1" applyBorder="1" applyAlignment="1" applyProtection="1">
      <alignment horizontal="left" vertical="center"/>
      <protection locked="0"/>
    </xf>
    <xf numFmtId="3" fontId="34" fillId="0" borderId="93" xfId="0" applyNumberFormat="1" applyFont="1" applyFill="1" applyBorder="1" applyAlignment="1" applyProtection="1">
      <alignment horizontal="left" vertical="center"/>
      <protection locked="0"/>
    </xf>
    <xf numFmtId="3" fontId="6" fillId="0" borderId="40" xfId="0" applyNumberFormat="1" applyFont="1" applyFill="1" applyBorder="1" applyAlignment="1" applyProtection="1">
      <alignment horizontal="left" vertical="center" wrapText="1"/>
      <protection locked="0"/>
    </xf>
    <xf numFmtId="3" fontId="51" fillId="37" borderId="99" xfId="0" applyNumberFormat="1" applyFont="1" applyFill="1" applyBorder="1" applyAlignment="1" applyProtection="1">
      <alignment horizontal="left" vertical="center" wrapText="1"/>
      <protection locked="0"/>
    </xf>
    <xf numFmtId="3" fontId="51" fillId="37" borderId="81" xfId="0" applyNumberFormat="1" applyFont="1" applyFill="1" applyBorder="1" applyAlignment="1" applyProtection="1">
      <alignment horizontal="left" vertical="center" wrapText="1"/>
      <protection locked="0"/>
    </xf>
    <xf numFmtId="3" fontId="51" fillId="37" borderId="67" xfId="0" applyNumberFormat="1" applyFont="1" applyFill="1" applyBorder="1" applyAlignment="1" applyProtection="1">
      <alignment horizontal="left" vertical="center" wrapText="1"/>
      <protection locked="0"/>
    </xf>
    <xf numFmtId="0" fontId="50" fillId="0" borderId="56" xfId="0" applyNumberFormat="1" applyFont="1" applyFill="1" applyBorder="1" applyAlignment="1" applyProtection="1">
      <alignment horizontal="center" vertical="center" textRotation="90" wrapText="1"/>
      <protection locked="0"/>
    </xf>
    <xf numFmtId="0" fontId="50" fillId="0" borderId="32" xfId="0" applyNumberFormat="1" applyFont="1" applyFill="1" applyBorder="1" applyAlignment="1" applyProtection="1">
      <alignment horizontal="center" vertical="center" textRotation="90" wrapText="1"/>
      <protection locked="0"/>
    </xf>
    <xf numFmtId="0" fontId="50" fillId="0" borderId="39" xfId="0" applyNumberFormat="1" applyFont="1" applyFill="1" applyBorder="1" applyAlignment="1" applyProtection="1">
      <alignment horizontal="center" vertical="center" textRotation="90" wrapText="1"/>
      <protection locked="0"/>
    </xf>
    <xf numFmtId="0" fontId="50" fillId="0" borderId="76" xfId="0" applyNumberFormat="1" applyFont="1" applyFill="1" applyBorder="1" applyAlignment="1" applyProtection="1">
      <alignment horizontal="center" vertical="center" textRotation="90" wrapText="1"/>
      <protection locked="0"/>
    </xf>
    <xf numFmtId="0" fontId="13" fillId="0" borderId="40" xfId="0" applyFont="1" applyFill="1" applyBorder="1" applyAlignment="1" applyProtection="1" quotePrefix="1">
      <alignment vertical="center"/>
      <protection locked="0"/>
    </xf>
    <xf numFmtId="0" fontId="13" fillId="0" borderId="40" xfId="0" applyFont="1" applyFill="1" applyBorder="1" applyAlignment="1" applyProtection="1">
      <alignment vertical="center"/>
      <protection locked="0"/>
    </xf>
    <xf numFmtId="0" fontId="13" fillId="0" borderId="24" xfId="0" applyFont="1" applyFill="1" applyBorder="1" applyAlignment="1" applyProtection="1">
      <alignment vertical="center"/>
      <protection locked="0"/>
    </xf>
    <xf numFmtId="0" fontId="13" fillId="0" borderId="30" xfId="0" applyFont="1" applyFill="1" applyBorder="1" applyAlignment="1" applyProtection="1">
      <alignment vertical="center"/>
      <protection locked="0"/>
    </xf>
    <xf numFmtId="0" fontId="50" fillId="0" borderId="56" xfId="0" applyNumberFormat="1" applyFont="1" applyFill="1" applyBorder="1" applyAlignment="1">
      <alignment horizontal="center" vertical="center" textRotation="90" wrapText="1"/>
    </xf>
    <xf numFmtId="0" fontId="13" fillId="0" borderId="54" xfId="56" applyFont="1" applyFill="1" applyBorder="1" applyAlignment="1" applyProtection="1">
      <alignment horizontal="left" vertical="center"/>
      <protection locked="0"/>
    </xf>
    <xf numFmtId="0" fontId="2" fillId="0" borderId="30" xfId="0" applyFont="1" applyFill="1" applyBorder="1" applyAlignment="1" applyProtection="1">
      <alignment horizontal="left" vertical="center" wrapText="1"/>
      <protection locked="0"/>
    </xf>
    <xf numFmtId="3" fontId="9" fillId="41" borderId="114" xfId="0" applyNumberFormat="1" applyFont="1" applyFill="1" applyBorder="1" applyAlignment="1" applyProtection="1">
      <alignment horizontal="left" vertical="center" wrapText="1"/>
      <protection locked="0"/>
    </xf>
    <xf numFmtId="3" fontId="9" fillId="41" borderId="89" xfId="0" applyNumberFormat="1" applyFont="1" applyFill="1" applyBorder="1" applyAlignment="1" applyProtection="1">
      <alignment horizontal="left" vertical="center" wrapText="1"/>
      <protection locked="0"/>
    </xf>
    <xf numFmtId="3" fontId="9" fillId="41" borderId="90" xfId="0" applyNumberFormat="1" applyFont="1" applyFill="1" applyBorder="1" applyAlignment="1" applyProtection="1">
      <alignment horizontal="left" vertical="center" wrapText="1"/>
      <protection locked="0"/>
    </xf>
    <xf numFmtId="3" fontId="55" fillId="37" borderId="93" xfId="0" applyNumberFormat="1" applyFont="1" applyFill="1" applyBorder="1" applyAlignment="1" applyProtection="1">
      <alignment horizontal="left" vertical="center" wrapText="1"/>
      <protection locked="0"/>
    </xf>
    <xf numFmtId="3" fontId="55" fillId="37" borderId="0" xfId="0" applyNumberFormat="1" applyFont="1" applyFill="1" applyBorder="1" applyAlignment="1" applyProtection="1">
      <alignment horizontal="left" vertical="center" wrapText="1"/>
      <protection locked="0"/>
    </xf>
    <xf numFmtId="3" fontId="55" fillId="37" borderId="18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54" xfId="0" applyFont="1" applyFill="1" applyBorder="1" applyAlignment="1" applyProtection="1">
      <alignment vertical="center"/>
      <protection locked="0"/>
    </xf>
    <xf numFmtId="3" fontId="13" fillId="0" borderId="78" xfId="0" applyNumberFormat="1" applyFont="1" applyFill="1" applyBorder="1" applyAlignment="1" applyProtection="1">
      <alignment horizontal="left" vertical="center" wrapText="1"/>
      <protection/>
    </xf>
    <xf numFmtId="3" fontId="13" fillId="0" borderId="83" xfId="0" applyNumberFormat="1" applyFont="1" applyFill="1" applyBorder="1" applyAlignment="1" applyProtection="1">
      <alignment horizontal="left" vertical="center" wrapText="1"/>
      <protection/>
    </xf>
    <xf numFmtId="3" fontId="13" fillId="0" borderId="88" xfId="0" applyNumberFormat="1" applyFont="1" applyFill="1" applyBorder="1" applyAlignment="1" applyProtection="1">
      <alignment horizontal="left" vertical="center" wrapText="1"/>
      <protection/>
    </xf>
    <xf numFmtId="3" fontId="13" fillId="0" borderId="98" xfId="0" applyNumberFormat="1" applyFont="1" applyFill="1" applyBorder="1" applyAlignment="1" applyProtection="1">
      <alignment horizontal="left" vertical="center" wrapText="1"/>
      <protection/>
    </xf>
    <xf numFmtId="3" fontId="13" fillId="0" borderId="82" xfId="0" applyNumberFormat="1" applyFont="1" applyFill="1" applyBorder="1" applyAlignment="1" applyProtection="1">
      <alignment horizontal="left" vertical="center" wrapText="1"/>
      <protection/>
    </xf>
    <xf numFmtId="3" fontId="13" fillId="0" borderId="66" xfId="0" applyNumberFormat="1" applyFont="1" applyFill="1" applyBorder="1" applyAlignment="1" applyProtection="1">
      <alignment horizontal="left" vertical="center" wrapText="1"/>
      <protection/>
    </xf>
    <xf numFmtId="3" fontId="51" fillId="37" borderId="113" xfId="0" applyNumberFormat="1" applyFont="1" applyFill="1" applyBorder="1" applyAlignment="1" applyProtection="1">
      <alignment horizontal="center" vertical="center" wrapText="1"/>
      <protection locked="0"/>
    </xf>
    <xf numFmtId="3" fontId="51" fillId="37" borderId="80" xfId="0" applyNumberFormat="1" applyFont="1" applyFill="1" applyBorder="1" applyAlignment="1" applyProtection="1">
      <alignment horizontal="center" vertical="center" wrapText="1"/>
      <protection locked="0"/>
    </xf>
    <xf numFmtId="3" fontId="51" fillId="37" borderId="4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0" xfId="0" applyFont="1" applyFill="1" applyBorder="1" applyAlignment="1" applyProtection="1">
      <alignment vertical="center" wrapText="1"/>
      <protection locked="0"/>
    </xf>
    <xf numFmtId="3" fontId="19" fillId="0" borderId="30" xfId="0" applyNumberFormat="1" applyFont="1" applyFill="1" applyBorder="1" applyAlignment="1" applyProtection="1">
      <alignment vertical="center"/>
      <protection locked="0"/>
    </xf>
    <xf numFmtId="3" fontId="19" fillId="0" borderId="31" xfId="0" applyNumberFormat="1" applyFont="1" applyFill="1" applyBorder="1" applyAlignment="1" applyProtection="1">
      <alignment vertical="center"/>
      <protection locked="0"/>
    </xf>
    <xf numFmtId="3" fontId="19" fillId="0" borderId="54" xfId="0" applyNumberFormat="1" applyFont="1" applyFill="1" applyBorder="1" applyAlignment="1" applyProtection="1">
      <alignment vertical="center"/>
      <protection locked="0"/>
    </xf>
    <xf numFmtId="0" fontId="6" fillId="0" borderId="78" xfId="0" applyFont="1" applyFill="1" applyBorder="1" applyAlignment="1" applyProtection="1">
      <alignment horizontal="left" vertical="center" wrapText="1"/>
      <protection locked="0"/>
    </xf>
    <xf numFmtId="0" fontId="6" fillId="0" borderId="83" xfId="0" applyFont="1" applyFill="1" applyBorder="1" applyAlignment="1" applyProtection="1">
      <alignment horizontal="left" vertical="center" wrapText="1"/>
      <protection locked="0"/>
    </xf>
    <xf numFmtId="0" fontId="6" fillId="0" borderId="88" xfId="0" applyFont="1" applyFill="1" applyBorder="1" applyAlignment="1" applyProtection="1">
      <alignment horizontal="left" vertical="center" wrapText="1"/>
      <protection locked="0"/>
    </xf>
    <xf numFmtId="0" fontId="6" fillId="0" borderId="93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87" xfId="0" applyFont="1" applyFill="1" applyBorder="1" applyAlignment="1" applyProtection="1">
      <alignment horizontal="left" vertical="center" wrapText="1"/>
      <protection locked="0"/>
    </xf>
    <xf numFmtId="0" fontId="6" fillId="0" borderId="98" xfId="0" applyFont="1" applyFill="1" applyBorder="1" applyAlignment="1" applyProtection="1">
      <alignment horizontal="left" vertical="center" wrapText="1"/>
      <protection locked="0"/>
    </xf>
    <xf numFmtId="0" fontId="6" fillId="0" borderId="82" xfId="0" applyFont="1" applyFill="1" applyBorder="1" applyAlignment="1" applyProtection="1">
      <alignment horizontal="left" vertical="center" wrapText="1"/>
      <protection locked="0"/>
    </xf>
    <xf numFmtId="0" fontId="6" fillId="0" borderId="66" xfId="0" applyFont="1" applyFill="1" applyBorder="1" applyAlignment="1" applyProtection="1">
      <alignment horizontal="left" vertical="center" wrapText="1"/>
      <protection locked="0"/>
    </xf>
    <xf numFmtId="0" fontId="13" fillId="38" borderId="40" xfId="0" applyFont="1" applyFill="1" applyBorder="1" applyAlignment="1" applyProtection="1" quotePrefix="1">
      <alignment horizontal="left" vertical="center" wrapText="1"/>
      <protection locked="0"/>
    </xf>
    <xf numFmtId="0" fontId="6" fillId="0" borderId="40" xfId="0" applyFont="1" applyFill="1" applyBorder="1" applyAlignment="1" applyProtection="1" quotePrefix="1">
      <alignment vertical="center" wrapText="1"/>
      <protection locked="0"/>
    </xf>
    <xf numFmtId="0" fontId="6" fillId="0" borderId="40" xfId="0" applyFont="1" applyFill="1" applyBorder="1" applyAlignment="1" applyProtection="1">
      <alignment vertical="center" wrapText="1"/>
      <protection locked="0"/>
    </xf>
    <xf numFmtId="0" fontId="6" fillId="0" borderId="31" xfId="0" applyFont="1" applyFill="1" applyBorder="1" applyAlignment="1" applyProtection="1" quotePrefix="1">
      <alignment horizontal="center" vertical="center"/>
      <protection locked="0"/>
    </xf>
    <xf numFmtId="0" fontId="6" fillId="0" borderId="54" xfId="0" applyFont="1" applyFill="1" applyBorder="1" applyAlignment="1" applyProtection="1" quotePrefix="1">
      <alignment horizontal="center" vertical="center"/>
      <protection locked="0"/>
    </xf>
    <xf numFmtId="3" fontId="65" fillId="0" borderId="78" xfId="0" applyNumberFormat="1" applyFont="1" applyFill="1" applyBorder="1" applyAlignment="1" applyProtection="1">
      <alignment horizontal="center" vertical="center"/>
      <protection locked="0"/>
    </xf>
    <xf numFmtId="3" fontId="65" fillId="0" borderId="88" xfId="0" applyNumberFormat="1" applyFont="1" applyFill="1" applyBorder="1" applyAlignment="1" applyProtection="1">
      <alignment horizontal="center" vertical="center"/>
      <protection locked="0"/>
    </xf>
    <xf numFmtId="3" fontId="65" fillId="0" borderId="93" xfId="0" applyNumberFormat="1" applyFont="1" applyFill="1" applyBorder="1" applyAlignment="1" applyProtection="1">
      <alignment horizontal="center" vertical="center"/>
      <protection locked="0"/>
    </xf>
    <xf numFmtId="3" fontId="65" fillId="0" borderId="87" xfId="0" applyNumberFormat="1" applyFont="1" applyFill="1" applyBorder="1" applyAlignment="1" applyProtection="1">
      <alignment horizontal="center" vertical="center"/>
      <protection locked="0"/>
    </xf>
    <xf numFmtId="3" fontId="13" fillId="0" borderId="83" xfId="0" applyNumberFormat="1" applyFont="1" applyFill="1" applyBorder="1" applyAlignment="1" applyProtection="1">
      <alignment horizontal="left" vertical="center"/>
      <protection locked="0"/>
    </xf>
    <xf numFmtId="3" fontId="13" fillId="0" borderId="88" xfId="0" applyNumberFormat="1" applyFont="1" applyFill="1" applyBorder="1" applyAlignment="1" applyProtection="1">
      <alignment horizontal="left" vertical="center"/>
      <protection locked="0"/>
    </xf>
    <xf numFmtId="3" fontId="13" fillId="0" borderId="0" xfId="0" applyNumberFormat="1" applyFont="1" applyFill="1" applyBorder="1" applyAlignment="1" applyProtection="1">
      <alignment horizontal="left" vertical="center"/>
      <protection locked="0"/>
    </xf>
    <xf numFmtId="3" fontId="13" fillId="0" borderId="87" xfId="0" applyNumberFormat="1" applyFont="1" applyFill="1" applyBorder="1" applyAlignment="1" applyProtection="1">
      <alignment horizontal="left" vertical="center"/>
      <protection locked="0"/>
    </xf>
    <xf numFmtId="3" fontId="13" fillId="0" borderId="28" xfId="0" applyNumberFormat="1" applyFont="1" applyFill="1" applyBorder="1" applyAlignment="1" applyProtection="1">
      <alignment horizontal="left" vertical="center"/>
      <protection locked="0"/>
    </xf>
    <xf numFmtId="3" fontId="13" fillId="0" borderId="20" xfId="0" applyNumberFormat="1" applyFont="1" applyFill="1" applyBorder="1" applyAlignment="1" applyProtection="1">
      <alignment horizontal="left" vertical="center"/>
      <protection locked="0"/>
    </xf>
    <xf numFmtId="3" fontId="34" fillId="0" borderId="40" xfId="0" applyNumberFormat="1" applyFont="1" applyFill="1" applyBorder="1" applyAlignment="1" applyProtection="1">
      <alignment horizontal="left" vertical="center" wrapText="1"/>
      <protection locked="0"/>
    </xf>
    <xf numFmtId="3" fontId="6" fillId="0" borderId="93" xfId="0" applyNumberFormat="1" applyFont="1" applyFill="1" applyBorder="1" applyAlignment="1" applyProtection="1">
      <alignment horizontal="center" vertical="center" textRotation="90"/>
      <protection locked="0"/>
    </xf>
    <xf numFmtId="3" fontId="6" fillId="0" borderId="98" xfId="0" applyNumberFormat="1" applyFont="1" applyFill="1" applyBorder="1" applyAlignment="1" applyProtection="1">
      <alignment horizontal="center" vertical="center" textRotation="90"/>
      <protection locked="0"/>
    </xf>
    <xf numFmtId="3" fontId="6" fillId="0" borderId="54" xfId="0" applyNumberFormat="1" applyFont="1" applyFill="1" applyBorder="1" applyAlignment="1" applyProtection="1">
      <alignment horizontal="left" vertical="center" wrapText="1"/>
      <protection locked="0"/>
    </xf>
    <xf numFmtId="0" fontId="6" fillId="0" borderId="40" xfId="0" applyFont="1" applyFill="1" applyBorder="1" applyAlignment="1" applyProtection="1">
      <alignment vertical="center"/>
      <protection locked="0"/>
    </xf>
    <xf numFmtId="0" fontId="6" fillId="0" borderId="40" xfId="0" applyFont="1" applyFill="1" applyBorder="1" applyAlignment="1" applyProtection="1" quotePrefix="1">
      <alignment vertical="center"/>
      <protection locked="0"/>
    </xf>
    <xf numFmtId="0" fontId="6" fillId="0" borderId="30" xfId="0" applyFont="1" applyFill="1" applyBorder="1" applyAlignment="1" applyProtection="1" quotePrefix="1">
      <alignment vertical="center"/>
      <protection locked="0"/>
    </xf>
    <xf numFmtId="0" fontId="6" fillId="0" borderId="54" xfId="0" applyFont="1" applyFill="1" applyBorder="1" applyAlignment="1" applyProtection="1" quotePrefix="1">
      <alignment vertical="center"/>
      <protection locked="0"/>
    </xf>
    <xf numFmtId="0" fontId="3" fillId="0" borderId="40" xfId="0" applyFont="1" applyFill="1" applyBorder="1" applyAlignment="1" applyProtection="1">
      <alignment vertical="center"/>
      <protection locked="0"/>
    </xf>
    <xf numFmtId="0" fontId="6" fillId="0" borderId="41" xfId="0" applyFont="1" applyFill="1" applyBorder="1" applyAlignment="1" applyProtection="1">
      <alignment vertical="center"/>
      <protection locked="0"/>
    </xf>
    <xf numFmtId="0" fontId="34" fillId="0" borderId="40" xfId="0" applyFont="1" applyFill="1" applyBorder="1" applyAlignment="1" applyProtection="1">
      <alignment horizontal="center" vertical="center" textRotation="90"/>
      <protection locked="0"/>
    </xf>
    <xf numFmtId="0" fontId="6" fillId="0" borderId="40" xfId="0" applyFont="1" applyFill="1" applyBorder="1" applyAlignment="1" applyProtection="1">
      <alignment horizontal="left" vertical="center"/>
      <protection/>
    </xf>
    <xf numFmtId="0" fontId="6" fillId="0" borderId="40" xfId="0" applyFont="1" applyFill="1" applyBorder="1" applyAlignment="1" applyProtection="1" quotePrefix="1">
      <alignment horizontal="left" vertical="center"/>
      <protection/>
    </xf>
    <xf numFmtId="0" fontId="34" fillId="0" borderId="40" xfId="0" applyFont="1" applyFill="1" applyBorder="1" applyAlignment="1" applyProtection="1">
      <alignment horizontal="left" vertical="center"/>
      <protection locked="0"/>
    </xf>
    <xf numFmtId="0" fontId="34" fillId="0" borderId="30" xfId="0" applyFont="1" applyFill="1" applyBorder="1" applyAlignment="1" applyProtection="1">
      <alignment horizontal="left" vertical="center"/>
      <protection locked="0"/>
    </xf>
    <xf numFmtId="0" fontId="6" fillId="0" borderId="40" xfId="0" applyFont="1" applyFill="1" applyBorder="1" applyAlignment="1" applyProtection="1">
      <alignment horizontal="left" vertical="center" wrapText="1"/>
      <protection locked="0"/>
    </xf>
    <xf numFmtId="0" fontId="6" fillId="0" borderId="40" xfId="0" applyFont="1" applyFill="1" applyBorder="1" applyAlignment="1" applyProtection="1">
      <alignment horizontal="left" vertical="center"/>
      <protection locked="0"/>
    </xf>
    <xf numFmtId="0" fontId="34" fillId="0" borderId="40" xfId="0" applyFont="1" applyFill="1" applyBorder="1" applyAlignment="1" applyProtection="1">
      <alignment horizontal="left" vertical="center"/>
      <protection/>
    </xf>
    <xf numFmtId="0" fontId="1" fillId="0" borderId="115" xfId="0" applyFont="1" applyFill="1" applyBorder="1" applyAlignment="1" applyProtection="1">
      <alignment horizontal="center" vertical="center"/>
      <protection locked="0"/>
    </xf>
    <xf numFmtId="0" fontId="1" fillId="0" borderId="29" xfId="0" applyFont="1" applyFill="1" applyBorder="1" applyAlignment="1" applyProtection="1">
      <alignment horizontal="center" vertical="center"/>
      <protection locked="0"/>
    </xf>
    <xf numFmtId="0" fontId="1" fillId="0" borderId="116" xfId="0" applyFont="1" applyFill="1" applyBorder="1" applyAlignment="1" applyProtection="1">
      <alignment horizontal="center" vertical="center"/>
      <protection locked="0"/>
    </xf>
    <xf numFmtId="3" fontId="51" fillId="37" borderId="117" xfId="0" applyNumberFormat="1" applyFont="1" applyFill="1" applyBorder="1" applyAlignment="1" applyProtection="1">
      <alignment horizontal="center" vertical="center" textRotation="90"/>
      <protection locked="0"/>
    </xf>
    <xf numFmtId="3" fontId="51" fillId="37" borderId="118" xfId="0" applyNumberFormat="1" applyFont="1" applyFill="1" applyBorder="1" applyAlignment="1" applyProtection="1">
      <alignment horizontal="center" vertical="center" textRotation="90"/>
      <protection locked="0"/>
    </xf>
    <xf numFmtId="3" fontId="51" fillId="37" borderId="23" xfId="0" applyNumberFormat="1" applyFont="1" applyFill="1" applyBorder="1" applyAlignment="1" applyProtection="1">
      <alignment horizontal="center" vertical="center" textRotation="90"/>
      <protection locked="0"/>
    </xf>
    <xf numFmtId="3" fontId="6" fillId="0" borderId="41" xfId="0" applyNumberFormat="1" applyFont="1" applyFill="1" applyBorder="1" applyAlignment="1" applyProtection="1" quotePrefix="1">
      <alignment vertical="center"/>
      <protection locked="0"/>
    </xf>
    <xf numFmtId="3" fontId="6" fillId="0" borderId="40" xfId="0" applyNumberFormat="1" applyFont="1" applyFill="1" applyBorder="1" applyAlignment="1" applyProtection="1">
      <alignment vertical="center"/>
      <protection locked="0"/>
    </xf>
    <xf numFmtId="3" fontId="1" fillId="0" borderId="113" xfId="0" applyNumberFormat="1" applyFont="1" applyFill="1" applyBorder="1" applyAlignment="1" applyProtection="1">
      <alignment horizontal="center" vertical="center" textRotation="90" wrapText="1"/>
      <protection locked="0"/>
    </xf>
    <xf numFmtId="3" fontId="1" fillId="0" borderId="93" xfId="0" applyNumberFormat="1" applyFont="1" applyFill="1" applyBorder="1" applyAlignment="1" applyProtection="1">
      <alignment horizontal="center" vertical="center" textRotation="90" wrapText="1"/>
      <protection locked="0"/>
    </xf>
    <xf numFmtId="3" fontId="1" fillId="0" borderId="98" xfId="0" applyNumberFormat="1" applyFont="1" applyFill="1" applyBorder="1" applyAlignment="1" applyProtection="1">
      <alignment horizontal="center" vertical="center" textRotation="90" wrapText="1"/>
      <protection locked="0"/>
    </xf>
    <xf numFmtId="3" fontId="1" fillId="0" borderId="40" xfId="0" applyNumberFormat="1" applyFont="1" applyFill="1" applyBorder="1" applyAlignment="1" applyProtection="1">
      <alignment horizontal="left" vertical="center" wrapText="1"/>
      <protection locked="0"/>
    </xf>
    <xf numFmtId="3" fontId="54" fillId="37" borderId="40" xfId="0" applyNumberFormat="1" applyFont="1" applyFill="1" applyBorder="1" applyAlignment="1" applyProtection="1">
      <alignment horizontal="center" vertical="center" wrapText="1"/>
      <protection locked="0"/>
    </xf>
    <xf numFmtId="3" fontId="34" fillId="0" borderId="41" xfId="0" applyNumberFormat="1" applyFont="1" applyFill="1" applyBorder="1" applyAlignment="1" applyProtection="1" quotePrefix="1">
      <alignment horizontal="left" vertical="center" wrapText="1"/>
      <protection locked="0"/>
    </xf>
    <xf numFmtId="3" fontId="34" fillId="0" borderId="40" xfId="0" applyNumberFormat="1" applyFont="1" applyFill="1" applyBorder="1" applyAlignment="1" applyProtection="1" quotePrefix="1">
      <alignment horizontal="left" vertical="center" wrapText="1"/>
      <protection locked="0"/>
    </xf>
    <xf numFmtId="3" fontId="1" fillId="0" borderId="57" xfId="0" applyNumberFormat="1" applyFont="1" applyFill="1" applyBorder="1" applyAlignment="1" applyProtection="1">
      <alignment horizontal="center" vertical="center"/>
      <protection locked="0"/>
    </xf>
    <xf numFmtId="3" fontId="1" fillId="0" borderId="95" xfId="0" applyNumberFormat="1" applyFont="1" applyFill="1" applyBorder="1" applyAlignment="1" applyProtection="1">
      <alignment horizontal="center" vertical="center"/>
      <protection locked="0"/>
    </xf>
    <xf numFmtId="3" fontId="1" fillId="0" borderId="62" xfId="0" applyNumberFormat="1" applyFont="1" applyFill="1" applyBorder="1" applyAlignment="1" applyProtection="1">
      <alignment horizontal="center" vertical="center"/>
      <protection locked="0"/>
    </xf>
    <xf numFmtId="0" fontId="6" fillId="0" borderId="54" xfId="0" applyFont="1" applyFill="1" applyBorder="1" applyAlignment="1" applyProtection="1">
      <alignment vertical="center"/>
      <protection locked="0"/>
    </xf>
    <xf numFmtId="0" fontId="6" fillId="0" borderId="40" xfId="0" applyFont="1" applyFill="1" applyBorder="1" applyAlignment="1" applyProtection="1">
      <alignment vertical="center"/>
      <protection locked="0"/>
    </xf>
    <xf numFmtId="0" fontId="53" fillId="0" borderId="0" xfId="0" applyFont="1" applyFill="1" applyBorder="1" applyAlignment="1" applyProtection="1" quotePrefix="1">
      <alignment horizontal="center" vertical="center" wrapText="1"/>
      <protection locked="0"/>
    </xf>
    <xf numFmtId="0" fontId="52" fillId="0" borderId="0" xfId="0" applyFont="1" applyFill="1" applyAlignment="1" applyProtection="1">
      <alignment horizontal="center" vertical="center"/>
      <protection locked="0"/>
    </xf>
    <xf numFmtId="3" fontId="1" fillId="0" borderId="40" xfId="0" applyNumberFormat="1" applyFont="1" applyFill="1" applyBorder="1" applyAlignment="1" applyProtection="1">
      <alignment vertical="center"/>
      <protection locked="0"/>
    </xf>
    <xf numFmtId="3" fontId="1" fillId="0" borderId="41" xfId="0" applyNumberFormat="1" applyFont="1" applyFill="1" applyBorder="1" applyAlignment="1" applyProtection="1" quotePrefix="1">
      <alignment vertical="center"/>
      <protection locked="0"/>
    </xf>
    <xf numFmtId="3" fontId="1" fillId="0" borderId="40" xfId="0" applyNumberFormat="1" applyFont="1" applyFill="1" applyBorder="1" applyAlignment="1" applyProtection="1" quotePrefix="1">
      <alignment vertical="center"/>
      <protection locked="0"/>
    </xf>
    <xf numFmtId="0" fontId="34" fillId="0" borderId="41" xfId="0" applyFont="1" applyFill="1" applyBorder="1" applyAlignment="1" applyProtection="1">
      <alignment horizontal="left" vertical="center"/>
      <protection locked="0"/>
    </xf>
    <xf numFmtId="0" fontId="1" fillId="0" borderId="99" xfId="0" applyFont="1" applyFill="1" applyBorder="1" applyAlignment="1" applyProtection="1">
      <alignment horizontal="center" vertical="center"/>
      <protection locked="0"/>
    </xf>
    <xf numFmtId="0" fontId="1" fillId="0" borderId="81" xfId="0" applyFont="1" applyFill="1" applyBorder="1" applyAlignment="1" applyProtection="1">
      <alignment horizontal="center" vertical="center"/>
      <protection locked="0"/>
    </xf>
    <xf numFmtId="0" fontId="1" fillId="0" borderId="67" xfId="0" applyFont="1" applyFill="1" applyBorder="1" applyAlignment="1" applyProtection="1">
      <alignment horizontal="center" vertical="center"/>
      <protection locked="0"/>
    </xf>
    <xf numFmtId="0" fontId="43" fillId="40" borderId="119" xfId="0" applyFont="1" applyFill="1" applyBorder="1" applyAlignment="1" applyProtection="1">
      <alignment horizontal="center" vertical="center" textRotation="90"/>
      <protection locked="0"/>
    </xf>
    <xf numFmtId="0" fontId="43" fillId="40" borderId="36" xfId="0" applyFont="1" applyFill="1" applyBorder="1" applyAlignment="1" applyProtection="1">
      <alignment horizontal="center" vertical="center" textRotation="90"/>
      <protection locked="0"/>
    </xf>
    <xf numFmtId="0" fontId="34" fillId="0" borderId="93" xfId="0" applyFont="1" applyFill="1" applyBorder="1" applyAlignment="1" applyProtection="1">
      <alignment horizontal="left" vertical="center"/>
      <protection locked="0"/>
    </xf>
    <xf numFmtId="0" fontId="34" fillId="0" borderId="0" xfId="0" applyFont="1" applyFill="1" applyBorder="1" applyAlignment="1" applyProtection="1">
      <alignment horizontal="left" vertical="center"/>
      <protection locked="0"/>
    </xf>
    <xf numFmtId="0" fontId="34" fillId="0" borderId="87" xfId="0" applyFont="1" applyFill="1" applyBorder="1" applyAlignment="1" applyProtection="1">
      <alignment horizontal="left" vertical="center"/>
      <protection locked="0"/>
    </xf>
    <xf numFmtId="0" fontId="6" fillId="0" borderId="30" xfId="0" applyFont="1" applyFill="1" applyBorder="1" applyAlignment="1" applyProtection="1" quotePrefix="1">
      <alignment horizontal="center" vertical="center" textRotation="90"/>
      <protection locked="0"/>
    </xf>
    <xf numFmtId="0" fontId="6" fillId="0" borderId="31" xfId="0" applyFont="1" applyFill="1" applyBorder="1" applyAlignment="1" applyProtection="1" quotePrefix="1">
      <alignment horizontal="center" vertical="center" textRotation="90"/>
      <protection locked="0"/>
    </xf>
    <xf numFmtId="0" fontId="6" fillId="0" borderId="78" xfId="56" applyFont="1" applyFill="1" applyBorder="1" applyAlignment="1" applyProtection="1">
      <alignment horizontal="center" vertical="center"/>
      <protection locked="0"/>
    </xf>
    <xf numFmtId="0" fontId="6" fillId="0" borderId="83" xfId="56" applyFont="1" applyFill="1" applyBorder="1" applyAlignment="1" applyProtection="1">
      <alignment horizontal="center" vertical="center"/>
      <protection locked="0"/>
    </xf>
    <xf numFmtId="0" fontId="6" fillId="0" borderId="88" xfId="56" applyFont="1" applyFill="1" applyBorder="1" applyAlignment="1" applyProtection="1">
      <alignment horizontal="center" vertical="center"/>
      <protection locked="0"/>
    </xf>
    <xf numFmtId="0" fontId="6" fillId="40" borderId="99" xfId="56" applyFont="1" applyFill="1" applyBorder="1" applyAlignment="1" applyProtection="1">
      <alignment horizontal="left" vertical="center"/>
      <protection/>
    </xf>
    <xf numFmtId="0" fontId="6" fillId="40" borderId="81" xfId="56" applyFont="1" applyFill="1" applyBorder="1" applyAlignment="1" applyProtection="1">
      <alignment horizontal="left" vertical="center"/>
      <protection/>
    </xf>
    <xf numFmtId="0" fontId="6" fillId="40" borderId="67" xfId="56" applyFont="1" applyFill="1" applyBorder="1" applyAlignment="1" applyProtection="1">
      <alignment horizontal="left" vertical="center"/>
      <protection/>
    </xf>
    <xf numFmtId="3" fontId="51" fillId="37" borderId="119" xfId="0" applyNumberFormat="1" applyFont="1" applyFill="1" applyBorder="1" applyAlignment="1" applyProtection="1">
      <alignment horizontal="center" vertical="center" textRotation="90"/>
      <protection locked="0"/>
    </xf>
    <xf numFmtId="3" fontId="51" fillId="37" borderId="36" xfId="0" applyNumberFormat="1" applyFont="1" applyFill="1" applyBorder="1" applyAlignment="1" applyProtection="1">
      <alignment horizontal="center" vertical="center" textRotation="90"/>
      <protection locked="0"/>
    </xf>
    <xf numFmtId="3" fontId="51" fillId="37" borderId="37" xfId="0" applyNumberFormat="1" applyFont="1" applyFill="1" applyBorder="1" applyAlignment="1" applyProtection="1">
      <alignment horizontal="center" vertical="center" textRotation="90"/>
      <protection locked="0"/>
    </xf>
    <xf numFmtId="3" fontId="34" fillId="0" borderId="54" xfId="0" applyNumberFormat="1" applyFont="1" applyFill="1" applyBorder="1" applyAlignment="1" applyProtection="1">
      <alignment horizontal="left" vertical="center" wrapText="1"/>
      <protection locked="0"/>
    </xf>
    <xf numFmtId="3" fontId="20" fillId="0" borderId="30" xfId="0" applyNumberFormat="1" applyFont="1" applyFill="1" applyBorder="1" applyAlignment="1" applyProtection="1">
      <alignment horizontal="center" vertical="center"/>
      <protection locked="0"/>
    </xf>
    <xf numFmtId="3" fontId="20" fillId="0" borderId="31" xfId="0" applyNumberFormat="1" applyFont="1" applyFill="1" applyBorder="1" applyAlignment="1" applyProtection="1">
      <alignment horizontal="center" vertical="center"/>
      <protection locked="0"/>
    </xf>
    <xf numFmtId="3" fontId="20" fillId="0" borderId="54" xfId="0" applyNumberFormat="1" applyFont="1" applyFill="1" applyBorder="1" applyAlignment="1" applyProtection="1">
      <alignment horizontal="center" vertical="center"/>
      <protection locked="0"/>
    </xf>
    <xf numFmtId="0" fontId="43" fillId="40" borderId="37" xfId="0" applyFont="1" applyFill="1" applyBorder="1" applyAlignment="1" applyProtection="1">
      <alignment horizontal="center" vertical="center" textRotation="90"/>
      <protection locked="0"/>
    </xf>
    <xf numFmtId="0" fontId="6" fillId="0" borderId="40" xfId="0" applyFont="1" applyFill="1" applyBorder="1" applyAlignment="1" applyProtection="1">
      <alignment horizontal="center" vertical="center"/>
      <protection locked="0"/>
    </xf>
    <xf numFmtId="3" fontId="54" fillId="37" borderId="40" xfId="0" applyNumberFormat="1" applyFont="1" applyFill="1" applyBorder="1" applyAlignment="1" applyProtection="1">
      <alignment horizontal="left" vertical="center" wrapText="1"/>
      <protection locked="0"/>
    </xf>
    <xf numFmtId="3" fontId="13" fillId="0" borderId="54" xfId="0" applyNumberFormat="1" applyFont="1" applyFill="1" applyBorder="1" applyAlignment="1" applyProtection="1" quotePrefix="1">
      <alignment horizontal="center" vertical="center"/>
      <protection locked="0"/>
    </xf>
    <xf numFmtId="3" fontId="43" fillId="40" borderId="36" xfId="0" applyNumberFormat="1" applyFont="1" applyFill="1" applyBorder="1" applyAlignment="1" applyProtection="1">
      <alignment horizontal="center" vertical="center" textRotation="90"/>
      <protection locked="0"/>
    </xf>
    <xf numFmtId="3" fontId="43" fillId="40" borderId="37" xfId="0" applyNumberFormat="1" applyFont="1" applyFill="1" applyBorder="1" applyAlignment="1" applyProtection="1">
      <alignment horizontal="center" vertical="center" textRotation="90"/>
      <protection locked="0"/>
    </xf>
    <xf numFmtId="0" fontId="51" fillId="37" borderId="119" xfId="0" applyFont="1" applyFill="1" applyBorder="1" applyAlignment="1" applyProtection="1">
      <alignment horizontal="center" vertical="center" textRotation="90"/>
      <protection locked="0"/>
    </xf>
    <xf numFmtId="0" fontId="51" fillId="37" borderId="36" xfId="0" applyFont="1" applyFill="1" applyBorder="1" applyAlignment="1" applyProtection="1">
      <alignment horizontal="center" vertical="center" textRotation="90"/>
      <protection locked="0"/>
    </xf>
    <xf numFmtId="0" fontId="43" fillId="0" borderId="119" xfId="0" applyFont="1" applyFill="1" applyBorder="1" applyAlignment="1" applyProtection="1">
      <alignment horizontal="center" vertical="center" textRotation="90"/>
      <protection locked="0"/>
    </xf>
    <xf numFmtId="0" fontId="43" fillId="0" borderId="36" xfId="0" applyFont="1" applyFill="1" applyBorder="1" applyAlignment="1" applyProtection="1">
      <alignment horizontal="center" vertical="center" textRotation="90"/>
      <protection locked="0"/>
    </xf>
    <xf numFmtId="0" fontId="43" fillId="40" borderId="84" xfId="56" applyFont="1" applyFill="1" applyBorder="1" applyAlignment="1" applyProtection="1">
      <alignment horizontal="center" vertical="center" textRotation="90"/>
      <protection locked="0"/>
    </xf>
    <xf numFmtId="0" fontId="43" fillId="40" borderId="33" xfId="56" applyFont="1" applyFill="1" applyBorder="1" applyAlignment="1" applyProtection="1">
      <alignment horizontal="center" vertical="center" textRotation="90"/>
      <protection locked="0"/>
    </xf>
    <xf numFmtId="0" fontId="6" fillId="0" borderId="78" xfId="0" applyFont="1" applyFill="1" applyBorder="1" applyAlignment="1" applyProtection="1" quotePrefix="1">
      <alignment horizontal="left" vertical="center" wrapText="1"/>
      <protection locked="0"/>
    </xf>
    <xf numFmtId="0" fontId="6" fillId="0" borderId="83" xfId="0" applyFont="1" applyFill="1" applyBorder="1" applyAlignment="1" applyProtection="1" quotePrefix="1">
      <alignment horizontal="left" vertical="center" wrapText="1"/>
      <protection locked="0"/>
    </xf>
    <xf numFmtId="0" fontId="6" fillId="0" borderId="88" xfId="0" applyFont="1" applyFill="1" applyBorder="1" applyAlignment="1" applyProtection="1" quotePrefix="1">
      <alignment horizontal="left" vertical="center" wrapText="1"/>
      <protection locked="0"/>
    </xf>
    <xf numFmtId="0" fontId="6" fillId="0" borderId="93" xfId="0" applyFont="1" applyFill="1" applyBorder="1" applyAlignment="1" applyProtection="1" quotePrefix="1">
      <alignment horizontal="left" vertical="center" wrapText="1"/>
      <protection locked="0"/>
    </xf>
    <xf numFmtId="0" fontId="6" fillId="0" borderId="0" xfId="0" applyFont="1" applyFill="1" applyBorder="1" applyAlignment="1" applyProtection="1" quotePrefix="1">
      <alignment horizontal="left" vertical="center" wrapText="1"/>
      <protection locked="0"/>
    </xf>
    <xf numFmtId="0" fontId="6" fillId="0" borderId="87" xfId="0" applyFont="1" applyFill="1" applyBorder="1" applyAlignment="1" applyProtection="1" quotePrefix="1">
      <alignment horizontal="left" vertical="center" wrapText="1"/>
      <protection locked="0"/>
    </xf>
    <xf numFmtId="0" fontId="6" fillId="0" borderId="98" xfId="0" applyFont="1" applyFill="1" applyBorder="1" applyAlignment="1" applyProtection="1" quotePrefix="1">
      <alignment horizontal="left" vertical="center" wrapText="1"/>
      <protection locked="0"/>
    </xf>
    <xf numFmtId="0" fontId="6" fillId="0" borderId="82" xfId="0" applyFont="1" applyFill="1" applyBorder="1" applyAlignment="1" applyProtection="1" quotePrefix="1">
      <alignment horizontal="left" vertical="center" wrapText="1"/>
      <protection locked="0"/>
    </xf>
    <xf numFmtId="0" fontId="6" fillId="0" borderId="66" xfId="0" applyFont="1" applyFill="1" applyBorder="1" applyAlignment="1" applyProtection="1" quotePrefix="1">
      <alignment horizontal="left" vertical="center" wrapText="1"/>
      <protection locked="0"/>
    </xf>
    <xf numFmtId="0" fontId="6" fillId="0" borderId="30" xfId="0" applyFont="1" applyFill="1" applyBorder="1" applyAlignment="1">
      <alignment horizontal="center" vertical="center" textRotation="90" wrapText="1"/>
    </xf>
    <xf numFmtId="0" fontId="6" fillId="0" borderId="31" xfId="0" applyFont="1" applyFill="1" applyBorder="1" applyAlignment="1">
      <alignment horizontal="center" vertical="center" textRotation="90" wrapText="1"/>
    </xf>
    <xf numFmtId="0" fontId="6" fillId="0" borderId="54" xfId="0" applyFont="1" applyFill="1" applyBorder="1" applyAlignment="1">
      <alignment horizontal="center" vertical="center" textRotation="90" wrapText="1"/>
    </xf>
    <xf numFmtId="3" fontId="33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37" xfId="0" applyFont="1" applyFill="1" applyBorder="1" applyAlignment="1" applyProtection="1">
      <alignment horizontal="center" vertical="center" textRotation="90"/>
      <protection locked="0"/>
    </xf>
    <xf numFmtId="3" fontId="11" fillId="0" borderId="40" xfId="0" applyNumberFormat="1" applyFont="1" applyFill="1" applyBorder="1" applyAlignment="1" applyProtection="1">
      <alignment horizontal="left" vertical="center"/>
      <protection locked="0"/>
    </xf>
    <xf numFmtId="3" fontId="44" fillId="0" borderId="113" xfId="0" applyNumberFormat="1" applyFont="1" applyFill="1" applyBorder="1" applyAlignment="1" applyProtection="1">
      <alignment horizontal="center" vertical="center" wrapText="1"/>
      <protection locked="0"/>
    </xf>
    <xf numFmtId="3" fontId="44" fillId="0" borderId="80" xfId="0" applyNumberFormat="1" applyFont="1" applyFill="1" applyBorder="1" applyAlignment="1" applyProtection="1">
      <alignment horizontal="center" vertical="center" wrapText="1"/>
      <protection locked="0"/>
    </xf>
    <xf numFmtId="3" fontId="44" fillId="0" borderId="85" xfId="0" applyNumberFormat="1" applyFont="1" applyFill="1" applyBorder="1" applyAlignment="1" applyProtection="1">
      <alignment horizontal="center" vertical="center" wrapText="1"/>
      <protection locked="0"/>
    </xf>
    <xf numFmtId="3" fontId="44" fillId="0" borderId="93" xfId="0" applyNumberFormat="1" applyFont="1" applyFill="1" applyBorder="1" applyAlignment="1" applyProtection="1">
      <alignment horizontal="center" vertical="center" wrapText="1"/>
      <protection locked="0"/>
    </xf>
    <xf numFmtId="3" fontId="44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44" fillId="0" borderId="87" xfId="0" applyNumberFormat="1" applyFont="1" applyFill="1" applyBorder="1" applyAlignment="1" applyProtection="1">
      <alignment horizontal="center" vertical="center" wrapText="1"/>
      <protection locked="0"/>
    </xf>
    <xf numFmtId="3" fontId="44" fillId="0" borderId="79" xfId="0" applyNumberFormat="1" applyFont="1" applyFill="1" applyBorder="1" applyAlignment="1" applyProtection="1">
      <alignment horizontal="center" vertical="center" wrapText="1"/>
      <protection locked="0"/>
    </xf>
    <xf numFmtId="3" fontId="44" fillId="0" borderId="28" xfId="0" applyNumberFormat="1" applyFont="1" applyFill="1" applyBorder="1" applyAlignment="1" applyProtection="1">
      <alignment horizontal="center" vertical="center" wrapText="1"/>
      <protection locked="0"/>
    </xf>
    <xf numFmtId="3" fontId="4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4" xfId="0" applyFont="1" applyFill="1" applyBorder="1" applyAlignment="1" applyProtection="1">
      <alignment horizontal="center" vertical="center"/>
      <protection locked="0"/>
    </xf>
    <xf numFmtId="0" fontId="1" fillId="0" borderId="40" xfId="0" applyFont="1" applyFill="1" applyBorder="1" applyAlignment="1" applyProtection="1">
      <alignment horizontal="center" vertical="center"/>
      <protection locked="0"/>
    </xf>
    <xf numFmtId="3" fontId="11" fillId="0" borderId="99" xfId="0" applyNumberFormat="1" applyFont="1" applyFill="1" applyBorder="1" applyAlignment="1" applyProtection="1">
      <alignment horizontal="center" vertical="center"/>
      <protection locked="0"/>
    </xf>
    <xf numFmtId="3" fontId="11" fillId="0" borderId="67" xfId="0" applyNumberFormat="1" applyFont="1" applyFill="1" applyBorder="1" applyAlignment="1" applyProtection="1">
      <alignment horizontal="center" vertical="center"/>
      <protection locked="0"/>
    </xf>
    <xf numFmtId="0" fontId="1" fillId="0" borderId="41" xfId="0" applyFont="1" applyFill="1" applyBorder="1" applyAlignment="1">
      <alignment horizontal="center" vertical="center"/>
    </xf>
    <xf numFmtId="3" fontId="13" fillId="0" borderId="86" xfId="0" applyNumberFormat="1" applyFont="1" applyFill="1" applyBorder="1" applyAlignment="1" applyProtection="1">
      <alignment horizontal="center" vertical="center"/>
      <protection locked="0"/>
    </xf>
    <xf numFmtId="3" fontId="13" fillId="0" borderId="31" xfId="0" applyNumberFormat="1" applyFont="1" applyFill="1" applyBorder="1" applyAlignment="1" applyProtection="1">
      <alignment horizontal="center" vertical="center"/>
      <protection locked="0"/>
    </xf>
    <xf numFmtId="3" fontId="13" fillId="0" borderId="54" xfId="0" applyNumberFormat="1" applyFont="1" applyFill="1" applyBorder="1" applyAlignment="1" applyProtection="1">
      <alignment horizontal="center" vertical="center"/>
      <protection locked="0"/>
    </xf>
    <xf numFmtId="3" fontId="25" fillId="37" borderId="119" xfId="0" applyNumberFormat="1" applyFont="1" applyFill="1" applyBorder="1" applyAlignment="1" applyProtection="1">
      <alignment horizontal="center" vertical="center" textRotation="90" wrapText="1"/>
      <protection locked="0"/>
    </xf>
    <xf numFmtId="3" fontId="25" fillId="37" borderId="36" xfId="0" applyNumberFormat="1" applyFont="1" applyFill="1" applyBorder="1" applyAlignment="1" applyProtection="1">
      <alignment horizontal="center" vertical="center" textRotation="90" wrapText="1"/>
      <protection locked="0"/>
    </xf>
    <xf numFmtId="3" fontId="25" fillId="37" borderId="37" xfId="0" applyNumberFormat="1" applyFont="1" applyFill="1" applyBorder="1" applyAlignment="1" applyProtection="1">
      <alignment horizontal="center" vertical="center" textRotation="90" wrapText="1"/>
      <protection locked="0"/>
    </xf>
    <xf numFmtId="0" fontId="1" fillId="0" borderId="40" xfId="0" applyFont="1" applyFill="1" applyBorder="1" applyAlignment="1">
      <alignment horizontal="center" vertical="center"/>
    </xf>
    <xf numFmtId="3" fontId="20" fillId="0" borderId="30" xfId="0" applyNumberFormat="1" applyFont="1" applyFill="1" applyBorder="1" applyAlignment="1" applyProtection="1">
      <alignment horizontal="left" vertical="center" wrapText="1"/>
      <protection locked="0"/>
    </xf>
    <xf numFmtId="3" fontId="20" fillId="0" borderId="24" xfId="0" applyNumberFormat="1" applyFont="1" applyFill="1" applyBorder="1" applyAlignment="1" applyProtection="1">
      <alignment horizontal="left" vertical="center" wrapText="1"/>
      <protection locked="0"/>
    </xf>
    <xf numFmtId="3" fontId="43" fillId="40" borderId="36" xfId="0" applyNumberFormat="1" applyFont="1" applyFill="1" applyBorder="1" applyAlignment="1" applyProtection="1">
      <alignment horizontal="center" vertical="center" textRotation="90" wrapText="1"/>
      <protection locked="0"/>
    </xf>
    <xf numFmtId="3" fontId="43" fillId="40" borderId="37" xfId="0" applyNumberFormat="1" applyFont="1" applyFill="1" applyBorder="1" applyAlignment="1" applyProtection="1">
      <alignment horizontal="center" vertical="center" textRotation="90" wrapText="1"/>
      <protection locked="0"/>
    </xf>
    <xf numFmtId="3" fontId="13" fillId="0" borderId="57" xfId="0" applyNumberFormat="1" applyFont="1" applyFill="1" applyBorder="1" applyAlignment="1" applyProtection="1">
      <alignment horizontal="left" vertical="center" wrapText="1"/>
      <protection locked="0"/>
    </xf>
    <xf numFmtId="3" fontId="13" fillId="0" borderId="95" xfId="0" applyNumberFormat="1" applyFont="1" applyFill="1" applyBorder="1" applyAlignment="1" applyProtection="1">
      <alignment horizontal="left" vertical="center" wrapText="1"/>
      <protection locked="0"/>
    </xf>
    <xf numFmtId="3" fontId="13" fillId="0" borderId="6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99" xfId="0" applyFont="1" applyFill="1" applyBorder="1" applyAlignment="1">
      <alignment horizontal="center" vertical="center"/>
    </xf>
    <xf numFmtId="0" fontId="1" fillId="0" borderId="81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3" fontId="11" fillId="40" borderId="119" xfId="0" applyNumberFormat="1" applyFont="1" applyFill="1" applyBorder="1" applyAlignment="1" applyProtection="1">
      <alignment horizontal="center" vertical="center" textRotation="90" wrapText="1"/>
      <protection locked="0"/>
    </xf>
    <xf numFmtId="3" fontId="11" fillId="40" borderId="36" xfId="0" applyNumberFormat="1" applyFont="1" applyFill="1" applyBorder="1" applyAlignment="1" applyProtection="1">
      <alignment horizontal="center" vertical="center" textRotation="90" wrapText="1"/>
      <protection locked="0"/>
    </xf>
    <xf numFmtId="3" fontId="11" fillId="40" borderId="37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0" borderId="41" xfId="0" applyFont="1" applyFill="1" applyBorder="1" applyAlignment="1" applyProtection="1">
      <alignment horizontal="center" vertical="center"/>
      <protection locked="0"/>
    </xf>
    <xf numFmtId="0" fontId="6" fillId="0" borderId="30" xfId="0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0" fontId="1" fillId="40" borderId="78" xfId="0" applyFont="1" applyFill="1" applyBorder="1" applyAlignment="1" applyProtection="1">
      <alignment horizontal="center" vertical="center" wrapText="1"/>
      <protection/>
    </xf>
    <xf numFmtId="0" fontId="1" fillId="40" borderId="83" xfId="0" applyFont="1" applyFill="1" applyBorder="1" applyAlignment="1" applyProtection="1">
      <alignment horizontal="center" vertical="center" wrapText="1"/>
      <protection/>
    </xf>
    <xf numFmtId="0" fontId="1" fillId="40" borderId="88" xfId="0" applyFont="1" applyFill="1" applyBorder="1" applyAlignment="1" applyProtection="1">
      <alignment horizontal="center" vertical="center" wrapText="1"/>
      <protection/>
    </xf>
    <xf numFmtId="0" fontId="1" fillId="40" borderId="98" xfId="0" applyFont="1" applyFill="1" applyBorder="1" applyAlignment="1" applyProtection="1">
      <alignment horizontal="center" vertical="center" wrapText="1"/>
      <protection/>
    </xf>
    <xf numFmtId="0" fontId="1" fillId="40" borderId="82" xfId="0" applyFont="1" applyFill="1" applyBorder="1" applyAlignment="1" applyProtection="1">
      <alignment horizontal="center" vertical="center" wrapText="1"/>
      <protection/>
    </xf>
    <xf numFmtId="0" fontId="1" fillId="40" borderId="66" xfId="0" applyFont="1" applyFill="1" applyBorder="1" applyAlignment="1" applyProtection="1">
      <alignment horizontal="center" vertical="center" wrapText="1"/>
      <protection/>
    </xf>
    <xf numFmtId="0" fontId="3" fillId="0" borderId="30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3" fontId="13" fillId="0" borderId="86" xfId="0" applyNumberFormat="1" applyFont="1" applyFill="1" applyBorder="1" applyAlignment="1" applyProtection="1">
      <alignment horizontal="center" vertical="center" textRotation="90" wrapText="1"/>
      <protection locked="0"/>
    </xf>
    <xf numFmtId="3" fontId="13" fillId="0" borderId="31" xfId="0" applyNumberFormat="1" applyFont="1" applyFill="1" applyBorder="1" applyAlignment="1" applyProtection="1">
      <alignment horizontal="center" vertical="center" textRotation="90" wrapText="1"/>
      <protection locked="0"/>
    </xf>
    <xf numFmtId="3" fontId="13" fillId="0" borderId="54" xfId="0" applyNumberFormat="1" applyFont="1" applyFill="1" applyBorder="1" applyAlignment="1" applyProtection="1">
      <alignment horizontal="center" vertical="center" textRotation="90" wrapText="1"/>
      <protection locked="0"/>
    </xf>
    <xf numFmtId="0" fontId="11" fillId="0" borderId="93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87" xfId="0" applyFont="1" applyFill="1" applyBorder="1" applyAlignment="1" applyProtection="1">
      <alignment horizontal="center" vertical="center"/>
      <protection locked="0"/>
    </xf>
    <xf numFmtId="49" fontId="50" fillId="0" borderId="32" xfId="0" applyNumberFormat="1" applyFont="1" applyFill="1" applyBorder="1" applyAlignment="1" applyProtection="1">
      <alignment horizontal="center" vertical="center" textRotation="90" wrapText="1"/>
      <protection locked="0"/>
    </xf>
    <xf numFmtId="3" fontId="13" fillId="0" borderId="30" xfId="0" applyNumberFormat="1" applyFont="1" applyFill="1" applyBorder="1" applyAlignment="1" applyProtection="1">
      <alignment horizontal="center" vertical="center" textRotation="90" wrapText="1"/>
      <protection locked="0"/>
    </xf>
    <xf numFmtId="3" fontId="44" fillId="0" borderId="78" xfId="0" applyNumberFormat="1" applyFont="1" applyFill="1" applyBorder="1" applyAlignment="1" applyProtection="1">
      <alignment horizontal="center" vertical="center" wrapText="1"/>
      <protection locked="0"/>
    </xf>
    <xf numFmtId="3" fontId="44" fillId="0" borderId="83" xfId="0" applyNumberFormat="1" applyFont="1" applyFill="1" applyBorder="1" applyAlignment="1" applyProtection="1">
      <alignment horizontal="center" vertical="center" wrapText="1"/>
      <protection locked="0"/>
    </xf>
    <xf numFmtId="3" fontId="44" fillId="0" borderId="88" xfId="0" applyNumberFormat="1" applyFont="1" applyFill="1" applyBorder="1" applyAlignment="1" applyProtection="1">
      <alignment horizontal="center" vertical="center" wrapText="1"/>
      <protection locked="0"/>
    </xf>
    <xf numFmtId="3" fontId="36" fillId="0" borderId="41" xfId="0" applyNumberFormat="1" applyFont="1" applyFill="1" applyBorder="1" applyAlignment="1" applyProtection="1">
      <alignment horizontal="center" vertical="center" textRotation="90"/>
      <protection locked="0"/>
    </xf>
    <xf numFmtId="0" fontId="13" fillId="0" borderId="86" xfId="0" applyFont="1" applyFill="1" applyBorder="1" applyAlignment="1">
      <alignment horizontal="center" vertical="center" textRotation="90" wrapText="1"/>
    </xf>
    <xf numFmtId="3" fontId="13" fillId="0" borderId="78" xfId="0" applyNumberFormat="1" applyFont="1" applyFill="1" applyBorder="1" applyAlignment="1" applyProtection="1" quotePrefix="1">
      <alignment horizontal="center" vertical="center" wrapText="1"/>
      <protection locked="0"/>
    </xf>
    <xf numFmtId="3" fontId="13" fillId="0" borderId="83" xfId="0" applyNumberFormat="1" applyFont="1" applyFill="1" applyBorder="1" applyAlignment="1" applyProtection="1" quotePrefix="1">
      <alignment horizontal="center" vertical="center" wrapText="1"/>
      <protection locked="0"/>
    </xf>
    <xf numFmtId="3" fontId="13" fillId="0" borderId="88" xfId="0" applyNumberFormat="1" applyFont="1" applyFill="1" applyBorder="1" applyAlignment="1" applyProtection="1" quotePrefix="1">
      <alignment horizontal="center" vertical="center" wrapText="1"/>
      <protection locked="0"/>
    </xf>
    <xf numFmtId="3" fontId="13" fillId="0" borderId="93" xfId="0" applyNumberFormat="1" applyFont="1" applyFill="1" applyBorder="1" applyAlignment="1" applyProtection="1" quotePrefix="1">
      <alignment horizontal="center" vertical="center" wrapText="1"/>
      <protection locked="0"/>
    </xf>
    <xf numFmtId="3" fontId="13" fillId="0" borderId="0" xfId="0" applyNumberFormat="1" applyFont="1" applyFill="1" applyBorder="1" applyAlignment="1" applyProtection="1" quotePrefix="1">
      <alignment horizontal="center" vertical="center" wrapText="1"/>
      <protection locked="0"/>
    </xf>
    <xf numFmtId="3" fontId="13" fillId="0" borderId="87" xfId="0" applyNumberFormat="1" applyFont="1" applyFill="1" applyBorder="1" applyAlignment="1" applyProtection="1" quotePrefix="1">
      <alignment horizontal="center" vertical="center" wrapText="1"/>
      <protection locked="0"/>
    </xf>
    <xf numFmtId="3" fontId="13" fillId="0" borderId="79" xfId="0" applyNumberFormat="1" applyFont="1" applyFill="1" applyBorder="1" applyAlignment="1" applyProtection="1" quotePrefix="1">
      <alignment horizontal="center" vertical="center" wrapText="1"/>
      <protection locked="0"/>
    </xf>
    <xf numFmtId="3" fontId="13" fillId="0" borderId="28" xfId="0" applyNumberFormat="1" applyFont="1" applyFill="1" applyBorder="1" applyAlignment="1" applyProtection="1" quotePrefix="1">
      <alignment horizontal="center" vertical="center" wrapText="1"/>
      <protection locked="0"/>
    </xf>
    <xf numFmtId="3" fontId="13" fillId="0" borderId="20" xfId="0" applyNumberFormat="1" applyFont="1" applyFill="1" applyBorder="1" applyAlignment="1" applyProtection="1" quotePrefix="1">
      <alignment horizontal="center" vertical="center" wrapText="1"/>
      <protection locked="0"/>
    </xf>
    <xf numFmtId="3" fontId="13" fillId="0" borderId="78" xfId="0" applyNumberFormat="1" applyFont="1" applyFill="1" applyBorder="1" applyAlignment="1" applyProtection="1">
      <alignment horizontal="left" vertical="center"/>
      <protection locked="0"/>
    </xf>
    <xf numFmtId="3" fontId="13" fillId="0" borderId="93" xfId="0" applyNumberFormat="1" applyFont="1" applyFill="1" applyBorder="1" applyAlignment="1" applyProtection="1">
      <alignment horizontal="left" vertical="center"/>
      <protection locked="0"/>
    </xf>
    <xf numFmtId="3" fontId="13" fillId="0" borderId="98" xfId="0" applyNumberFormat="1" applyFont="1" applyFill="1" applyBorder="1" applyAlignment="1" applyProtection="1">
      <alignment horizontal="left" vertical="center"/>
      <protection locked="0"/>
    </xf>
    <xf numFmtId="3" fontId="13" fillId="0" borderId="82" xfId="0" applyNumberFormat="1" applyFont="1" applyFill="1" applyBorder="1" applyAlignment="1" applyProtection="1">
      <alignment horizontal="left" vertical="center"/>
      <protection locked="0"/>
    </xf>
    <xf numFmtId="3" fontId="13" fillId="0" borderId="66" xfId="0" applyNumberFormat="1" applyFont="1" applyFill="1" applyBorder="1" applyAlignment="1" applyProtection="1">
      <alignment horizontal="left" vertical="center"/>
      <protection locked="0"/>
    </xf>
    <xf numFmtId="3" fontId="51" fillId="37" borderId="79" xfId="0" applyNumberFormat="1" applyFont="1" applyFill="1" applyBorder="1" applyAlignment="1" applyProtection="1">
      <alignment horizontal="left" vertical="center" wrapText="1"/>
      <protection locked="0"/>
    </xf>
    <xf numFmtId="3" fontId="51" fillId="37" borderId="89" xfId="0" applyNumberFormat="1" applyFont="1" applyFill="1" applyBorder="1" applyAlignment="1" applyProtection="1">
      <alignment horizontal="left" vertical="center" wrapText="1"/>
      <protection locked="0"/>
    </xf>
    <xf numFmtId="3" fontId="51" fillId="37" borderId="90" xfId="0" applyNumberFormat="1" applyFont="1" applyFill="1" applyBorder="1" applyAlignment="1" applyProtection="1">
      <alignment horizontal="left" vertical="center" wrapText="1"/>
      <protection locked="0"/>
    </xf>
    <xf numFmtId="3" fontId="13" fillId="0" borderId="31" xfId="0" applyNumberFormat="1" applyFont="1" applyFill="1" applyBorder="1" applyAlignment="1" applyProtection="1">
      <alignment horizontal="center" vertical="center"/>
      <protection/>
    </xf>
    <xf numFmtId="3" fontId="13" fillId="0" borderId="54" xfId="0" applyNumberFormat="1" applyFont="1" applyFill="1" applyBorder="1" applyAlignment="1" applyProtection="1">
      <alignment horizontal="center" vertical="center"/>
      <protection/>
    </xf>
    <xf numFmtId="3" fontId="11" fillId="0" borderId="93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87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98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82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66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30" xfId="0" applyFont="1" applyFill="1" applyBorder="1" applyAlignment="1" applyProtection="1" quotePrefix="1">
      <alignment horizontal="left" vertical="center" wrapText="1"/>
      <protection locked="0"/>
    </xf>
    <xf numFmtId="0" fontId="24" fillId="0" borderId="31" xfId="0" applyFont="1" applyFill="1" applyBorder="1" applyAlignment="1" applyProtection="1" quotePrefix="1">
      <alignment horizontal="left" vertical="center" wrapText="1"/>
      <protection locked="0"/>
    </xf>
    <xf numFmtId="0" fontId="24" fillId="0" borderId="54" xfId="0" applyFont="1" applyFill="1" applyBorder="1" applyAlignment="1" applyProtection="1" quotePrefix="1">
      <alignment horizontal="left" vertical="center" wrapText="1"/>
      <protection locked="0"/>
    </xf>
    <xf numFmtId="0" fontId="11" fillId="0" borderId="31" xfId="0" applyFont="1" applyFill="1" applyBorder="1" applyAlignment="1" applyProtection="1">
      <alignment horizontal="center" vertical="center" textRotation="90" wrapText="1"/>
      <protection locked="0"/>
    </xf>
    <xf numFmtId="0" fontId="9" fillId="0" borderId="31" xfId="0" applyFont="1" applyFill="1" applyBorder="1" applyAlignment="1" applyProtection="1" quotePrefix="1">
      <alignment horizontal="left" vertical="center" wrapText="1"/>
      <protection locked="0"/>
    </xf>
    <xf numFmtId="0" fontId="9" fillId="0" borderId="54" xfId="0" applyFont="1" applyFill="1" applyBorder="1" applyAlignment="1" applyProtection="1" quotePrefix="1">
      <alignment horizontal="left" vertical="center" wrapText="1"/>
      <protection locked="0"/>
    </xf>
    <xf numFmtId="3" fontId="13" fillId="0" borderId="40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30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93" xfId="0" applyNumberFormat="1" applyFont="1" applyFill="1" applyBorder="1" applyAlignment="1" applyProtection="1">
      <alignment horizontal="left" vertical="center" wrapText="1"/>
      <protection/>
    </xf>
    <xf numFmtId="3" fontId="13" fillId="0" borderId="0" xfId="0" applyNumberFormat="1" applyFont="1" applyFill="1" applyBorder="1" applyAlignment="1" applyProtection="1">
      <alignment horizontal="left" vertical="center" wrapText="1"/>
      <protection/>
    </xf>
    <xf numFmtId="3" fontId="13" fillId="0" borderId="87" xfId="0" applyNumberFormat="1" applyFont="1" applyFill="1" applyBorder="1" applyAlignment="1" applyProtection="1">
      <alignment horizontal="left" vertical="center" wrapText="1"/>
      <protection/>
    </xf>
    <xf numFmtId="3" fontId="54" fillId="37" borderId="78" xfId="0" applyNumberFormat="1" applyFont="1" applyFill="1" applyBorder="1" applyAlignment="1" applyProtection="1" quotePrefix="1">
      <alignment horizontal="left" vertical="center" wrapText="1"/>
      <protection locked="0"/>
    </xf>
    <xf numFmtId="3" fontId="54" fillId="37" borderId="83" xfId="0" applyNumberFormat="1" applyFont="1" applyFill="1" applyBorder="1" applyAlignment="1" applyProtection="1" quotePrefix="1">
      <alignment horizontal="left" vertical="center" wrapText="1"/>
      <protection locked="0"/>
    </xf>
    <xf numFmtId="3" fontId="54" fillId="37" borderId="120" xfId="0" applyNumberFormat="1" applyFont="1" applyFill="1" applyBorder="1" applyAlignment="1" applyProtection="1" quotePrefix="1">
      <alignment horizontal="left" vertical="center" wrapText="1"/>
      <protection locked="0"/>
    </xf>
    <xf numFmtId="0" fontId="34" fillId="0" borderId="93" xfId="0" applyFont="1" applyFill="1" applyBorder="1" applyAlignment="1" applyProtection="1">
      <alignment horizontal="left" vertical="center" wrapText="1"/>
      <protection locked="0"/>
    </xf>
    <xf numFmtId="0" fontId="34" fillId="0" borderId="0" xfId="0" applyFont="1" applyFill="1" applyBorder="1" applyAlignment="1" applyProtection="1">
      <alignment horizontal="left" vertical="center" wrapText="1"/>
      <protection locked="0"/>
    </xf>
    <xf numFmtId="0" fontId="34" fillId="0" borderId="87" xfId="0" applyFont="1" applyFill="1" applyBorder="1" applyAlignment="1" applyProtection="1">
      <alignment horizontal="left" vertical="center" wrapText="1"/>
      <protection locked="0"/>
    </xf>
    <xf numFmtId="0" fontId="34" fillId="0" borderId="98" xfId="0" applyFont="1" applyFill="1" applyBorder="1" applyAlignment="1" applyProtection="1">
      <alignment horizontal="left" vertical="center" wrapText="1"/>
      <protection locked="0"/>
    </xf>
    <xf numFmtId="0" fontId="34" fillId="0" borderId="82" xfId="0" applyFont="1" applyFill="1" applyBorder="1" applyAlignment="1" applyProtection="1">
      <alignment horizontal="left" vertical="center" wrapText="1"/>
      <protection locked="0"/>
    </xf>
    <xf numFmtId="0" fontId="34" fillId="0" borderId="66" xfId="0" applyFont="1" applyFill="1" applyBorder="1" applyAlignment="1" applyProtection="1">
      <alignment horizontal="left" vertical="center" wrapText="1"/>
      <protection locked="0"/>
    </xf>
    <xf numFmtId="3" fontId="9" fillId="33" borderId="30" xfId="0" applyNumberFormat="1" applyFont="1" applyFill="1" applyBorder="1" applyAlignment="1" applyProtection="1">
      <alignment horizontal="center" vertical="center"/>
      <protection locked="0"/>
    </xf>
    <xf numFmtId="3" fontId="9" fillId="33" borderId="31" xfId="0" applyNumberFormat="1" applyFont="1" applyFill="1" applyBorder="1" applyAlignment="1" applyProtection="1">
      <alignment horizontal="center" vertical="center"/>
      <protection locked="0"/>
    </xf>
    <xf numFmtId="3" fontId="9" fillId="35" borderId="33" xfId="0" applyNumberFormat="1" applyFont="1" applyFill="1" applyBorder="1" applyAlignment="1" applyProtection="1">
      <alignment horizontal="center" vertical="center"/>
      <protection locked="0"/>
    </xf>
    <xf numFmtId="3" fontId="9" fillId="35" borderId="0" xfId="0" applyNumberFormat="1" applyFont="1" applyFill="1" applyBorder="1" applyAlignment="1" applyProtection="1">
      <alignment horizontal="center" vertical="center"/>
      <protection locked="0"/>
    </xf>
    <xf numFmtId="3" fontId="11" fillId="33" borderId="84" xfId="0" applyNumberFormat="1" applyFont="1" applyFill="1" applyBorder="1" applyAlignment="1" applyProtection="1">
      <alignment horizontal="center" vertical="center" wrapText="1"/>
      <protection locked="0"/>
    </xf>
    <xf numFmtId="3" fontId="11" fillId="33" borderId="80" xfId="0" applyNumberFormat="1" applyFont="1" applyFill="1" applyBorder="1" applyAlignment="1" applyProtection="1">
      <alignment horizontal="center" vertical="center" wrapText="1"/>
      <protection locked="0"/>
    </xf>
    <xf numFmtId="3" fontId="11" fillId="33" borderId="85" xfId="0" applyNumberFormat="1" applyFont="1" applyFill="1" applyBorder="1" applyAlignment="1" applyProtection="1">
      <alignment horizontal="center" vertical="center" wrapText="1"/>
      <protection locked="0"/>
    </xf>
    <xf numFmtId="3" fontId="11" fillId="33" borderId="33" xfId="0" applyNumberFormat="1" applyFont="1" applyFill="1" applyBorder="1" applyAlignment="1" applyProtection="1">
      <alignment horizontal="center" vertical="center"/>
      <protection locked="0"/>
    </xf>
    <xf numFmtId="3" fontId="11" fillId="33" borderId="0" xfId="0" applyNumberFormat="1" applyFont="1" applyFill="1" applyBorder="1" applyAlignment="1" applyProtection="1">
      <alignment horizontal="center" vertical="center"/>
      <protection locked="0"/>
    </xf>
    <xf numFmtId="3" fontId="11" fillId="33" borderId="87" xfId="0" applyNumberFormat="1" applyFont="1" applyFill="1" applyBorder="1" applyAlignment="1" applyProtection="1">
      <alignment horizontal="center" vertical="center"/>
      <protection locked="0"/>
    </xf>
    <xf numFmtId="3" fontId="41" fillId="41" borderId="89" xfId="0" applyNumberFormat="1" applyFont="1" applyFill="1" applyBorder="1" applyAlignment="1" applyProtection="1">
      <alignment horizontal="center"/>
      <protection locked="0"/>
    </xf>
    <xf numFmtId="3" fontId="41" fillId="41" borderId="90" xfId="0" applyNumberFormat="1" applyFont="1" applyFill="1" applyBorder="1" applyAlignment="1" applyProtection="1">
      <alignment horizontal="center"/>
      <protection locked="0"/>
    </xf>
    <xf numFmtId="3" fontId="18" fillId="0" borderId="28" xfId="0" applyNumberFormat="1" applyFont="1" applyBorder="1" applyAlignment="1">
      <alignment horizontal="center"/>
    </xf>
    <xf numFmtId="3" fontId="6" fillId="33" borderId="76" xfId="0" applyNumberFormat="1" applyFont="1" applyFill="1" applyBorder="1" applyAlignment="1" applyProtection="1">
      <alignment horizontal="center" vertical="center"/>
      <protection locked="0"/>
    </xf>
    <xf numFmtId="3" fontId="6" fillId="33" borderId="89" xfId="0" applyNumberFormat="1" applyFont="1" applyFill="1" applyBorder="1" applyAlignment="1" applyProtection="1">
      <alignment horizontal="center" vertical="center"/>
      <protection locked="0"/>
    </xf>
    <xf numFmtId="3" fontId="6" fillId="33" borderId="90" xfId="0" applyNumberFormat="1" applyFont="1" applyFill="1" applyBorder="1" applyAlignment="1" applyProtection="1">
      <alignment horizontal="center" vertical="center"/>
      <protection locked="0"/>
    </xf>
    <xf numFmtId="0" fontId="1" fillId="33" borderId="84" xfId="0" applyFont="1" applyFill="1" applyBorder="1" applyAlignment="1" applyProtection="1">
      <alignment horizontal="center" vertical="center"/>
      <protection locked="0"/>
    </xf>
    <xf numFmtId="0" fontId="1" fillId="33" borderId="80" xfId="0" applyFont="1" applyFill="1" applyBorder="1" applyAlignment="1" applyProtection="1">
      <alignment horizontal="center" vertical="center"/>
      <protection locked="0"/>
    </xf>
    <xf numFmtId="0" fontId="1" fillId="33" borderId="42" xfId="0" applyFont="1" applyFill="1" applyBorder="1" applyAlignment="1" applyProtection="1">
      <alignment horizontal="center" vertical="center"/>
      <protection locked="0"/>
    </xf>
    <xf numFmtId="0" fontId="1" fillId="0" borderId="84" xfId="0" applyFont="1" applyFill="1" applyBorder="1" applyAlignment="1" applyProtection="1" quotePrefix="1">
      <alignment horizontal="center" vertical="center"/>
      <protection locked="0"/>
    </xf>
    <xf numFmtId="0" fontId="1" fillId="0" borderId="80" xfId="0" applyFont="1" applyFill="1" applyBorder="1" applyAlignment="1" applyProtection="1">
      <alignment horizontal="center" vertical="center"/>
      <protection locked="0"/>
    </xf>
    <xf numFmtId="0" fontId="1" fillId="0" borderId="42" xfId="0" applyFont="1" applyFill="1" applyBorder="1" applyAlignment="1" applyProtection="1">
      <alignment horizontal="center" vertical="center"/>
      <protection locked="0"/>
    </xf>
    <xf numFmtId="3" fontId="3" fillId="34" borderId="32" xfId="0" applyNumberFormat="1" applyFont="1" applyFill="1" applyBorder="1" applyAlignment="1" applyProtection="1">
      <alignment horizontal="center" textRotation="90" wrapText="1"/>
      <protection locked="0"/>
    </xf>
    <xf numFmtId="3" fontId="3" fillId="34" borderId="39" xfId="0" applyNumberFormat="1" applyFont="1" applyFill="1" applyBorder="1" applyAlignment="1" applyProtection="1">
      <alignment horizontal="center" textRotation="90" wrapText="1"/>
      <protection locked="0"/>
    </xf>
    <xf numFmtId="0" fontId="2" fillId="0" borderId="119" xfId="0" applyFont="1" applyBorder="1" applyAlignment="1" applyProtection="1">
      <alignment horizontal="center" textRotation="90" wrapText="1"/>
      <protection locked="0"/>
    </xf>
    <xf numFmtId="0" fontId="2" fillId="0" borderId="37" xfId="0" applyFont="1" applyBorder="1" applyAlignment="1" applyProtection="1">
      <alignment horizontal="center" textRotation="90" wrapText="1"/>
      <protection locked="0"/>
    </xf>
    <xf numFmtId="0" fontId="32" fillId="0" borderId="41" xfId="0" applyFont="1" applyBorder="1" applyAlignment="1" applyProtection="1">
      <alignment horizontal="center" vertical="center" wrapText="1"/>
      <protection locked="0"/>
    </xf>
    <xf numFmtId="0" fontId="2" fillId="0" borderId="56" xfId="0" applyFont="1" applyBorder="1" applyAlignment="1" applyProtection="1">
      <alignment horizontal="center" textRotation="90" wrapText="1"/>
      <protection locked="0"/>
    </xf>
    <xf numFmtId="0" fontId="2" fillId="0" borderId="39" xfId="0" applyFont="1" applyBorder="1" applyAlignment="1" applyProtection="1">
      <alignment horizontal="center" textRotation="90" wrapText="1"/>
      <protection locked="0"/>
    </xf>
    <xf numFmtId="0" fontId="2" fillId="33" borderId="76" xfId="0" applyFont="1" applyFill="1" applyBorder="1" applyAlignment="1" applyProtection="1">
      <alignment horizontal="center" vertical="center"/>
      <protection locked="0"/>
    </xf>
    <xf numFmtId="0" fontId="2" fillId="33" borderId="89" xfId="0" applyFont="1" applyFill="1" applyBorder="1" applyAlignment="1" applyProtection="1">
      <alignment horizontal="center" vertical="center"/>
      <protection locked="0"/>
    </xf>
    <xf numFmtId="0" fontId="2" fillId="33" borderId="90" xfId="0" applyFont="1" applyFill="1" applyBorder="1" applyAlignment="1" applyProtection="1">
      <alignment horizontal="center" vertical="center"/>
      <protection locked="0"/>
    </xf>
    <xf numFmtId="0" fontId="3" fillId="33" borderId="33" xfId="0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Border="1" applyAlignment="1" applyProtection="1">
      <alignment horizontal="center" vertical="center" wrapText="1"/>
      <protection locked="0"/>
    </xf>
    <xf numFmtId="0" fontId="3" fillId="33" borderId="18" xfId="0" applyFont="1" applyFill="1" applyBorder="1" applyAlignment="1" applyProtection="1">
      <alignment horizontal="center" vertical="center" wrapText="1"/>
      <protection locked="0"/>
    </xf>
    <xf numFmtId="0" fontId="1" fillId="33" borderId="33" xfId="0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 applyProtection="1">
      <alignment horizontal="center" vertical="center"/>
      <protection locked="0"/>
    </xf>
    <xf numFmtId="0" fontId="1" fillId="33" borderId="18" xfId="0" applyFont="1" applyFill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121" xfId="0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3" fontId="1" fillId="35" borderId="84" xfId="0" applyNumberFormat="1" applyFont="1" applyFill="1" applyBorder="1" applyAlignment="1" applyProtection="1">
      <alignment horizontal="center" vertical="center"/>
      <protection locked="0"/>
    </xf>
    <xf numFmtId="3" fontId="1" fillId="35" borderId="80" xfId="0" applyNumberFormat="1" applyFont="1" applyFill="1" applyBorder="1" applyAlignment="1" applyProtection="1">
      <alignment horizontal="center" vertical="center"/>
      <protection locked="0"/>
    </xf>
    <xf numFmtId="3" fontId="1" fillId="35" borderId="42" xfId="0" applyNumberFormat="1" applyFont="1" applyFill="1" applyBorder="1" applyAlignment="1" applyProtection="1">
      <alignment horizontal="center" vertical="center"/>
      <protection locked="0"/>
    </xf>
    <xf numFmtId="0" fontId="1" fillId="0" borderId="84" xfId="0" applyFont="1" applyFill="1" applyBorder="1" applyAlignment="1" applyProtection="1">
      <alignment horizontal="center" vertical="center"/>
      <protection locked="0"/>
    </xf>
    <xf numFmtId="3" fontId="0" fillId="35" borderId="42" xfId="0" applyNumberFormat="1" applyFont="1" applyFill="1" applyBorder="1" applyAlignment="1" applyProtection="1">
      <alignment horizontal="center" vertical="center" textRotation="90" wrapText="1"/>
      <protection locked="0"/>
    </xf>
    <xf numFmtId="3" fontId="0" fillId="35" borderId="18" xfId="0" applyNumberFormat="1" applyFont="1" applyFill="1" applyBorder="1" applyAlignment="1" applyProtection="1">
      <alignment horizontal="center" vertical="center" textRotation="90" wrapText="1"/>
      <protection locked="0"/>
    </xf>
    <xf numFmtId="3" fontId="0" fillId="35" borderId="22" xfId="0" applyNumberFormat="1" applyFont="1" applyFill="1" applyBorder="1" applyAlignment="1" applyProtection="1">
      <alignment horizontal="center" vertical="center" textRotation="90" wrapText="1"/>
      <protection locked="0"/>
    </xf>
    <xf numFmtId="3" fontId="3" fillId="33" borderId="33" xfId="0" applyNumberFormat="1" applyFont="1" applyFill="1" applyBorder="1" applyAlignment="1" applyProtection="1" quotePrefix="1">
      <alignment horizontal="center" vertical="center" wrapText="1"/>
      <protection locked="0"/>
    </xf>
    <xf numFmtId="3" fontId="3" fillId="33" borderId="0" xfId="0" applyNumberFormat="1" applyFont="1" applyFill="1" applyBorder="1" applyAlignment="1" applyProtection="1">
      <alignment horizontal="center" vertical="center" wrapText="1"/>
      <protection locked="0"/>
    </xf>
    <xf numFmtId="3" fontId="3" fillId="33" borderId="18" xfId="0" applyNumberFormat="1" applyFont="1" applyFill="1" applyBorder="1" applyAlignment="1" applyProtection="1">
      <alignment horizontal="center" vertical="center" wrapText="1"/>
      <protection locked="0"/>
    </xf>
    <xf numFmtId="3" fontId="0" fillId="33" borderId="84" xfId="0" applyNumberFormat="1" applyFont="1" applyFill="1" applyBorder="1" applyAlignment="1" applyProtection="1" quotePrefix="1">
      <alignment horizontal="center" vertical="center"/>
      <protection locked="0"/>
    </xf>
    <xf numFmtId="3" fontId="0" fillId="33" borderId="80" xfId="0" applyNumberFormat="1" applyFont="1" applyFill="1" applyBorder="1" applyAlignment="1" applyProtection="1" quotePrefix="1">
      <alignment horizontal="center" vertical="center"/>
      <protection locked="0"/>
    </xf>
    <xf numFmtId="3" fontId="0" fillId="33" borderId="42" xfId="0" applyNumberFormat="1" applyFont="1" applyFill="1" applyBorder="1" applyAlignment="1" applyProtection="1" quotePrefix="1">
      <alignment horizontal="center" vertical="center"/>
      <protection locked="0"/>
    </xf>
    <xf numFmtId="3" fontId="3" fillId="33" borderId="33" xfId="0" applyNumberFormat="1" applyFont="1" applyFill="1" applyBorder="1" applyAlignment="1" applyProtection="1">
      <alignment horizontal="center" vertical="center" wrapText="1"/>
      <protection locked="0"/>
    </xf>
    <xf numFmtId="3" fontId="0" fillId="33" borderId="84" xfId="0" applyNumberFormat="1" applyFont="1" applyFill="1" applyBorder="1" applyAlignment="1" applyProtection="1">
      <alignment horizontal="center" vertical="center"/>
      <protection locked="0"/>
    </xf>
    <xf numFmtId="3" fontId="0" fillId="33" borderId="80" xfId="0" applyNumberFormat="1" applyFont="1" applyFill="1" applyBorder="1" applyAlignment="1" applyProtection="1">
      <alignment horizontal="center" vertical="center"/>
      <protection locked="0"/>
    </xf>
    <xf numFmtId="3" fontId="0" fillId="33" borderId="42" xfId="0" applyNumberFormat="1" applyFont="1" applyFill="1" applyBorder="1" applyAlignment="1" applyProtection="1">
      <alignment horizontal="center" vertical="center"/>
      <protection locked="0"/>
    </xf>
    <xf numFmtId="0" fontId="0" fillId="34" borderId="84" xfId="0" applyFill="1" applyBorder="1" applyAlignment="1" applyProtection="1">
      <alignment horizontal="center" vertical="center"/>
      <protection locked="0"/>
    </xf>
    <xf numFmtId="0" fontId="0" fillId="34" borderId="80" xfId="0" applyFill="1" applyBorder="1" applyAlignment="1" applyProtection="1">
      <alignment horizontal="center" vertical="center"/>
      <protection locked="0"/>
    </xf>
    <xf numFmtId="0" fontId="0" fillId="34" borderId="84" xfId="56" applyFill="1" applyBorder="1" applyAlignment="1" applyProtection="1" quotePrefix="1">
      <alignment horizontal="center" vertical="center" textRotation="90" wrapText="1"/>
      <protection locked="0"/>
    </xf>
    <xf numFmtId="0" fontId="0" fillId="34" borderId="33" xfId="56" applyFill="1" applyBorder="1" applyAlignment="1" applyProtection="1" quotePrefix="1">
      <alignment horizontal="center" vertical="center" textRotation="90" wrapText="1"/>
      <protection locked="0"/>
    </xf>
    <xf numFmtId="0" fontId="0" fillId="34" borderId="121" xfId="56" applyFill="1" applyBorder="1" applyAlignment="1" applyProtection="1" quotePrefix="1">
      <alignment horizontal="center" vertical="center" textRotation="90" wrapText="1"/>
      <protection locked="0"/>
    </xf>
    <xf numFmtId="3" fontId="34" fillId="33" borderId="56" xfId="0" applyNumberFormat="1" applyFont="1" applyFill="1" applyBorder="1" applyAlignment="1" applyProtection="1" quotePrefix="1">
      <alignment horizontal="center" vertical="center" textRotation="90" wrapText="1"/>
      <protection locked="0"/>
    </xf>
    <xf numFmtId="3" fontId="34" fillId="33" borderId="32" xfId="0" applyNumberFormat="1" applyFont="1" applyFill="1" applyBorder="1" applyAlignment="1" applyProtection="1" quotePrefix="1">
      <alignment horizontal="center" vertical="center" textRotation="90" wrapText="1"/>
      <protection locked="0"/>
    </xf>
    <xf numFmtId="3" fontId="34" fillId="33" borderId="39" xfId="0" applyNumberFormat="1" applyFont="1" applyFill="1" applyBorder="1" applyAlignment="1" applyProtection="1" quotePrefix="1">
      <alignment horizontal="center" vertical="center" textRotation="90" wrapText="1"/>
      <protection locked="0"/>
    </xf>
    <xf numFmtId="0" fontId="2" fillId="0" borderId="86" xfId="0" applyFont="1" applyBorder="1" applyAlignment="1" applyProtection="1">
      <alignment horizontal="center" textRotation="90" wrapText="1"/>
      <protection locked="0"/>
    </xf>
    <xf numFmtId="0" fontId="2" fillId="0" borderId="21" xfId="0" applyFont="1" applyBorder="1" applyAlignment="1" applyProtection="1">
      <alignment horizontal="center" textRotation="90" wrapText="1"/>
      <protection locked="0"/>
    </xf>
    <xf numFmtId="0" fontId="9" fillId="0" borderId="76" xfId="56" applyFont="1" applyBorder="1" applyAlignment="1" applyProtection="1">
      <alignment horizontal="center" vertical="center" wrapText="1"/>
      <protection locked="0"/>
    </xf>
    <xf numFmtId="0" fontId="9" fillId="0" borderId="89" xfId="56" applyFont="1" applyBorder="1" applyAlignment="1" applyProtection="1">
      <alignment horizontal="center" vertical="center" wrapText="1"/>
      <protection locked="0"/>
    </xf>
    <xf numFmtId="3" fontId="6" fillId="34" borderId="56" xfId="0" applyNumberFormat="1" applyFont="1" applyFill="1" applyBorder="1" applyAlignment="1" applyProtection="1">
      <alignment horizontal="center" textRotation="90" wrapText="1"/>
      <protection locked="0"/>
    </xf>
    <xf numFmtId="3" fontId="6" fillId="34" borderId="32" xfId="0" applyNumberFormat="1" applyFont="1" applyFill="1" applyBorder="1" applyAlignment="1" applyProtection="1">
      <alignment horizontal="center" textRotation="90" wrapText="1"/>
      <protection locked="0"/>
    </xf>
    <xf numFmtId="3" fontId="6" fillId="34" borderId="39" xfId="0" applyNumberFormat="1" applyFont="1" applyFill="1" applyBorder="1" applyAlignment="1" applyProtection="1">
      <alignment horizontal="center" textRotation="90" wrapText="1"/>
      <protection locked="0"/>
    </xf>
    <xf numFmtId="3" fontId="18" fillId="34" borderId="76" xfId="0" applyNumberFormat="1" applyFont="1" applyFill="1" applyBorder="1" applyAlignment="1" applyProtection="1">
      <alignment horizontal="center" vertical="center"/>
      <protection locked="0"/>
    </xf>
    <xf numFmtId="3" fontId="18" fillId="34" borderId="89" xfId="0" applyNumberFormat="1" applyFont="1" applyFill="1" applyBorder="1" applyAlignment="1" applyProtection="1">
      <alignment horizontal="center" vertical="center"/>
      <protection locked="0"/>
    </xf>
    <xf numFmtId="3" fontId="18" fillId="34" borderId="90" xfId="0" applyNumberFormat="1" applyFont="1" applyFill="1" applyBorder="1" applyAlignment="1" applyProtection="1">
      <alignment horizontal="center" vertical="center"/>
      <protection locked="0"/>
    </xf>
    <xf numFmtId="3" fontId="0" fillId="34" borderId="84" xfId="0" applyNumberFormat="1" applyFont="1" applyFill="1" applyBorder="1" applyAlignment="1" applyProtection="1">
      <alignment horizontal="center" vertical="center" wrapText="1"/>
      <protection locked="0"/>
    </xf>
    <xf numFmtId="3" fontId="0" fillId="34" borderId="80" xfId="0" applyNumberFormat="1" applyFont="1" applyFill="1" applyBorder="1" applyAlignment="1" applyProtection="1">
      <alignment horizontal="center" vertical="center" wrapText="1"/>
      <protection locked="0"/>
    </xf>
    <xf numFmtId="3" fontId="0" fillId="34" borderId="42" xfId="0" applyNumberFormat="1" applyFont="1" applyFill="1" applyBorder="1" applyAlignment="1" applyProtection="1">
      <alignment horizontal="center" vertical="center" wrapText="1"/>
      <protection locked="0"/>
    </xf>
    <xf numFmtId="3" fontId="18" fillId="34" borderId="121" xfId="0" applyNumberFormat="1" applyFont="1" applyFill="1" applyBorder="1" applyAlignment="1" applyProtection="1">
      <alignment horizontal="center" vertical="center" wrapText="1"/>
      <protection locked="0"/>
    </xf>
    <xf numFmtId="3" fontId="18" fillId="34" borderId="28" xfId="0" applyNumberFormat="1" applyFont="1" applyFill="1" applyBorder="1" applyAlignment="1" applyProtection="1">
      <alignment horizontal="center" vertical="center" wrapText="1"/>
      <protection locked="0"/>
    </xf>
    <xf numFmtId="3" fontId="18" fillId="34" borderId="22" xfId="0" applyNumberFormat="1" applyFont="1" applyFill="1" applyBorder="1" applyAlignment="1" applyProtection="1">
      <alignment horizontal="center" vertical="center" wrapText="1"/>
      <protection locked="0"/>
    </xf>
    <xf numFmtId="3" fontId="9" fillId="33" borderId="34" xfId="0" applyNumberFormat="1" applyFont="1" applyFill="1" applyBorder="1" applyAlignment="1" applyProtection="1">
      <alignment horizontal="center" vertical="center" wrapText="1"/>
      <protection locked="0"/>
    </xf>
    <xf numFmtId="3" fontId="9" fillId="33" borderId="30" xfId="0" applyNumberFormat="1" applyFont="1" applyFill="1" applyBorder="1" applyAlignment="1" applyProtection="1">
      <alignment horizontal="center" vertical="center" wrapText="1"/>
      <protection locked="0"/>
    </xf>
    <xf numFmtId="3" fontId="9" fillId="33" borderId="36" xfId="0" applyNumberFormat="1" applyFont="1" applyFill="1" applyBorder="1" applyAlignment="1" applyProtection="1">
      <alignment horizontal="center" vertical="center" wrapText="1"/>
      <protection locked="0"/>
    </xf>
    <xf numFmtId="3" fontId="9" fillId="33" borderId="31" xfId="0" applyNumberFormat="1" applyFont="1" applyFill="1" applyBorder="1" applyAlignment="1" applyProtection="1">
      <alignment horizontal="center" vertical="center" wrapText="1"/>
      <protection locked="0"/>
    </xf>
    <xf numFmtId="3" fontId="11" fillId="33" borderId="113" xfId="0" applyNumberFormat="1" applyFont="1" applyFill="1" applyBorder="1" applyAlignment="1" applyProtection="1">
      <alignment horizontal="center" vertical="center"/>
      <protection locked="0"/>
    </xf>
    <xf numFmtId="3" fontId="11" fillId="33" borderId="80" xfId="0" applyNumberFormat="1" applyFont="1" applyFill="1" applyBorder="1" applyAlignment="1" applyProtection="1">
      <alignment horizontal="center" vertical="center"/>
      <protection locked="0"/>
    </xf>
    <xf numFmtId="3" fontId="11" fillId="33" borderId="85" xfId="0" applyNumberFormat="1" applyFont="1" applyFill="1" applyBorder="1" applyAlignment="1" applyProtection="1">
      <alignment horizontal="center" vertical="center"/>
      <protection locked="0"/>
    </xf>
    <xf numFmtId="3" fontId="11" fillId="33" borderId="93" xfId="0" applyNumberFormat="1" applyFont="1" applyFill="1" applyBorder="1" applyAlignment="1" applyProtection="1">
      <alignment horizontal="center" vertical="center"/>
      <protection locked="0"/>
    </xf>
    <xf numFmtId="3" fontId="11" fillId="33" borderId="0" xfId="0" applyNumberFormat="1" applyFont="1" applyFill="1" applyBorder="1" applyAlignment="1" applyProtection="1">
      <alignment horizontal="center" vertical="center"/>
      <protection locked="0"/>
    </xf>
    <xf numFmtId="3" fontId="11" fillId="33" borderId="87" xfId="0" applyNumberFormat="1" applyFont="1" applyFill="1" applyBorder="1" applyAlignment="1" applyProtection="1">
      <alignment horizontal="center" vertical="center"/>
      <protection locked="0"/>
    </xf>
    <xf numFmtId="3" fontId="6" fillId="34" borderId="84" xfId="0" applyNumberFormat="1" applyFont="1" applyFill="1" applyBorder="1" applyAlignment="1" applyProtection="1">
      <alignment horizontal="center" vertical="center"/>
      <protection locked="0"/>
    </xf>
    <xf numFmtId="3" fontId="6" fillId="34" borderId="80" xfId="0" applyNumberFormat="1" applyFont="1" applyFill="1" applyBorder="1" applyAlignment="1" applyProtection="1">
      <alignment horizontal="center" vertical="center"/>
      <protection locked="0"/>
    </xf>
    <xf numFmtId="3" fontId="6" fillId="34" borderId="42" xfId="0" applyNumberFormat="1" applyFont="1" applyFill="1" applyBorder="1" applyAlignment="1" applyProtection="1">
      <alignment horizontal="center" vertical="center"/>
      <protection locked="0"/>
    </xf>
    <xf numFmtId="3" fontId="6" fillId="34" borderId="121" xfId="0" applyNumberFormat="1" applyFont="1" applyFill="1" applyBorder="1" applyAlignment="1" applyProtection="1">
      <alignment horizontal="center" vertical="center"/>
      <protection locked="0"/>
    </xf>
    <xf numFmtId="3" fontId="6" fillId="34" borderId="28" xfId="0" applyNumberFormat="1" applyFont="1" applyFill="1" applyBorder="1" applyAlignment="1" applyProtection="1">
      <alignment horizontal="center" vertical="center"/>
      <protection locked="0"/>
    </xf>
    <xf numFmtId="3" fontId="6" fillId="34" borderId="22" xfId="0" applyNumberFormat="1" applyFont="1" applyFill="1" applyBorder="1" applyAlignment="1" applyProtection="1">
      <alignment horizontal="center" vertical="center"/>
      <protection locked="0"/>
    </xf>
    <xf numFmtId="0" fontId="11" fillId="33" borderId="56" xfId="56" applyFont="1" applyFill="1" applyBorder="1" applyAlignment="1" applyProtection="1">
      <alignment horizontal="center" vertical="center" wrapText="1"/>
      <protection locked="0"/>
    </xf>
    <xf numFmtId="0" fontId="11" fillId="33" borderId="122" xfId="56" applyFont="1" applyFill="1" applyBorder="1" applyAlignment="1" applyProtection="1">
      <alignment horizontal="center" vertical="center" wrapText="1"/>
      <protection locked="0"/>
    </xf>
    <xf numFmtId="3" fontId="18" fillId="34" borderId="56" xfId="0" applyNumberFormat="1" applyFont="1" applyFill="1" applyBorder="1" applyAlignment="1" applyProtection="1">
      <alignment horizontal="center" textRotation="90" wrapText="1"/>
      <protection locked="0"/>
    </xf>
    <xf numFmtId="3" fontId="18" fillId="34" borderId="32" xfId="0" applyNumberFormat="1" applyFont="1" applyFill="1" applyBorder="1" applyAlignment="1" applyProtection="1">
      <alignment horizontal="center" textRotation="90" wrapText="1"/>
      <protection locked="0"/>
    </xf>
    <xf numFmtId="3" fontId="18" fillId="34" borderId="39" xfId="0" applyNumberFormat="1" applyFont="1" applyFill="1" applyBorder="1" applyAlignment="1" applyProtection="1">
      <alignment horizontal="center" textRotation="90" wrapText="1"/>
      <protection locked="0"/>
    </xf>
    <xf numFmtId="3" fontId="18" fillId="34" borderId="84" xfId="0" applyNumberFormat="1" applyFont="1" applyFill="1" applyBorder="1" applyAlignment="1" applyProtection="1">
      <alignment horizontal="center" vertical="center" wrapText="1"/>
      <protection locked="0"/>
    </xf>
    <xf numFmtId="3" fontId="18" fillId="34" borderId="80" xfId="0" applyNumberFormat="1" applyFont="1" applyFill="1" applyBorder="1" applyAlignment="1" applyProtection="1">
      <alignment horizontal="center" vertical="center" wrapText="1"/>
      <protection locked="0"/>
    </xf>
    <xf numFmtId="3" fontId="18" fillId="34" borderId="42" xfId="0" applyNumberFormat="1" applyFont="1" applyFill="1" applyBorder="1" applyAlignment="1" applyProtection="1">
      <alignment horizontal="center" vertical="center" wrapText="1"/>
      <protection locked="0"/>
    </xf>
    <xf numFmtId="3" fontId="9" fillId="33" borderId="34" xfId="0" applyNumberFormat="1" applyFont="1" applyFill="1" applyBorder="1" applyAlignment="1" applyProtection="1" quotePrefix="1">
      <alignment horizontal="center" vertical="center" textRotation="90" wrapText="1"/>
      <protection locked="0"/>
    </xf>
    <xf numFmtId="3" fontId="9" fillId="33" borderId="36" xfId="0" applyNumberFormat="1" applyFont="1" applyFill="1" applyBorder="1" applyAlignment="1" applyProtection="1" quotePrefix="1">
      <alignment horizontal="center" vertical="center" textRotation="90" wrapText="1"/>
      <protection locked="0"/>
    </xf>
    <xf numFmtId="3" fontId="9" fillId="33" borderId="37" xfId="0" applyNumberFormat="1" applyFont="1" applyFill="1" applyBorder="1" applyAlignment="1" applyProtection="1" quotePrefix="1">
      <alignment horizontal="center" vertical="center" textRotation="90" wrapText="1"/>
      <protection locked="0"/>
    </xf>
    <xf numFmtId="3" fontId="9" fillId="35" borderId="91" xfId="0" applyNumberFormat="1" applyFont="1" applyFill="1" applyBorder="1" applyAlignment="1" applyProtection="1">
      <alignment horizontal="center" vertical="center"/>
      <protection locked="0"/>
    </xf>
    <xf numFmtId="3" fontId="9" fillId="35" borderId="82" xfId="0" applyNumberFormat="1" applyFont="1" applyFill="1" applyBorder="1" applyAlignment="1" applyProtection="1">
      <alignment horizontal="center" vertical="center"/>
      <protection locked="0"/>
    </xf>
    <xf numFmtId="3" fontId="13" fillId="35" borderId="84" xfId="0" applyNumberFormat="1" applyFont="1" applyFill="1" applyBorder="1" applyAlignment="1" applyProtection="1" quotePrefix="1">
      <alignment horizontal="center" vertical="center"/>
      <protection locked="0"/>
    </xf>
    <xf numFmtId="3" fontId="13" fillId="35" borderId="80" xfId="0" applyNumberFormat="1" applyFont="1" applyFill="1" applyBorder="1" applyAlignment="1" applyProtection="1" quotePrefix="1">
      <alignment horizontal="center" vertical="center"/>
      <protection locked="0"/>
    </xf>
    <xf numFmtId="3" fontId="13" fillId="35" borderId="42" xfId="0" applyNumberFormat="1" applyFont="1" applyFill="1" applyBorder="1" applyAlignment="1" applyProtection="1" quotePrefix="1">
      <alignment horizontal="center" vertical="center"/>
      <protection locked="0"/>
    </xf>
    <xf numFmtId="3" fontId="13" fillId="35" borderId="33" xfId="0" applyNumberFormat="1" applyFont="1" applyFill="1" applyBorder="1" applyAlignment="1" applyProtection="1" quotePrefix="1">
      <alignment horizontal="center" vertical="center"/>
      <protection locked="0"/>
    </xf>
    <xf numFmtId="3" fontId="13" fillId="35" borderId="0" xfId="0" applyNumberFormat="1" applyFont="1" applyFill="1" applyBorder="1" applyAlignment="1" applyProtection="1" quotePrefix="1">
      <alignment horizontal="center" vertical="center"/>
      <protection locked="0"/>
    </xf>
    <xf numFmtId="3" fontId="13" fillId="35" borderId="18" xfId="0" applyNumberFormat="1" applyFont="1" applyFill="1" applyBorder="1" applyAlignment="1" applyProtection="1" quotePrefix="1">
      <alignment horizontal="center" vertical="center"/>
      <protection locked="0"/>
    </xf>
    <xf numFmtId="3" fontId="11" fillId="33" borderId="83" xfId="0" applyNumberFormat="1" applyFont="1" applyFill="1" applyBorder="1" applyAlignment="1" applyProtection="1">
      <alignment horizontal="center"/>
      <protection locked="0"/>
    </xf>
    <xf numFmtId="3" fontId="11" fillId="33" borderId="120" xfId="0" applyNumberFormat="1" applyFont="1" applyFill="1" applyBorder="1" applyAlignment="1" applyProtection="1">
      <alignment horizontal="center"/>
      <protection locked="0"/>
    </xf>
    <xf numFmtId="0" fontId="11" fillId="35" borderId="123" xfId="0" applyFont="1" applyFill="1" applyBorder="1" applyAlignment="1" applyProtection="1">
      <alignment horizontal="center" vertical="center" wrapText="1"/>
      <protection locked="0"/>
    </xf>
    <xf numFmtId="0" fontId="11" fillId="35" borderId="29" xfId="0" applyFont="1" applyFill="1" applyBorder="1" applyAlignment="1" applyProtection="1">
      <alignment horizontal="center" vertical="center" wrapText="1"/>
      <protection locked="0"/>
    </xf>
    <xf numFmtId="0" fontId="11" fillId="35" borderId="100" xfId="0" applyFont="1" applyFill="1" applyBorder="1" applyAlignment="1" applyProtection="1">
      <alignment horizontal="center" vertical="center" wrapText="1"/>
      <protection locked="0"/>
    </xf>
    <xf numFmtId="0" fontId="20" fillId="35" borderId="80" xfId="0" applyFont="1" applyFill="1" applyBorder="1" applyAlignment="1" applyProtection="1">
      <alignment horizontal="center" vertical="center"/>
      <protection locked="0"/>
    </xf>
    <xf numFmtId="0" fontId="20" fillId="35" borderId="42" xfId="0" applyFont="1" applyFill="1" applyBorder="1" applyAlignment="1" applyProtection="1">
      <alignment horizontal="center" vertical="center"/>
      <protection locked="0"/>
    </xf>
    <xf numFmtId="3" fontId="20" fillId="45" borderId="78" xfId="0" applyNumberFormat="1" applyFont="1" applyFill="1" applyBorder="1" applyAlignment="1" applyProtection="1">
      <alignment horizontal="center" vertical="center"/>
      <protection locked="0"/>
    </xf>
    <xf numFmtId="3" fontId="20" fillId="45" borderId="88" xfId="0" applyNumberFormat="1" applyFont="1" applyFill="1" applyBorder="1" applyAlignment="1" applyProtection="1">
      <alignment horizontal="center" vertical="center"/>
      <protection locked="0"/>
    </xf>
    <xf numFmtId="3" fontId="0" fillId="45" borderId="93" xfId="0" applyNumberFormat="1" applyFont="1" applyFill="1" applyBorder="1" applyAlignment="1" applyProtection="1">
      <alignment horizontal="center"/>
      <protection locked="0"/>
    </xf>
    <xf numFmtId="3" fontId="0" fillId="45" borderId="87" xfId="0" applyNumberFormat="1" applyFont="1" applyFill="1" applyBorder="1" applyAlignment="1" applyProtection="1">
      <alignment horizontal="center"/>
      <protection locked="0"/>
    </xf>
    <xf numFmtId="0" fontId="22" fillId="34" borderId="124" xfId="0" applyFont="1" applyFill="1" applyBorder="1" applyAlignment="1" applyProtection="1">
      <alignment horizontal="center" vertical="center"/>
      <protection locked="0"/>
    </xf>
    <xf numFmtId="0" fontId="22" fillId="34" borderId="83" xfId="0" applyFont="1" applyFill="1" applyBorder="1" applyAlignment="1" applyProtection="1">
      <alignment horizontal="center" vertical="center"/>
      <protection locked="0"/>
    </xf>
    <xf numFmtId="0" fontId="22" fillId="34" borderId="120" xfId="0" applyFont="1" applyFill="1" applyBorder="1" applyAlignment="1" applyProtection="1">
      <alignment horizontal="center" vertical="center"/>
      <protection locked="0"/>
    </xf>
    <xf numFmtId="3" fontId="26" fillId="36" borderId="33" xfId="0" applyNumberFormat="1" applyFont="1" applyFill="1" applyBorder="1" applyAlignment="1" applyProtection="1" quotePrefix="1">
      <alignment horizontal="center" vertical="center"/>
      <protection locked="0"/>
    </xf>
    <xf numFmtId="3" fontId="26" fillId="36" borderId="0" xfId="0" applyNumberFormat="1" applyFont="1" applyFill="1" applyBorder="1" applyAlignment="1" applyProtection="1">
      <alignment horizontal="center" vertical="center"/>
      <protection locked="0"/>
    </xf>
    <xf numFmtId="3" fontId="26" fillId="36" borderId="18" xfId="0" applyNumberFormat="1" applyFont="1" applyFill="1" applyBorder="1" applyAlignment="1" applyProtection="1">
      <alignment horizontal="center" vertical="center"/>
      <protection locked="0"/>
    </xf>
    <xf numFmtId="3" fontId="20" fillId="35" borderId="93" xfId="0" applyNumberFormat="1" applyFont="1" applyFill="1" applyBorder="1" applyAlignment="1" applyProtection="1">
      <alignment horizontal="center" vertical="center" wrapText="1"/>
      <protection locked="0"/>
    </xf>
    <xf numFmtId="3" fontId="20" fillId="45" borderId="98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84" xfId="0" applyFont="1" applyFill="1" applyBorder="1" applyAlignment="1" applyProtection="1">
      <alignment horizontal="center"/>
      <protection locked="0"/>
    </xf>
    <xf numFmtId="0" fontId="0" fillId="33" borderId="80" xfId="0" applyFont="1" applyFill="1" applyBorder="1" applyAlignment="1" applyProtection="1">
      <alignment horizontal="center"/>
      <protection locked="0"/>
    </xf>
    <xf numFmtId="0" fontId="0" fillId="33" borderId="42" xfId="0" applyFont="1" applyFill="1" applyBorder="1" applyAlignment="1" applyProtection="1">
      <alignment horizontal="center"/>
      <protection locked="0"/>
    </xf>
    <xf numFmtId="3" fontId="21" fillId="33" borderId="118" xfId="0" applyNumberFormat="1" applyFont="1" applyFill="1" applyBorder="1" applyAlignment="1" applyProtection="1">
      <alignment horizontal="center" vertical="center"/>
      <protection locked="0"/>
    </xf>
    <xf numFmtId="3" fontId="21" fillId="33" borderId="40" xfId="0" applyNumberFormat="1" applyFont="1" applyFill="1" applyBorder="1" applyAlignment="1" applyProtection="1">
      <alignment horizontal="center" vertical="center"/>
      <protection locked="0"/>
    </xf>
    <xf numFmtId="0" fontId="10" fillId="34" borderId="118" xfId="0" applyFont="1" applyFill="1" applyBorder="1" applyAlignment="1" applyProtection="1">
      <alignment horizontal="center" vertical="center" textRotation="90" wrapText="1"/>
      <protection locked="0"/>
    </xf>
    <xf numFmtId="0" fontId="10" fillId="34" borderId="23" xfId="0" applyFont="1" applyFill="1" applyBorder="1" applyAlignment="1" applyProtection="1">
      <alignment horizontal="center" vertical="center" textRotation="90" wrapText="1"/>
      <protection locked="0"/>
    </xf>
    <xf numFmtId="0" fontId="10" fillId="34" borderId="40" xfId="0" applyFont="1" applyFill="1" applyBorder="1" applyAlignment="1" applyProtection="1">
      <alignment horizontal="center" vertical="center" textRotation="90" wrapText="1"/>
      <protection locked="0"/>
    </xf>
    <xf numFmtId="0" fontId="10" fillId="34" borderId="24" xfId="0" applyFont="1" applyFill="1" applyBorder="1" applyAlignment="1" applyProtection="1">
      <alignment horizontal="center" vertical="center" textRotation="90" wrapText="1"/>
      <protection locked="0"/>
    </xf>
    <xf numFmtId="0" fontId="10" fillId="34" borderId="43" xfId="0" applyFont="1" applyFill="1" applyBorder="1" applyAlignment="1" applyProtection="1">
      <alignment horizontal="center" vertical="center" textRotation="90" wrapText="1"/>
      <protection locked="0"/>
    </xf>
    <xf numFmtId="0" fontId="10" fillId="34" borderId="58" xfId="0" applyFont="1" applyFill="1" applyBorder="1" applyAlignment="1" applyProtection="1">
      <alignment horizontal="center" vertical="center" textRotation="90" wrapText="1"/>
      <protection locked="0"/>
    </xf>
    <xf numFmtId="3" fontId="11" fillId="33" borderId="124" xfId="0" applyNumberFormat="1" applyFont="1" applyFill="1" applyBorder="1" applyAlignment="1" applyProtection="1">
      <alignment horizontal="center"/>
      <protection locked="0"/>
    </xf>
    <xf numFmtId="3" fontId="11" fillId="33" borderId="33" xfId="0" applyNumberFormat="1" applyFont="1" applyFill="1" applyBorder="1" applyAlignment="1" applyProtection="1">
      <alignment horizontal="center"/>
      <protection locked="0"/>
    </xf>
    <xf numFmtId="3" fontId="11" fillId="33" borderId="0" xfId="0" applyNumberFormat="1" applyFont="1" applyFill="1" applyBorder="1" applyAlignment="1" applyProtection="1">
      <alignment horizontal="center"/>
      <protection locked="0"/>
    </xf>
    <xf numFmtId="3" fontId="11" fillId="33" borderId="18" xfId="0" applyNumberFormat="1" applyFont="1" applyFill="1" applyBorder="1" applyAlignment="1" applyProtection="1">
      <alignment horizontal="center"/>
      <protection locked="0"/>
    </xf>
    <xf numFmtId="3" fontId="11" fillId="33" borderId="33" xfId="0" applyNumberFormat="1" applyFont="1" applyFill="1" applyBorder="1" applyAlignment="1" applyProtection="1" quotePrefix="1">
      <alignment horizontal="center" vertical="center"/>
      <protection locked="0"/>
    </xf>
    <xf numFmtId="3" fontId="11" fillId="33" borderId="0" xfId="0" applyNumberFormat="1" applyFont="1" applyFill="1" applyBorder="1" applyAlignment="1" applyProtection="1" quotePrefix="1">
      <alignment horizontal="center" vertical="center"/>
      <protection locked="0"/>
    </xf>
    <xf numFmtId="3" fontId="11" fillId="33" borderId="18" xfId="0" applyNumberFormat="1" applyFont="1" applyFill="1" applyBorder="1" applyAlignment="1" applyProtection="1" quotePrefix="1">
      <alignment horizontal="center" vertical="center"/>
      <protection locked="0"/>
    </xf>
    <xf numFmtId="3" fontId="21" fillId="33" borderId="125" xfId="0" applyNumberFormat="1" applyFont="1" applyFill="1" applyBorder="1" applyAlignment="1" applyProtection="1">
      <alignment horizontal="center" vertical="center" wrapText="1"/>
      <protection locked="0"/>
    </xf>
    <xf numFmtId="3" fontId="21" fillId="33" borderId="73" xfId="0" applyNumberFormat="1" applyFont="1" applyFill="1" applyBorder="1" applyAlignment="1" applyProtection="1">
      <alignment horizontal="center" vertical="center" wrapText="1"/>
      <protection locked="0"/>
    </xf>
    <xf numFmtId="3" fontId="20" fillId="33" borderId="0" xfId="0" applyNumberFormat="1" applyFont="1" applyFill="1" applyBorder="1" applyAlignment="1" applyProtection="1" quotePrefix="1">
      <alignment horizontal="center" vertical="center"/>
      <protection locked="0"/>
    </xf>
    <xf numFmtId="3" fontId="20" fillId="33" borderId="18" xfId="0" applyNumberFormat="1" applyFont="1" applyFill="1" applyBorder="1" applyAlignment="1" applyProtection="1" quotePrefix="1">
      <alignment horizontal="center" vertical="center"/>
      <protection locked="0"/>
    </xf>
    <xf numFmtId="0" fontId="11" fillId="33" borderId="84" xfId="0" applyFont="1" applyFill="1" applyBorder="1" applyAlignment="1" applyProtection="1">
      <alignment horizontal="center" vertical="center"/>
      <protection locked="0"/>
    </xf>
    <xf numFmtId="0" fontId="11" fillId="33" borderId="80" xfId="0" applyFont="1" applyFill="1" applyBorder="1" applyAlignment="1" applyProtection="1">
      <alignment horizontal="center" vertical="center"/>
      <protection locked="0"/>
    </xf>
    <xf numFmtId="0" fontId="11" fillId="33" borderId="42" xfId="0" applyFont="1" applyFill="1" applyBorder="1" applyAlignment="1" applyProtection="1">
      <alignment horizontal="center" vertical="center"/>
      <protection locked="0"/>
    </xf>
    <xf numFmtId="3" fontId="13" fillId="35" borderId="91" xfId="0" applyNumberFormat="1" applyFont="1" applyFill="1" applyBorder="1" applyAlignment="1" applyProtection="1" quotePrefix="1">
      <alignment horizontal="center" vertical="center"/>
      <protection locked="0"/>
    </xf>
    <xf numFmtId="3" fontId="13" fillId="35" borderId="82" xfId="0" applyNumberFormat="1" applyFont="1" applyFill="1" applyBorder="1" applyAlignment="1" applyProtection="1" quotePrefix="1">
      <alignment horizontal="center" vertical="center"/>
      <protection locked="0"/>
    </xf>
    <xf numFmtId="3" fontId="13" fillId="35" borderId="92" xfId="0" applyNumberFormat="1" applyFont="1" applyFill="1" applyBorder="1" applyAlignment="1" applyProtection="1" quotePrefix="1">
      <alignment horizontal="center" vertical="center"/>
      <protection locked="0"/>
    </xf>
    <xf numFmtId="0" fontId="20" fillId="34" borderId="124" xfId="0" applyFont="1" applyFill="1" applyBorder="1" applyAlignment="1" applyProtection="1">
      <alignment horizontal="center" vertical="center"/>
      <protection locked="0"/>
    </xf>
    <xf numFmtId="0" fontId="20" fillId="34" borderId="83" xfId="0" applyFont="1" applyFill="1" applyBorder="1" applyAlignment="1" applyProtection="1">
      <alignment horizontal="center" vertical="center"/>
      <protection locked="0"/>
    </xf>
    <xf numFmtId="0" fontId="20" fillId="34" borderId="120" xfId="0" applyFont="1" applyFill="1" applyBorder="1" applyAlignment="1" applyProtection="1">
      <alignment horizontal="center" vertical="center"/>
      <protection locked="0"/>
    </xf>
    <xf numFmtId="0" fontId="20" fillId="34" borderId="91" xfId="0" applyFont="1" applyFill="1" applyBorder="1" applyAlignment="1" applyProtection="1">
      <alignment horizontal="center" vertical="center"/>
      <protection locked="0"/>
    </xf>
    <xf numFmtId="0" fontId="20" fillId="34" borderId="82" xfId="0" applyFont="1" applyFill="1" applyBorder="1" applyAlignment="1" applyProtection="1">
      <alignment horizontal="center" vertical="center"/>
      <protection locked="0"/>
    </xf>
    <xf numFmtId="0" fontId="20" fillId="34" borderId="92" xfId="0" applyFont="1" applyFill="1" applyBorder="1" applyAlignment="1" applyProtection="1">
      <alignment horizontal="center" vertical="center"/>
      <protection locked="0"/>
    </xf>
    <xf numFmtId="0" fontId="0" fillId="35" borderId="80" xfId="0" applyFill="1" applyBorder="1" applyAlignment="1" applyProtection="1">
      <alignment horizontal="center" vertical="center" wrapText="1"/>
      <protection locked="0"/>
    </xf>
    <xf numFmtId="0" fontId="0" fillId="35" borderId="42" xfId="0" applyFill="1" applyBorder="1" applyAlignment="1" applyProtection="1">
      <alignment horizontal="center" vertical="center" wrapText="1"/>
      <protection locked="0"/>
    </xf>
    <xf numFmtId="0" fontId="18" fillId="35" borderId="76" xfId="0" applyFont="1" applyFill="1" applyBorder="1" applyAlignment="1" applyProtection="1" quotePrefix="1">
      <alignment horizontal="center" vertical="center"/>
      <protection locked="0"/>
    </xf>
    <xf numFmtId="0" fontId="18" fillId="35" borderId="89" xfId="0" applyFont="1" applyFill="1" applyBorder="1" applyAlignment="1" applyProtection="1">
      <alignment horizontal="center" vertical="center"/>
      <protection locked="0"/>
    </xf>
    <xf numFmtId="0" fontId="0" fillId="35" borderId="84" xfId="0" applyFont="1" applyFill="1" applyBorder="1" applyAlignment="1" applyProtection="1" quotePrefix="1">
      <alignment horizontal="center" vertical="center" wrapText="1"/>
      <protection locked="0"/>
    </xf>
    <xf numFmtId="0" fontId="0" fillId="35" borderId="80" xfId="0" applyFont="1" applyFill="1" applyBorder="1" applyAlignment="1" applyProtection="1">
      <alignment horizontal="center" vertical="center" wrapText="1"/>
      <protection locked="0"/>
    </xf>
    <xf numFmtId="0" fontId="0" fillId="35" borderId="42" xfId="0" applyFont="1" applyFill="1" applyBorder="1" applyAlignment="1" applyProtection="1">
      <alignment horizontal="center" vertical="center" wrapText="1"/>
      <protection locked="0"/>
    </xf>
    <xf numFmtId="0" fontId="1" fillId="33" borderId="33" xfId="0" applyFont="1" applyFill="1" applyBorder="1" applyAlignment="1" applyProtection="1" quotePrefix="1">
      <alignment horizontal="center" vertical="center" wrapText="1"/>
      <protection locked="0"/>
    </xf>
    <xf numFmtId="0" fontId="1" fillId="33" borderId="0" xfId="0" applyFont="1" applyFill="1" applyBorder="1" applyAlignment="1" applyProtection="1" quotePrefix="1">
      <alignment horizontal="center" vertical="center" wrapText="1"/>
      <protection locked="0"/>
    </xf>
    <xf numFmtId="0" fontId="1" fillId="33" borderId="18" xfId="0" applyFont="1" applyFill="1" applyBorder="1" applyAlignment="1" applyProtection="1" quotePrefix="1">
      <alignment horizontal="center" vertical="center" wrapText="1"/>
      <protection locked="0"/>
    </xf>
    <xf numFmtId="0" fontId="0" fillId="33" borderId="124" xfId="0" applyFont="1" applyFill="1" applyBorder="1" applyAlignment="1" applyProtection="1">
      <alignment horizontal="center" wrapText="1"/>
      <protection locked="0"/>
    </xf>
    <xf numFmtId="0" fontId="0" fillId="33" borderId="88" xfId="0" applyFont="1" applyFill="1" applyBorder="1" applyAlignment="1" applyProtection="1">
      <alignment horizontal="center" wrapText="1"/>
      <protection locked="0"/>
    </xf>
    <xf numFmtId="0" fontId="3" fillId="33" borderId="33" xfId="0" applyFont="1" applyFill="1" applyBorder="1" applyAlignment="1" applyProtection="1" quotePrefix="1">
      <alignment horizontal="center" vertical="center" wrapText="1"/>
      <protection locked="0"/>
    </xf>
    <xf numFmtId="0" fontId="3" fillId="33" borderId="87" xfId="0" applyFont="1" applyFill="1" applyBorder="1" applyAlignment="1" applyProtection="1" quotePrefix="1">
      <alignment horizontal="center" vertical="center" wrapText="1"/>
      <protection locked="0"/>
    </xf>
    <xf numFmtId="3" fontId="20" fillId="35" borderId="84" xfId="0" applyNumberFormat="1" applyFont="1" applyFill="1" applyBorder="1" applyAlignment="1" applyProtection="1">
      <alignment horizontal="center" vertical="center"/>
      <protection locked="0"/>
    </xf>
    <xf numFmtId="3" fontId="20" fillId="35" borderId="80" xfId="0" applyNumberFormat="1" applyFont="1" applyFill="1" applyBorder="1" applyAlignment="1" applyProtection="1">
      <alignment horizontal="center" vertical="center"/>
      <protection locked="0"/>
    </xf>
    <xf numFmtId="3" fontId="20" fillId="35" borderId="42" xfId="0" applyNumberFormat="1" applyFont="1" applyFill="1" applyBorder="1" applyAlignment="1" applyProtection="1">
      <alignment horizontal="center" vertical="center"/>
      <protection locked="0"/>
    </xf>
    <xf numFmtId="0" fontId="0" fillId="33" borderId="78" xfId="0" applyFont="1" applyFill="1" applyBorder="1" applyAlignment="1" applyProtection="1">
      <alignment horizontal="center" wrapText="1"/>
      <protection locked="0"/>
    </xf>
    <xf numFmtId="0" fontId="0" fillId="33" borderId="120" xfId="0" applyFont="1" applyFill="1" applyBorder="1" applyAlignment="1" applyProtection="1">
      <alignment horizontal="center" wrapText="1"/>
      <protection locked="0"/>
    </xf>
    <xf numFmtId="0" fontId="3" fillId="33" borderId="93" xfId="0" applyFont="1" applyFill="1" applyBorder="1" applyAlignment="1" applyProtection="1" quotePrefix="1">
      <alignment horizontal="center" vertical="center" wrapText="1"/>
      <protection locked="0"/>
    </xf>
    <xf numFmtId="0" fontId="3" fillId="33" borderId="18" xfId="0" applyFont="1" applyFill="1" applyBorder="1" applyAlignment="1" applyProtection="1" quotePrefix="1">
      <alignment horizontal="center" vertical="center" wrapText="1"/>
      <protection locked="0"/>
    </xf>
    <xf numFmtId="0" fontId="11" fillId="35" borderId="84" xfId="0" applyFont="1" applyFill="1" applyBorder="1" applyAlignment="1" applyProtection="1">
      <alignment horizontal="center" vertical="center"/>
      <protection locked="0"/>
    </xf>
    <xf numFmtId="0" fontId="11" fillId="35" borderId="80" xfId="0" applyFont="1" applyFill="1" applyBorder="1" applyAlignment="1" applyProtection="1">
      <alignment horizontal="center" vertical="center"/>
      <protection locked="0"/>
    </xf>
    <xf numFmtId="0" fontId="18" fillId="35" borderId="80" xfId="0" applyFont="1" applyFill="1" applyBorder="1" applyAlignment="1" applyProtection="1" quotePrefix="1">
      <alignment horizontal="center" vertical="center"/>
      <protection locked="0"/>
    </xf>
    <xf numFmtId="0" fontId="11" fillId="33" borderId="33" xfId="0" applyFont="1" applyFill="1" applyBorder="1" applyAlignment="1" applyProtection="1" quotePrefix="1">
      <alignment horizontal="center" vertical="center"/>
      <protection locked="0"/>
    </xf>
    <xf numFmtId="0" fontId="11" fillId="33" borderId="0" xfId="0" applyFont="1" applyFill="1" applyBorder="1" applyAlignment="1" applyProtection="1">
      <alignment horizontal="center" vertical="center"/>
      <protection locked="0"/>
    </xf>
    <xf numFmtId="0" fontId="19" fillId="33" borderId="84" xfId="0" applyFont="1" applyFill="1" applyBorder="1" applyAlignment="1" applyProtection="1">
      <alignment horizontal="center" vertical="center"/>
      <protection locked="0"/>
    </xf>
    <xf numFmtId="0" fontId="19" fillId="33" borderId="80" xfId="0" applyFont="1" applyFill="1" applyBorder="1" applyAlignment="1" applyProtection="1">
      <alignment horizontal="center" vertical="center"/>
      <protection locked="0"/>
    </xf>
    <xf numFmtId="0" fontId="19" fillId="33" borderId="42" xfId="0" applyFont="1" applyFill="1" applyBorder="1" applyAlignment="1" applyProtection="1">
      <alignment horizontal="center" vertical="center"/>
      <protection locked="0"/>
    </xf>
    <xf numFmtId="0" fontId="11" fillId="33" borderId="33" xfId="0" applyFont="1" applyFill="1" applyBorder="1" applyAlignment="1" applyProtection="1" quotePrefix="1">
      <alignment horizontal="center" vertical="center" wrapText="1"/>
      <protection locked="0"/>
    </xf>
    <xf numFmtId="0" fontId="11" fillId="33" borderId="18" xfId="0" applyFont="1" applyFill="1" applyBorder="1" applyAlignment="1" applyProtection="1" quotePrefix="1">
      <alignment horizontal="center" vertical="center" wrapText="1"/>
      <protection locked="0"/>
    </xf>
    <xf numFmtId="3" fontId="25" fillId="36" borderId="84" xfId="0" applyNumberFormat="1" applyFont="1" applyFill="1" applyBorder="1" applyAlignment="1" applyProtection="1" quotePrefix="1">
      <alignment horizontal="center"/>
      <protection locked="0"/>
    </xf>
    <xf numFmtId="3" fontId="25" fillId="36" borderId="80" xfId="0" applyNumberFormat="1" applyFont="1" applyFill="1" applyBorder="1" applyAlignment="1" applyProtection="1">
      <alignment horizontal="center"/>
      <protection locked="0"/>
    </xf>
    <xf numFmtId="3" fontId="25" fillId="36" borderId="42" xfId="0" applyNumberFormat="1" applyFont="1" applyFill="1" applyBorder="1" applyAlignment="1" applyProtection="1">
      <alignment horizontal="center"/>
      <protection locked="0"/>
    </xf>
    <xf numFmtId="0" fontId="10" fillId="33" borderId="33" xfId="0" applyFont="1" applyFill="1" applyBorder="1" applyAlignment="1" applyProtection="1">
      <alignment horizontal="center" vertical="center" wrapText="1"/>
      <protection locked="0"/>
    </xf>
    <xf numFmtId="0" fontId="10" fillId="33" borderId="0" xfId="0" applyFont="1" applyFill="1" applyBorder="1" applyAlignment="1" applyProtection="1">
      <alignment horizontal="center" vertical="center" wrapText="1"/>
      <protection locked="0"/>
    </xf>
    <xf numFmtId="0" fontId="10" fillId="33" borderId="18" xfId="0" applyFont="1" applyFill="1" applyBorder="1" applyAlignment="1" applyProtection="1">
      <alignment horizontal="center" vertical="center" wrapText="1"/>
      <protection locked="0"/>
    </xf>
    <xf numFmtId="0" fontId="11" fillId="35" borderId="33" xfId="0" applyFont="1" applyFill="1" applyBorder="1" applyAlignment="1" applyProtection="1">
      <alignment horizontal="center" vertical="center"/>
      <protection locked="0"/>
    </xf>
    <xf numFmtId="0" fontId="11" fillId="35" borderId="0" xfId="0" applyFont="1" applyFill="1" applyBorder="1" applyAlignment="1" applyProtection="1">
      <alignment horizontal="center" vertical="center"/>
      <protection locked="0"/>
    </xf>
    <xf numFmtId="0" fontId="1" fillId="33" borderId="84" xfId="0" applyFont="1" applyFill="1" applyBorder="1" applyAlignment="1" applyProtection="1">
      <alignment horizontal="center"/>
      <protection locked="0"/>
    </xf>
    <xf numFmtId="0" fontId="1" fillId="33" borderId="42" xfId="0" applyFont="1" applyFill="1" applyBorder="1" applyAlignment="1" applyProtection="1">
      <alignment horizontal="center"/>
      <protection locked="0"/>
    </xf>
    <xf numFmtId="3" fontId="26" fillId="36" borderId="0" xfId="0" applyNumberFormat="1" applyFont="1" applyFill="1" applyBorder="1" applyAlignment="1" applyProtection="1" quotePrefix="1">
      <alignment horizontal="center" vertical="center"/>
      <protection locked="0"/>
    </xf>
    <xf numFmtId="3" fontId="26" fillId="36" borderId="18" xfId="0" applyNumberFormat="1" applyFont="1" applyFill="1" applyBorder="1" applyAlignment="1" applyProtection="1" quotePrefix="1">
      <alignment horizontal="center" vertical="center"/>
      <protection locked="0"/>
    </xf>
    <xf numFmtId="0" fontId="2" fillId="33" borderId="123" xfId="0" applyFont="1" applyFill="1" applyBorder="1" applyAlignment="1" applyProtection="1">
      <alignment horizontal="center" vertical="center" wrapText="1"/>
      <protection locked="0"/>
    </xf>
    <xf numFmtId="0" fontId="2" fillId="33" borderId="100" xfId="0" applyFont="1" applyFill="1" applyBorder="1" applyAlignment="1" applyProtection="1">
      <alignment horizontal="center" vertical="center" wrapText="1"/>
      <protection locked="0"/>
    </xf>
    <xf numFmtId="0" fontId="1" fillId="33" borderId="124" xfId="0" applyFont="1" applyFill="1" applyBorder="1" applyAlignment="1" applyProtection="1">
      <alignment horizontal="center" vertical="center"/>
      <protection locked="0"/>
    </xf>
    <xf numFmtId="0" fontId="1" fillId="33" borderId="83" xfId="0" applyFont="1" applyFill="1" applyBorder="1" applyAlignment="1" applyProtection="1">
      <alignment horizontal="center" vertical="center"/>
      <protection locked="0"/>
    </xf>
    <xf numFmtId="0" fontId="1" fillId="33" borderId="120" xfId="0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2" fillId="34" borderId="41" xfId="0" applyFont="1" applyFill="1" applyBorder="1" applyAlignment="1">
      <alignment horizontal="center" vertical="center" textRotation="90" wrapText="1"/>
    </xf>
    <xf numFmtId="0" fontId="2" fillId="34" borderId="40" xfId="0" applyFont="1" applyFill="1" applyBorder="1" applyAlignment="1">
      <alignment horizontal="center" vertical="center" textRotation="90" wrapText="1"/>
    </xf>
    <xf numFmtId="0" fontId="2" fillId="34" borderId="24" xfId="0" applyFont="1" applyFill="1" applyBorder="1" applyAlignment="1">
      <alignment horizontal="center" vertical="center" textRotation="90" wrapText="1"/>
    </xf>
    <xf numFmtId="3" fontId="33" fillId="0" borderId="84" xfId="0" applyNumberFormat="1" applyFont="1" applyFill="1" applyBorder="1" applyAlignment="1" applyProtection="1">
      <alignment horizontal="center" vertical="center" wrapText="1"/>
      <protection locked="0"/>
    </xf>
    <xf numFmtId="3" fontId="33" fillId="0" borderId="80" xfId="0" applyNumberFormat="1" applyFont="1" applyFill="1" applyBorder="1" applyAlignment="1" applyProtection="1">
      <alignment horizontal="center" vertical="center" wrapText="1"/>
      <protection locked="0"/>
    </xf>
    <xf numFmtId="3" fontId="33" fillId="0" borderId="42" xfId="0" applyNumberFormat="1" applyFont="1" applyFill="1" applyBorder="1" applyAlignment="1" applyProtection="1">
      <alignment horizontal="center" vertical="center" wrapText="1"/>
      <protection locked="0"/>
    </xf>
    <xf numFmtId="3" fontId="33" fillId="0" borderId="33" xfId="0" applyNumberFormat="1" applyFont="1" applyFill="1" applyBorder="1" applyAlignment="1" applyProtection="1">
      <alignment horizontal="center" vertical="center" wrapText="1"/>
      <protection locked="0"/>
    </xf>
    <xf numFmtId="3" fontId="33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33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33" fillId="0" borderId="121" xfId="0" applyNumberFormat="1" applyFont="1" applyFill="1" applyBorder="1" applyAlignment="1" applyProtection="1">
      <alignment horizontal="center" vertical="center" wrapText="1"/>
      <protection locked="0"/>
    </xf>
    <xf numFmtId="3" fontId="33" fillId="0" borderId="28" xfId="0" applyNumberFormat="1" applyFont="1" applyFill="1" applyBorder="1" applyAlignment="1" applyProtection="1">
      <alignment horizontal="center" vertical="center" wrapText="1"/>
      <protection locked="0"/>
    </xf>
    <xf numFmtId="3" fontId="33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84" xfId="0" applyFont="1" applyBorder="1" applyAlignment="1" applyProtection="1">
      <alignment horizontal="center"/>
      <protection locked="0"/>
    </xf>
    <xf numFmtId="0" fontId="1" fillId="0" borderId="80" xfId="0" applyFont="1" applyBorder="1" applyAlignment="1" applyProtection="1">
      <alignment horizontal="center"/>
      <protection locked="0"/>
    </xf>
    <xf numFmtId="0" fontId="1" fillId="0" borderId="42" xfId="0" applyFont="1" applyBorder="1" applyAlignment="1" applyProtection="1">
      <alignment horizontal="center"/>
      <protection locked="0"/>
    </xf>
    <xf numFmtId="3" fontId="25" fillId="36" borderId="84" xfId="0" applyNumberFormat="1" applyFont="1" applyFill="1" applyBorder="1" applyAlignment="1" applyProtection="1">
      <alignment horizontal="center"/>
      <protection locked="0"/>
    </xf>
    <xf numFmtId="3" fontId="11" fillId="34" borderId="117" xfId="0" applyNumberFormat="1" applyFont="1" applyFill="1" applyBorder="1" applyAlignment="1" applyProtection="1">
      <alignment horizontal="center" vertical="center"/>
      <protection locked="0"/>
    </xf>
    <xf numFmtId="3" fontId="11" fillId="34" borderId="71" xfId="0" applyNumberFormat="1" applyFont="1" applyFill="1" applyBorder="1" applyAlignment="1" applyProtection="1">
      <alignment horizontal="center" vertical="center"/>
      <protection locked="0"/>
    </xf>
    <xf numFmtId="0" fontId="2" fillId="34" borderId="117" xfId="0" applyFont="1" applyFill="1" applyBorder="1" applyAlignment="1">
      <alignment horizontal="center" vertical="center" textRotation="90" wrapText="1"/>
    </xf>
    <xf numFmtId="0" fontId="2" fillId="34" borderId="118" xfId="0" applyFont="1" applyFill="1" applyBorder="1" applyAlignment="1">
      <alignment horizontal="center" vertical="center" textRotation="90" wrapText="1"/>
    </xf>
    <xf numFmtId="0" fontId="2" fillId="34" borderId="23" xfId="0" applyFont="1" applyFill="1" applyBorder="1" applyAlignment="1">
      <alignment horizontal="center" vertical="center" textRotation="90" wrapText="1"/>
    </xf>
    <xf numFmtId="0" fontId="2" fillId="34" borderId="71" xfId="0" applyFont="1" applyFill="1" applyBorder="1" applyAlignment="1">
      <alignment horizontal="center" vertical="center" textRotation="90" wrapText="1"/>
    </xf>
    <xf numFmtId="0" fontId="2" fillId="34" borderId="43" xfId="0" applyFont="1" applyFill="1" applyBorder="1" applyAlignment="1">
      <alignment horizontal="center" vertical="center" textRotation="90" wrapText="1"/>
    </xf>
    <xf numFmtId="0" fontId="2" fillId="34" borderId="58" xfId="0" applyFont="1" applyFill="1" applyBorder="1" applyAlignment="1">
      <alignment horizontal="center" vertical="center" textRotation="90" wrapText="1"/>
    </xf>
    <xf numFmtId="3" fontId="20" fillId="35" borderId="0" xfId="0" applyNumberFormat="1" applyFont="1" applyFill="1" applyBorder="1" applyAlignment="1" applyProtection="1">
      <alignment horizontal="center" vertical="center" wrapText="1"/>
      <protection locked="0"/>
    </xf>
    <xf numFmtId="3" fontId="11" fillId="34" borderId="115" xfId="0" applyNumberFormat="1" applyFont="1" applyFill="1" applyBorder="1" applyAlignment="1" applyProtection="1">
      <alignment horizontal="center" vertical="center"/>
      <protection locked="0"/>
    </xf>
    <xf numFmtId="0" fontId="2" fillId="34" borderId="97" xfId="0" applyFont="1" applyFill="1" applyBorder="1" applyAlignment="1">
      <alignment horizontal="center" vertical="center" textRotation="90"/>
    </xf>
    <xf numFmtId="0" fontId="2" fillId="34" borderId="32" xfId="0" applyFont="1" applyFill="1" applyBorder="1" applyAlignment="1">
      <alignment horizontal="center" vertical="center" textRotation="90"/>
    </xf>
    <xf numFmtId="0" fontId="2" fillId="34" borderId="39" xfId="0" applyFont="1" applyFill="1" applyBorder="1" applyAlignment="1">
      <alignment horizontal="center" vertical="center" textRotation="90"/>
    </xf>
    <xf numFmtId="0" fontId="37" fillId="33" borderId="33" xfId="0" applyFont="1" applyFill="1" applyBorder="1" applyAlignment="1" applyProtection="1">
      <alignment horizontal="center" vertical="center" wrapText="1"/>
      <protection locked="0"/>
    </xf>
    <xf numFmtId="0" fontId="37" fillId="33" borderId="0" xfId="0" applyFont="1" applyFill="1" applyBorder="1" applyAlignment="1" applyProtection="1">
      <alignment horizontal="center" vertical="center" wrapText="1"/>
      <protection locked="0"/>
    </xf>
    <xf numFmtId="0" fontId="37" fillId="33" borderId="18" xfId="0" applyFont="1" applyFill="1" applyBorder="1" applyAlignment="1" applyProtection="1">
      <alignment horizontal="center" vertical="center" wrapText="1"/>
      <protection locked="0"/>
    </xf>
    <xf numFmtId="0" fontId="37" fillId="33" borderId="91" xfId="0" applyFont="1" applyFill="1" applyBorder="1" applyAlignment="1" applyProtection="1">
      <alignment horizontal="center" vertical="center" wrapText="1"/>
      <protection locked="0"/>
    </xf>
    <xf numFmtId="0" fontId="37" fillId="33" borderId="82" xfId="0" applyFont="1" applyFill="1" applyBorder="1" applyAlignment="1" applyProtection="1">
      <alignment horizontal="center" vertical="center" wrapText="1"/>
      <protection locked="0"/>
    </xf>
    <xf numFmtId="0" fontId="37" fillId="33" borderId="92" xfId="0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_200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2"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chartsheet" Target="chartsheets/sheet2.xml" /><Relationship Id="rId9" Type="http://schemas.openxmlformats.org/officeDocument/2006/relationships/chartsheet" Target="chartsheets/sheet3.xml" /><Relationship Id="rId10" Type="http://schemas.openxmlformats.org/officeDocument/2006/relationships/chartsheet" Target="chartsheets/sheet4.xml" /><Relationship Id="rId11" Type="http://schemas.openxmlformats.org/officeDocument/2006/relationships/chartsheet" Target="chartsheets/sheet5.xml" /><Relationship Id="rId12" Type="http://schemas.openxmlformats.org/officeDocument/2006/relationships/chartsheet" Target="chartsheets/sheet6.xml" /><Relationship Id="rId13" Type="http://schemas.openxmlformats.org/officeDocument/2006/relationships/chartsheet" Target="chartsheets/sheet7.xml" /><Relationship Id="rId14" Type="http://schemas.openxmlformats.org/officeDocument/2006/relationships/chartsheet" Target="chartsheets/sheet8.xml" /><Relationship Id="rId15" Type="http://schemas.openxmlformats.org/officeDocument/2006/relationships/chartsheet" Target="chartsheets/sheet9.xml" /><Relationship Id="rId16" Type="http://schemas.openxmlformats.org/officeDocument/2006/relationships/chartsheet" Target="chartsheets/sheet10.xml" /><Relationship Id="rId17" Type="http://schemas.openxmlformats.org/officeDocument/2006/relationships/chartsheet" Target="chartsheets/sheet11.xml" /><Relationship Id="rId18" Type="http://schemas.openxmlformats.org/officeDocument/2006/relationships/chartsheet" Target="chartsheets/sheet12.xml" /><Relationship Id="rId19" Type="http://schemas.openxmlformats.org/officeDocument/2006/relationships/chartsheet" Target="chartsheets/sheet13.xml" /><Relationship Id="rId20" Type="http://schemas.openxmlformats.org/officeDocument/2006/relationships/chartsheet" Target="chartsheets/sheet14.xml" /><Relationship Id="rId21" Type="http://schemas.openxmlformats.org/officeDocument/2006/relationships/chartsheet" Target="chartsheets/sheet15.xml" /><Relationship Id="rId22" Type="http://schemas.openxmlformats.org/officeDocument/2006/relationships/chartsheet" Target="chartsheets/sheet16.xml" /><Relationship Id="rId23" Type="http://schemas.openxmlformats.org/officeDocument/2006/relationships/chartsheet" Target="chartsheets/sheet17.xml" /><Relationship Id="rId24" Type="http://schemas.openxmlformats.org/officeDocument/2006/relationships/chartsheet" Target="chartsheets/sheet18.xml" /><Relationship Id="rId25" Type="http://schemas.openxmlformats.org/officeDocument/2006/relationships/chartsheet" Target="chartsheets/sheet19.xml" /><Relationship Id="rId26" Type="http://schemas.openxmlformats.org/officeDocument/2006/relationships/chartsheet" Target="chartsheets/sheet20.xml" /><Relationship Id="rId27" Type="http://schemas.openxmlformats.org/officeDocument/2006/relationships/chartsheet" Target="chartsheets/sheet21.xml" /><Relationship Id="rId28" Type="http://schemas.openxmlformats.org/officeDocument/2006/relationships/chartsheet" Target="chartsheets/sheet22.xml" /><Relationship Id="rId29" Type="http://schemas.openxmlformats.org/officeDocument/2006/relationships/chartsheet" Target="chartsheets/sheet23.xml" /><Relationship Id="rId30" Type="http://schemas.openxmlformats.org/officeDocument/2006/relationships/chartsheet" Target="chartsheets/sheet24.xml" /><Relationship Id="rId31" Type="http://schemas.openxmlformats.org/officeDocument/2006/relationships/chartsheet" Target="chartsheets/sheet25.xml" /><Relationship Id="rId32" Type="http://schemas.openxmlformats.org/officeDocument/2006/relationships/chartsheet" Target="chartsheets/sheet26.xml" /><Relationship Id="rId33" Type="http://schemas.openxmlformats.org/officeDocument/2006/relationships/chartsheet" Target="chartsheets/sheet27.xml" /><Relationship Id="rId34" Type="http://schemas.openxmlformats.org/officeDocument/2006/relationships/chartsheet" Target="chartsheets/sheet28.xml" /><Relationship Id="rId35" Type="http://schemas.openxmlformats.org/officeDocument/2006/relationships/chartsheet" Target="chartsheets/sheet29.xml" /><Relationship Id="rId36" Type="http://schemas.openxmlformats.org/officeDocument/2006/relationships/chartsheet" Target="chartsheets/sheet30.xml" /><Relationship Id="rId37" Type="http://schemas.openxmlformats.org/officeDocument/2006/relationships/worksheet" Target="worksheets/sheet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USUARIOS POTENCIALES</a:t>
            </a:r>
          </a:p>
        </c:rich>
      </c:tx>
      <c:layout>
        <c:manualLayout>
          <c:xMode val="factor"/>
          <c:yMode val="factor"/>
          <c:x val="0.03475"/>
          <c:y val="-0.0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5"/>
          <c:y val="0.099"/>
          <c:w val="0.981"/>
          <c:h val="0.83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'TODO 1'!$F$44</c:f>
              <c:strCache>
                <c:ptCount val="1"/>
                <c:pt idx="0">
                  <c:v>TOTAL PDI</c:v>
                </c:pt>
              </c:strCache>
            </c:strRef>
          </c:tx>
          <c:spPr>
            <a:solidFill>
              <a:srgbClr val="68AC2F"/>
            </a:solidFill>
            <a:ln w="3175">
              <a:solidFill>
                <a:srgbClr val="3399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1'!$E$45:$E$70</c:f>
              <c:strCache>
                <c:ptCount val="26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</c:strCache>
            </c:strRef>
          </c:cat>
          <c:val>
            <c:numRef>
              <c:f>'TODO 1'!$F$45:$F$70</c:f>
              <c:numCache>
                <c:ptCount val="26"/>
                <c:pt idx="0">
                  <c:v>180</c:v>
                </c:pt>
                <c:pt idx="1">
                  <c:v>198</c:v>
                </c:pt>
                <c:pt idx="2">
                  <c:v>50</c:v>
                </c:pt>
                <c:pt idx="3">
                  <c:v>370</c:v>
                </c:pt>
                <c:pt idx="4">
                  <c:v>173</c:v>
                </c:pt>
                <c:pt idx="5">
                  <c:v>118</c:v>
                </c:pt>
                <c:pt idx="6">
                  <c:v>264</c:v>
                </c:pt>
                <c:pt idx="7">
                  <c:v>125</c:v>
                </c:pt>
                <c:pt idx="8">
                  <c:v>298</c:v>
                </c:pt>
                <c:pt idx="9">
                  <c:v>242</c:v>
                </c:pt>
                <c:pt idx="10">
                  <c:v>346</c:v>
                </c:pt>
                <c:pt idx="11">
                  <c:v>334</c:v>
                </c:pt>
                <c:pt idx="12">
                  <c:v>282</c:v>
                </c:pt>
                <c:pt idx="13">
                  <c:v>347</c:v>
                </c:pt>
                <c:pt idx="14">
                  <c:v>79</c:v>
                </c:pt>
                <c:pt idx="15">
                  <c:v>267</c:v>
                </c:pt>
                <c:pt idx="16">
                  <c:v>142</c:v>
                </c:pt>
                <c:pt idx="17">
                  <c:v>918</c:v>
                </c:pt>
                <c:pt idx="18">
                  <c:v>141</c:v>
                </c:pt>
                <c:pt idx="19">
                  <c:v>261</c:v>
                </c:pt>
                <c:pt idx="20">
                  <c:v>262</c:v>
                </c:pt>
                <c:pt idx="21">
                  <c:v>186</c:v>
                </c:pt>
                <c:pt idx="22">
                  <c:v>51</c:v>
                </c:pt>
                <c:pt idx="23">
                  <c:v>95</c:v>
                </c:pt>
                <c:pt idx="24">
                  <c:v>105</c:v>
                </c:pt>
                <c:pt idx="25">
                  <c:v>78</c:v>
                </c:pt>
              </c:numCache>
            </c:numRef>
          </c:val>
        </c:ser>
        <c:ser>
          <c:idx val="1"/>
          <c:order val="1"/>
          <c:tx>
            <c:strRef>
              <c:f>'TODO 1'!$G$44</c:f>
              <c:strCache>
                <c:ptCount val="1"/>
                <c:pt idx="0">
                  <c:v>TOTAL ALUMNOS</c:v>
                </c:pt>
              </c:strCache>
            </c:strRef>
          </c:tx>
          <c:spPr>
            <a:solidFill>
              <a:srgbClr val="7FD13B"/>
            </a:solidFill>
            <a:ln w="3175">
              <a:solidFill>
                <a:srgbClr val="3399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1'!$E$45:$E$70</c:f>
              <c:strCache>
                <c:ptCount val="26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</c:strCache>
            </c:strRef>
          </c:cat>
          <c:val>
            <c:numRef>
              <c:f>'TODO 1'!$G$45:$G$70</c:f>
              <c:numCache>
                <c:ptCount val="26"/>
                <c:pt idx="0">
                  <c:v>2198</c:v>
                </c:pt>
                <c:pt idx="1">
                  <c:v>1922</c:v>
                </c:pt>
                <c:pt idx="2">
                  <c:v>467</c:v>
                </c:pt>
                <c:pt idx="3">
                  <c:v>3967</c:v>
                </c:pt>
                <c:pt idx="4">
                  <c:v>2071</c:v>
                </c:pt>
                <c:pt idx="5">
                  <c:v>748</c:v>
                </c:pt>
                <c:pt idx="6">
                  <c:v>6434</c:v>
                </c:pt>
                <c:pt idx="7">
                  <c:v>1346</c:v>
                </c:pt>
                <c:pt idx="8">
                  <c:v>4319</c:v>
                </c:pt>
                <c:pt idx="9">
                  <c:v>2278</c:v>
                </c:pt>
                <c:pt idx="10">
                  <c:v>6419</c:v>
                </c:pt>
                <c:pt idx="11">
                  <c:v>4958</c:v>
                </c:pt>
                <c:pt idx="12">
                  <c:v>2758</c:v>
                </c:pt>
                <c:pt idx="13">
                  <c:v>4682</c:v>
                </c:pt>
                <c:pt idx="14">
                  <c:v>994</c:v>
                </c:pt>
                <c:pt idx="15">
                  <c:v>3580</c:v>
                </c:pt>
                <c:pt idx="16">
                  <c:v>1938</c:v>
                </c:pt>
                <c:pt idx="17">
                  <c:v>3879</c:v>
                </c:pt>
                <c:pt idx="18">
                  <c:v>701</c:v>
                </c:pt>
                <c:pt idx="19">
                  <c:v>2958</c:v>
                </c:pt>
                <c:pt idx="20">
                  <c:v>1817</c:v>
                </c:pt>
                <c:pt idx="21">
                  <c:v>1851</c:v>
                </c:pt>
                <c:pt idx="22">
                  <c:v>489</c:v>
                </c:pt>
                <c:pt idx="23">
                  <c:v>2560</c:v>
                </c:pt>
                <c:pt idx="24">
                  <c:v>838</c:v>
                </c:pt>
                <c:pt idx="25">
                  <c:v>1571</c:v>
                </c:pt>
              </c:numCache>
            </c:numRef>
          </c:val>
        </c:ser>
        <c:ser>
          <c:idx val="2"/>
          <c:order val="2"/>
          <c:tx>
            <c:strRef>
              <c:f>'TODO 1'!$H$44</c:f>
              <c:strCache>
                <c:ptCount val="1"/>
                <c:pt idx="0">
                  <c:v>ALUMNOS DE CENTROS ADSCRITOS, TÍTULOS PROPIOS, ETC</c:v>
                </c:pt>
              </c:strCache>
            </c:strRef>
          </c:tx>
          <c:spPr>
            <a:solidFill>
              <a:srgbClr val="B9E3A5"/>
            </a:solidFill>
            <a:ln w="3175">
              <a:solidFill>
                <a:srgbClr val="3399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1'!$E$45:$E$70</c:f>
              <c:strCache>
                <c:ptCount val="26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</c:strCache>
            </c:strRef>
          </c:cat>
          <c:val>
            <c:numRef>
              <c:f>'TODO 1'!$H$45:$H$70</c:f>
              <c:numCache>
                <c:ptCount val="26"/>
                <c:pt idx="0">
                  <c:v>131</c:v>
                </c:pt>
                <c:pt idx="1">
                  <c:v>0</c:v>
                </c:pt>
                <c:pt idx="2">
                  <c:v>0</c:v>
                </c:pt>
                <c:pt idx="3">
                  <c:v>512</c:v>
                </c:pt>
                <c:pt idx="4">
                  <c:v>0</c:v>
                </c:pt>
                <c:pt idx="5">
                  <c:v>0</c:v>
                </c:pt>
                <c:pt idx="6">
                  <c:v>426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1991</c:v>
                </c:pt>
                <c:pt idx="11">
                  <c:v>1895</c:v>
                </c:pt>
                <c:pt idx="12">
                  <c:v>0</c:v>
                </c:pt>
                <c:pt idx="13">
                  <c:v>118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191</c:v>
                </c:pt>
                <c:pt idx="19">
                  <c:v>1372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73</c:v>
                </c:pt>
                <c:pt idx="24">
                  <c:v>220</c:v>
                </c:pt>
                <c:pt idx="25">
                  <c:v>28</c:v>
                </c:pt>
              </c:numCache>
            </c:numRef>
          </c:val>
        </c:ser>
        <c:overlap val="100"/>
        <c:gapWidth val="60"/>
        <c:axId val="59536768"/>
        <c:axId val="66068865"/>
      </c:barChart>
      <c:catAx>
        <c:axId val="59536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068865"/>
        <c:crosses val="autoZero"/>
        <c:auto val="1"/>
        <c:lblOffset val="100"/>
        <c:tickLblSkip val="1"/>
        <c:noMultiLvlLbl val="0"/>
      </c:catAx>
      <c:valAx>
        <c:axId val="660688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5367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375"/>
          <c:y val="0.95225"/>
          <c:w val="0.81175"/>
          <c:h val="0.04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MONOGRAFÍAS (SIGLOS XX Y XXI) INGRESADAS EN EL AÑO</a:t>
            </a:r>
          </a:p>
        </c:rich>
      </c:tx>
      <c:layout>
        <c:manualLayout>
          <c:xMode val="factor"/>
          <c:yMode val="factor"/>
          <c:x val="0.002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09925"/>
          <c:w val="0.981"/>
          <c:h val="0.84075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'TODO 1'!$EF$7</c:f>
              <c:strCache>
                <c:ptCount val="1"/>
                <c:pt idx="0">
                  <c:v>COMPRA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1'!$C$8:$C$38</c:f>
              <c:strCache>
                <c:ptCount val="31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RLS</c:v>
                </c:pt>
                <c:pt idx="27">
                  <c:v>IRC</c:v>
                </c:pt>
                <c:pt idx="28">
                  <c:v>BHI</c:v>
                </c:pt>
                <c:pt idx="29">
                  <c:v>TES</c:v>
                </c:pt>
                <c:pt idx="30">
                  <c:v>SEC</c:v>
                </c:pt>
              </c:strCache>
            </c:strRef>
          </c:cat>
          <c:val>
            <c:numRef>
              <c:f>'TODO 1'!$EF$8:$EF$38</c:f>
              <c:numCache>
                <c:ptCount val="31"/>
                <c:pt idx="0">
                  <c:v>594</c:v>
                </c:pt>
                <c:pt idx="1">
                  <c:v>326</c:v>
                </c:pt>
                <c:pt idx="2">
                  <c:v>382</c:v>
                </c:pt>
                <c:pt idx="3">
                  <c:v>1421</c:v>
                </c:pt>
                <c:pt idx="4">
                  <c:v>165</c:v>
                </c:pt>
                <c:pt idx="5">
                  <c:v>135</c:v>
                </c:pt>
                <c:pt idx="6">
                  <c:v>968</c:v>
                </c:pt>
                <c:pt idx="7">
                  <c:v>479</c:v>
                </c:pt>
                <c:pt idx="8">
                  <c:v>1905</c:v>
                </c:pt>
                <c:pt idx="9">
                  <c:v>305</c:v>
                </c:pt>
                <c:pt idx="10">
                  <c:v>3913</c:v>
                </c:pt>
                <c:pt idx="11">
                  <c:v>1209</c:v>
                </c:pt>
                <c:pt idx="12">
                  <c:v>441</c:v>
                </c:pt>
                <c:pt idx="13">
                  <c:v>3975</c:v>
                </c:pt>
                <c:pt idx="14">
                  <c:v>1099</c:v>
                </c:pt>
                <c:pt idx="15">
                  <c:v>1829</c:v>
                </c:pt>
                <c:pt idx="16">
                  <c:v>448</c:v>
                </c:pt>
                <c:pt idx="17">
                  <c:v>626</c:v>
                </c:pt>
                <c:pt idx="18">
                  <c:v>21</c:v>
                </c:pt>
                <c:pt idx="19">
                  <c:v>920</c:v>
                </c:pt>
                <c:pt idx="20">
                  <c:v>117</c:v>
                </c:pt>
                <c:pt idx="21">
                  <c:v>94</c:v>
                </c:pt>
                <c:pt idx="22">
                  <c:v>283</c:v>
                </c:pt>
                <c:pt idx="23">
                  <c:v>624</c:v>
                </c:pt>
                <c:pt idx="24">
                  <c:v>140</c:v>
                </c:pt>
                <c:pt idx="25">
                  <c:v>737</c:v>
                </c:pt>
                <c:pt idx="26">
                  <c:v>0</c:v>
                </c:pt>
                <c:pt idx="27">
                  <c:v>1</c:v>
                </c:pt>
                <c:pt idx="28">
                  <c:v>9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ser>
          <c:idx val="10"/>
          <c:order val="1"/>
          <c:tx>
            <c:strRef>
              <c:f>'TODO 1'!$EG$7</c:f>
              <c:strCache>
                <c:ptCount val="1"/>
                <c:pt idx="0">
                  <c:v>DONATIVO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1'!$C$8:$C$38</c:f>
              <c:strCache>
                <c:ptCount val="31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RLS</c:v>
                </c:pt>
                <c:pt idx="27">
                  <c:v>IRC</c:v>
                </c:pt>
                <c:pt idx="28">
                  <c:v>BHI</c:v>
                </c:pt>
                <c:pt idx="29">
                  <c:v>TES</c:v>
                </c:pt>
                <c:pt idx="30">
                  <c:v>SEC</c:v>
                </c:pt>
              </c:strCache>
            </c:strRef>
          </c:cat>
          <c:val>
            <c:numRef>
              <c:f>'TODO 1'!$EG$8:$EG$38</c:f>
              <c:numCache>
                <c:ptCount val="31"/>
                <c:pt idx="0">
                  <c:v>455</c:v>
                </c:pt>
                <c:pt idx="1">
                  <c:v>882</c:v>
                </c:pt>
                <c:pt idx="2">
                  <c:v>595</c:v>
                </c:pt>
                <c:pt idx="3">
                  <c:v>2797</c:v>
                </c:pt>
                <c:pt idx="4">
                  <c:v>290</c:v>
                </c:pt>
                <c:pt idx="5">
                  <c:v>596</c:v>
                </c:pt>
                <c:pt idx="6">
                  <c:v>360</c:v>
                </c:pt>
                <c:pt idx="7">
                  <c:v>326</c:v>
                </c:pt>
                <c:pt idx="8">
                  <c:v>2320</c:v>
                </c:pt>
                <c:pt idx="9">
                  <c:v>127</c:v>
                </c:pt>
                <c:pt idx="10">
                  <c:v>1904</c:v>
                </c:pt>
                <c:pt idx="11">
                  <c:v>1385</c:v>
                </c:pt>
                <c:pt idx="12">
                  <c:v>624</c:v>
                </c:pt>
                <c:pt idx="13">
                  <c:v>4324</c:v>
                </c:pt>
                <c:pt idx="14">
                  <c:v>399</c:v>
                </c:pt>
                <c:pt idx="15">
                  <c:v>7533</c:v>
                </c:pt>
                <c:pt idx="16">
                  <c:v>95</c:v>
                </c:pt>
                <c:pt idx="17">
                  <c:v>183</c:v>
                </c:pt>
                <c:pt idx="18">
                  <c:v>175</c:v>
                </c:pt>
                <c:pt idx="19">
                  <c:v>959</c:v>
                </c:pt>
                <c:pt idx="20">
                  <c:v>672</c:v>
                </c:pt>
                <c:pt idx="21">
                  <c:v>52</c:v>
                </c:pt>
                <c:pt idx="22">
                  <c:v>46</c:v>
                </c:pt>
                <c:pt idx="23">
                  <c:v>11</c:v>
                </c:pt>
                <c:pt idx="24">
                  <c:v>72</c:v>
                </c:pt>
                <c:pt idx="25">
                  <c:v>82</c:v>
                </c:pt>
                <c:pt idx="26">
                  <c:v>0</c:v>
                </c:pt>
                <c:pt idx="27">
                  <c:v>7</c:v>
                </c:pt>
                <c:pt idx="28">
                  <c:v>138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ser>
          <c:idx val="0"/>
          <c:order val="2"/>
          <c:tx>
            <c:strRef>
              <c:f>'TODO 1'!$EH$7</c:f>
              <c:strCache>
                <c:ptCount val="1"/>
                <c:pt idx="0">
                  <c:v>CANJE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1'!$C$8:$C$38</c:f>
              <c:strCache>
                <c:ptCount val="31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RLS</c:v>
                </c:pt>
                <c:pt idx="27">
                  <c:v>IRC</c:v>
                </c:pt>
                <c:pt idx="28">
                  <c:v>BHI</c:v>
                </c:pt>
                <c:pt idx="29">
                  <c:v>TES</c:v>
                </c:pt>
                <c:pt idx="30">
                  <c:v>SEC</c:v>
                </c:pt>
              </c:strCache>
            </c:strRef>
          </c:cat>
          <c:val>
            <c:numRef>
              <c:f>'TODO 1'!$EH$8:$EH$38</c:f>
              <c:numCache>
                <c:ptCount val="31"/>
                <c:pt idx="0">
                  <c:v>11</c:v>
                </c:pt>
                <c:pt idx="1">
                  <c:v>12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6</c:v>
                </c:pt>
                <c:pt idx="6">
                  <c:v>1</c:v>
                </c:pt>
                <c:pt idx="7">
                  <c:v>7</c:v>
                </c:pt>
                <c:pt idx="8">
                  <c:v>25</c:v>
                </c:pt>
                <c:pt idx="9">
                  <c:v>0</c:v>
                </c:pt>
                <c:pt idx="10">
                  <c:v>15</c:v>
                </c:pt>
                <c:pt idx="11">
                  <c:v>11</c:v>
                </c:pt>
                <c:pt idx="12">
                  <c:v>11</c:v>
                </c:pt>
                <c:pt idx="13">
                  <c:v>127</c:v>
                </c:pt>
                <c:pt idx="14">
                  <c:v>4</c:v>
                </c:pt>
                <c:pt idx="15">
                  <c:v>560</c:v>
                </c:pt>
                <c:pt idx="16">
                  <c:v>2</c:v>
                </c:pt>
                <c:pt idx="17">
                  <c:v>25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6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20</c:v>
                </c:pt>
              </c:numCache>
            </c:numRef>
          </c:val>
        </c:ser>
        <c:overlap val="100"/>
        <c:gapWidth val="40"/>
        <c:axId val="58719568"/>
        <c:axId val="58714065"/>
      </c:barChart>
      <c:catAx>
        <c:axId val="58719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14065"/>
        <c:crosses val="autoZero"/>
        <c:auto val="0"/>
        <c:lblOffset val="100"/>
        <c:tickLblSkip val="1"/>
        <c:noMultiLvlLbl val="0"/>
      </c:catAx>
      <c:valAx>
        <c:axId val="587140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19568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725"/>
          <c:y val="0.95225"/>
          <c:w val="0.213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MATERIAL NO LIBRARIO A 31 DE DICIEMBRE 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0545"/>
          <c:w val="0.9755"/>
          <c:h val="0.8925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'TODO 1'!$EZ$7</c:f>
              <c:strCache>
                <c:ptCount val="1"/>
                <c:pt idx="0">
                  <c:v>VÍDEOS</c:v>
                </c:pt>
              </c:strCache>
            </c:strRef>
          </c:tx>
          <c:spPr>
            <a:solidFill>
              <a:srgbClr val="9966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1'!$C$8:$C$38</c:f>
              <c:strCache>
                <c:ptCount val="31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RLS</c:v>
                </c:pt>
                <c:pt idx="27">
                  <c:v>IRC</c:v>
                </c:pt>
                <c:pt idx="28">
                  <c:v>BHI</c:v>
                </c:pt>
                <c:pt idx="29">
                  <c:v>TES</c:v>
                </c:pt>
                <c:pt idx="30">
                  <c:v>SEC</c:v>
                </c:pt>
              </c:strCache>
            </c:strRef>
          </c:cat>
          <c:val>
            <c:numRef>
              <c:f>'TODO 1'!$EZ$8:$EZ$38</c:f>
              <c:numCache>
                <c:ptCount val="31"/>
                <c:pt idx="0">
                  <c:v>240</c:v>
                </c:pt>
                <c:pt idx="1">
                  <c:v>144</c:v>
                </c:pt>
                <c:pt idx="2">
                  <c:v>0</c:v>
                </c:pt>
                <c:pt idx="3">
                  <c:v>305</c:v>
                </c:pt>
                <c:pt idx="4">
                  <c:v>125</c:v>
                </c:pt>
                <c:pt idx="5">
                  <c:v>107</c:v>
                </c:pt>
                <c:pt idx="6">
                  <c:v>989</c:v>
                </c:pt>
                <c:pt idx="7">
                  <c:v>93</c:v>
                </c:pt>
                <c:pt idx="8">
                  <c:v>823</c:v>
                </c:pt>
                <c:pt idx="9">
                  <c:v>5</c:v>
                </c:pt>
                <c:pt idx="10">
                  <c:v>2</c:v>
                </c:pt>
                <c:pt idx="11">
                  <c:v>384</c:v>
                </c:pt>
                <c:pt idx="12">
                  <c:v>28</c:v>
                </c:pt>
                <c:pt idx="13">
                  <c:v>1438</c:v>
                </c:pt>
                <c:pt idx="14">
                  <c:v>150</c:v>
                </c:pt>
                <c:pt idx="15">
                  <c:v>1972</c:v>
                </c:pt>
                <c:pt idx="16">
                  <c:v>25</c:v>
                </c:pt>
                <c:pt idx="17">
                  <c:v>171</c:v>
                </c:pt>
                <c:pt idx="18">
                  <c:v>121</c:v>
                </c:pt>
                <c:pt idx="19">
                  <c:v>730</c:v>
                </c:pt>
                <c:pt idx="20">
                  <c:v>150</c:v>
                </c:pt>
                <c:pt idx="21">
                  <c:v>83</c:v>
                </c:pt>
                <c:pt idx="22">
                  <c:v>185</c:v>
                </c:pt>
                <c:pt idx="23">
                  <c:v>38</c:v>
                </c:pt>
                <c:pt idx="24">
                  <c:v>255</c:v>
                </c:pt>
                <c:pt idx="25">
                  <c:v>813</c:v>
                </c:pt>
                <c:pt idx="26">
                  <c:v>10</c:v>
                </c:pt>
                <c:pt idx="27">
                  <c:v>883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</c:numCache>
            </c:numRef>
          </c:val>
        </c:ser>
        <c:ser>
          <c:idx val="0"/>
          <c:order val="1"/>
          <c:tx>
            <c:strRef>
              <c:f>'TODO 1'!$FB$7</c:f>
              <c:strCache>
                <c:ptCount val="1"/>
                <c:pt idx="0">
                  <c:v>MICROFORMAS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1'!$C$8:$C$38</c:f>
              <c:strCache>
                <c:ptCount val="31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RLS</c:v>
                </c:pt>
                <c:pt idx="27">
                  <c:v>IRC</c:v>
                </c:pt>
                <c:pt idx="28">
                  <c:v>BHI</c:v>
                </c:pt>
                <c:pt idx="29">
                  <c:v>TES</c:v>
                </c:pt>
                <c:pt idx="30">
                  <c:v>SEC</c:v>
                </c:pt>
              </c:strCache>
            </c:strRef>
          </c:cat>
          <c:val>
            <c:numRef>
              <c:f>'TODO 1'!$FB$8:$FB$38</c:f>
              <c:numCache>
                <c:ptCount val="31"/>
                <c:pt idx="0">
                  <c:v>22</c:v>
                </c:pt>
                <c:pt idx="1">
                  <c:v>660</c:v>
                </c:pt>
                <c:pt idx="2">
                  <c:v>0</c:v>
                </c:pt>
                <c:pt idx="3">
                  <c:v>293</c:v>
                </c:pt>
                <c:pt idx="4">
                  <c:v>396</c:v>
                </c:pt>
                <c:pt idx="5">
                  <c:v>121</c:v>
                </c:pt>
                <c:pt idx="6">
                  <c:v>145</c:v>
                </c:pt>
                <c:pt idx="7">
                  <c:v>241</c:v>
                </c:pt>
                <c:pt idx="8">
                  <c:v>14</c:v>
                </c:pt>
                <c:pt idx="9">
                  <c:v>516</c:v>
                </c:pt>
                <c:pt idx="10">
                  <c:v>65</c:v>
                </c:pt>
                <c:pt idx="11">
                  <c:v>281</c:v>
                </c:pt>
                <c:pt idx="12">
                  <c:v>122</c:v>
                </c:pt>
                <c:pt idx="13">
                  <c:v>700</c:v>
                </c:pt>
                <c:pt idx="14">
                  <c:v>27</c:v>
                </c:pt>
                <c:pt idx="15">
                  <c:v>1312</c:v>
                </c:pt>
                <c:pt idx="16">
                  <c:v>19</c:v>
                </c:pt>
                <c:pt idx="17">
                  <c:v>2658</c:v>
                </c:pt>
                <c:pt idx="18">
                  <c:v>9</c:v>
                </c:pt>
                <c:pt idx="19">
                  <c:v>149</c:v>
                </c:pt>
                <c:pt idx="20">
                  <c:v>246</c:v>
                </c:pt>
                <c:pt idx="21">
                  <c:v>1</c:v>
                </c:pt>
                <c:pt idx="22">
                  <c:v>1</c:v>
                </c:pt>
                <c:pt idx="23">
                  <c:v>2</c:v>
                </c:pt>
                <c:pt idx="24">
                  <c:v>0</c:v>
                </c:pt>
                <c:pt idx="25">
                  <c:v>10</c:v>
                </c:pt>
                <c:pt idx="26">
                  <c:v>1</c:v>
                </c:pt>
                <c:pt idx="27">
                  <c:v>1</c:v>
                </c:pt>
                <c:pt idx="28">
                  <c:v>120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ser>
          <c:idx val="1"/>
          <c:order val="2"/>
          <c:tx>
            <c:strRef>
              <c:f>'TODO 1'!$FD$7</c:f>
              <c:strCache>
                <c:ptCount val="1"/>
                <c:pt idx="0">
                  <c:v>DVD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1'!$C$8:$C$38</c:f>
              <c:strCache>
                <c:ptCount val="31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RLS</c:v>
                </c:pt>
                <c:pt idx="27">
                  <c:v>IRC</c:v>
                </c:pt>
                <c:pt idx="28">
                  <c:v>BHI</c:v>
                </c:pt>
                <c:pt idx="29">
                  <c:v>TES</c:v>
                </c:pt>
                <c:pt idx="30">
                  <c:v>SEC</c:v>
                </c:pt>
              </c:strCache>
            </c:strRef>
          </c:cat>
          <c:val>
            <c:numRef>
              <c:f>'TODO 1'!$FD$8:$FD$38</c:f>
              <c:numCache>
                <c:ptCount val="31"/>
                <c:pt idx="0">
                  <c:v>660</c:v>
                </c:pt>
                <c:pt idx="1">
                  <c:v>364</c:v>
                </c:pt>
                <c:pt idx="2">
                  <c:v>100</c:v>
                </c:pt>
                <c:pt idx="3">
                  <c:v>1354</c:v>
                </c:pt>
                <c:pt idx="4">
                  <c:v>257</c:v>
                </c:pt>
                <c:pt idx="5">
                  <c:v>558</c:v>
                </c:pt>
                <c:pt idx="6">
                  <c:v>13851</c:v>
                </c:pt>
                <c:pt idx="7">
                  <c:v>154</c:v>
                </c:pt>
                <c:pt idx="8">
                  <c:v>1623</c:v>
                </c:pt>
                <c:pt idx="9">
                  <c:v>191</c:v>
                </c:pt>
                <c:pt idx="10">
                  <c:v>208</c:v>
                </c:pt>
                <c:pt idx="11">
                  <c:v>463</c:v>
                </c:pt>
                <c:pt idx="12">
                  <c:v>211</c:v>
                </c:pt>
                <c:pt idx="13">
                  <c:v>8456</c:v>
                </c:pt>
                <c:pt idx="14">
                  <c:v>605</c:v>
                </c:pt>
                <c:pt idx="15">
                  <c:v>3943</c:v>
                </c:pt>
                <c:pt idx="16">
                  <c:v>736</c:v>
                </c:pt>
                <c:pt idx="17">
                  <c:v>670</c:v>
                </c:pt>
                <c:pt idx="18">
                  <c:v>217</c:v>
                </c:pt>
                <c:pt idx="19">
                  <c:v>1734</c:v>
                </c:pt>
                <c:pt idx="20">
                  <c:v>315</c:v>
                </c:pt>
                <c:pt idx="21">
                  <c:v>490</c:v>
                </c:pt>
                <c:pt idx="22">
                  <c:v>704</c:v>
                </c:pt>
                <c:pt idx="23">
                  <c:v>172</c:v>
                </c:pt>
                <c:pt idx="24">
                  <c:v>568</c:v>
                </c:pt>
                <c:pt idx="25">
                  <c:v>1989</c:v>
                </c:pt>
                <c:pt idx="26">
                  <c:v>7</c:v>
                </c:pt>
                <c:pt idx="27">
                  <c:v>0</c:v>
                </c:pt>
                <c:pt idx="28">
                  <c:v>57</c:v>
                </c:pt>
                <c:pt idx="29">
                  <c:v>3</c:v>
                </c:pt>
                <c:pt idx="30">
                  <c:v>7</c:v>
                </c:pt>
              </c:numCache>
            </c:numRef>
          </c:val>
        </c:ser>
        <c:ser>
          <c:idx val="2"/>
          <c:order val="3"/>
          <c:tx>
            <c:strRef>
              <c:f>'TODO 1'!$FF$7</c:f>
              <c:strCache>
                <c:ptCount val="1"/>
                <c:pt idx="0">
                  <c:v>CD ROM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1'!$C$8:$C$38</c:f>
              <c:strCache>
                <c:ptCount val="31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RLS</c:v>
                </c:pt>
                <c:pt idx="27">
                  <c:v>IRC</c:v>
                </c:pt>
                <c:pt idx="28">
                  <c:v>BHI</c:v>
                </c:pt>
                <c:pt idx="29">
                  <c:v>TES</c:v>
                </c:pt>
                <c:pt idx="30">
                  <c:v>SEC</c:v>
                </c:pt>
              </c:strCache>
            </c:strRef>
          </c:cat>
          <c:val>
            <c:numRef>
              <c:f>'TODO 1'!$FF$8:$FF$38</c:f>
              <c:numCache>
                <c:ptCount val="31"/>
                <c:pt idx="0">
                  <c:v>315</c:v>
                </c:pt>
                <c:pt idx="1">
                  <c:v>332</c:v>
                </c:pt>
                <c:pt idx="2">
                  <c:v>211</c:v>
                </c:pt>
                <c:pt idx="3">
                  <c:v>545</c:v>
                </c:pt>
                <c:pt idx="4">
                  <c:v>253</c:v>
                </c:pt>
                <c:pt idx="5">
                  <c:v>357</c:v>
                </c:pt>
                <c:pt idx="6">
                  <c:v>1521</c:v>
                </c:pt>
                <c:pt idx="7">
                  <c:v>238</c:v>
                </c:pt>
                <c:pt idx="8">
                  <c:v>1024</c:v>
                </c:pt>
                <c:pt idx="9">
                  <c:v>168</c:v>
                </c:pt>
                <c:pt idx="10">
                  <c:v>481</c:v>
                </c:pt>
                <c:pt idx="11">
                  <c:v>759</c:v>
                </c:pt>
                <c:pt idx="12">
                  <c:v>214</c:v>
                </c:pt>
                <c:pt idx="13">
                  <c:v>1181</c:v>
                </c:pt>
                <c:pt idx="14">
                  <c:v>173</c:v>
                </c:pt>
                <c:pt idx="15">
                  <c:v>1520</c:v>
                </c:pt>
                <c:pt idx="16">
                  <c:v>318</c:v>
                </c:pt>
                <c:pt idx="17">
                  <c:v>596</c:v>
                </c:pt>
                <c:pt idx="18">
                  <c:v>704</c:v>
                </c:pt>
                <c:pt idx="19">
                  <c:v>448</c:v>
                </c:pt>
                <c:pt idx="20">
                  <c:v>397</c:v>
                </c:pt>
                <c:pt idx="21">
                  <c:v>180</c:v>
                </c:pt>
                <c:pt idx="22">
                  <c:v>346</c:v>
                </c:pt>
                <c:pt idx="23">
                  <c:v>101</c:v>
                </c:pt>
                <c:pt idx="24">
                  <c:v>260</c:v>
                </c:pt>
                <c:pt idx="25">
                  <c:v>480</c:v>
                </c:pt>
                <c:pt idx="26">
                  <c:v>141</c:v>
                </c:pt>
                <c:pt idx="27">
                  <c:v>5</c:v>
                </c:pt>
                <c:pt idx="28">
                  <c:v>702</c:v>
                </c:pt>
                <c:pt idx="29">
                  <c:v>520</c:v>
                </c:pt>
                <c:pt idx="30">
                  <c:v>48</c:v>
                </c:pt>
              </c:numCache>
            </c:numRef>
          </c:val>
        </c:ser>
        <c:ser>
          <c:idx val="3"/>
          <c:order val="4"/>
          <c:tx>
            <c:strRef>
              <c:f>'TODO 1'!$FH$7</c:f>
              <c:strCache>
                <c:ptCount val="1"/>
                <c:pt idx="0">
                  <c:v>MATERIAL FONOGRÁFICO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1'!$C$8:$C$38</c:f>
              <c:strCache>
                <c:ptCount val="31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RLS</c:v>
                </c:pt>
                <c:pt idx="27">
                  <c:v>IRC</c:v>
                </c:pt>
                <c:pt idx="28">
                  <c:v>BHI</c:v>
                </c:pt>
                <c:pt idx="29">
                  <c:v>TES</c:v>
                </c:pt>
                <c:pt idx="30">
                  <c:v>SEC</c:v>
                </c:pt>
              </c:strCache>
            </c:strRef>
          </c:cat>
          <c:val>
            <c:numRef>
              <c:f>'TODO 1'!$FH$8:$FH$38</c:f>
              <c:numCache>
                <c:ptCount val="31"/>
                <c:pt idx="0">
                  <c:v>34</c:v>
                </c:pt>
                <c:pt idx="1">
                  <c:v>39</c:v>
                </c:pt>
                <c:pt idx="2">
                  <c:v>0</c:v>
                </c:pt>
                <c:pt idx="3">
                  <c:v>4</c:v>
                </c:pt>
                <c:pt idx="4">
                  <c:v>8</c:v>
                </c:pt>
                <c:pt idx="5">
                  <c:v>0</c:v>
                </c:pt>
                <c:pt idx="6">
                  <c:v>417</c:v>
                </c:pt>
                <c:pt idx="7">
                  <c:v>0</c:v>
                </c:pt>
                <c:pt idx="8">
                  <c:v>30</c:v>
                </c:pt>
                <c:pt idx="9">
                  <c:v>0</c:v>
                </c:pt>
                <c:pt idx="10">
                  <c:v>0</c:v>
                </c:pt>
                <c:pt idx="11">
                  <c:v>959</c:v>
                </c:pt>
                <c:pt idx="12">
                  <c:v>2</c:v>
                </c:pt>
                <c:pt idx="13">
                  <c:v>528</c:v>
                </c:pt>
                <c:pt idx="14">
                  <c:v>8</c:v>
                </c:pt>
                <c:pt idx="15">
                  <c:v>10981</c:v>
                </c:pt>
                <c:pt idx="16">
                  <c:v>3</c:v>
                </c:pt>
                <c:pt idx="17">
                  <c:v>18</c:v>
                </c:pt>
                <c:pt idx="18">
                  <c:v>1</c:v>
                </c:pt>
                <c:pt idx="19">
                  <c:v>39</c:v>
                </c:pt>
                <c:pt idx="20">
                  <c:v>27</c:v>
                </c:pt>
                <c:pt idx="21">
                  <c:v>0</c:v>
                </c:pt>
                <c:pt idx="22">
                  <c:v>17</c:v>
                </c:pt>
                <c:pt idx="23">
                  <c:v>38</c:v>
                </c:pt>
                <c:pt idx="24">
                  <c:v>0</c:v>
                </c:pt>
                <c:pt idx="25">
                  <c:v>44</c:v>
                </c:pt>
                <c:pt idx="26">
                  <c:v>88</c:v>
                </c:pt>
                <c:pt idx="27">
                  <c:v>12</c:v>
                </c:pt>
                <c:pt idx="28">
                  <c:v>28</c:v>
                </c:pt>
                <c:pt idx="29">
                  <c:v>3</c:v>
                </c:pt>
                <c:pt idx="30">
                  <c:v>0</c:v>
                </c:pt>
              </c:numCache>
            </c:numRef>
          </c:val>
        </c:ser>
        <c:ser>
          <c:idx val="5"/>
          <c:order val="5"/>
          <c:tx>
            <c:strRef>
              <c:f>'TODO 1'!$FJ$7</c:f>
              <c:strCache>
                <c:ptCount val="1"/>
                <c:pt idx="0">
                  <c:v>MAPAS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1'!$C$8:$C$38</c:f>
              <c:strCache>
                <c:ptCount val="31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RLS</c:v>
                </c:pt>
                <c:pt idx="27">
                  <c:v>IRC</c:v>
                </c:pt>
                <c:pt idx="28">
                  <c:v>BHI</c:v>
                </c:pt>
                <c:pt idx="29">
                  <c:v>TES</c:v>
                </c:pt>
                <c:pt idx="30">
                  <c:v>SEC</c:v>
                </c:pt>
              </c:strCache>
            </c:strRef>
          </c:cat>
          <c:val>
            <c:numRef>
              <c:f>'TODO 1'!$FJ$8:$FJ$38</c:f>
              <c:numCache>
                <c:ptCount val="31"/>
                <c:pt idx="0">
                  <c:v>3</c:v>
                </c:pt>
                <c:pt idx="1">
                  <c:v>1213</c:v>
                </c:pt>
                <c:pt idx="2">
                  <c:v>4</c:v>
                </c:pt>
                <c:pt idx="3">
                  <c:v>17</c:v>
                </c:pt>
                <c:pt idx="4">
                  <c:v>26</c:v>
                </c:pt>
                <c:pt idx="5">
                  <c:v>27670</c:v>
                </c:pt>
                <c:pt idx="6">
                  <c:v>26</c:v>
                </c:pt>
                <c:pt idx="7">
                  <c:v>44</c:v>
                </c:pt>
                <c:pt idx="8">
                  <c:v>139</c:v>
                </c:pt>
                <c:pt idx="9">
                  <c:v>1</c:v>
                </c:pt>
                <c:pt idx="10">
                  <c:v>63</c:v>
                </c:pt>
                <c:pt idx="11">
                  <c:v>115</c:v>
                </c:pt>
                <c:pt idx="12">
                  <c:v>159</c:v>
                </c:pt>
                <c:pt idx="13">
                  <c:v>96</c:v>
                </c:pt>
                <c:pt idx="14">
                  <c:v>13</c:v>
                </c:pt>
                <c:pt idx="15">
                  <c:v>15202</c:v>
                </c:pt>
                <c:pt idx="16">
                  <c:v>1</c:v>
                </c:pt>
                <c:pt idx="17">
                  <c:v>18</c:v>
                </c:pt>
                <c:pt idx="18">
                  <c:v>0</c:v>
                </c:pt>
                <c:pt idx="19">
                  <c:v>7</c:v>
                </c:pt>
                <c:pt idx="20">
                  <c:v>824</c:v>
                </c:pt>
                <c:pt idx="21">
                  <c:v>0</c:v>
                </c:pt>
                <c:pt idx="22">
                  <c:v>5</c:v>
                </c:pt>
                <c:pt idx="23">
                  <c:v>18</c:v>
                </c:pt>
                <c:pt idx="24">
                  <c:v>0</c:v>
                </c:pt>
                <c:pt idx="25">
                  <c:v>12</c:v>
                </c:pt>
                <c:pt idx="26">
                  <c:v>0</c:v>
                </c:pt>
                <c:pt idx="27">
                  <c:v>0</c:v>
                </c:pt>
                <c:pt idx="28">
                  <c:v>127</c:v>
                </c:pt>
                <c:pt idx="29">
                  <c:v>0</c:v>
                </c:pt>
                <c:pt idx="30">
                  <c:v>3</c:v>
                </c:pt>
              </c:numCache>
            </c:numRef>
          </c:val>
        </c:ser>
        <c:ser>
          <c:idx val="6"/>
          <c:order val="6"/>
          <c:tx>
            <c:strRef>
              <c:f>'TODO 1'!$FL$7</c:f>
              <c:strCache>
                <c:ptCount val="1"/>
                <c:pt idx="0">
                  <c:v>OTROS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1'!$C$8:$C$38</c:f>
              <c:strCache>
                <c:ptCount val="31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RLS</c:v>
                </c:pt>
                <c:pt idx="27">
                  <c:v>IRC</c:v>
                </c:pt>
                <c:pt idx="28">
                  <c:v>BHI</c:v>
                </c:pt>
                <c:pt idx="29">
                  <c:v>TES</c:v>
                </c:pt>
                <c:pt idx="30">
                  <c:v>SEC</c:v>
                </c:pt>
              </c:strCache>
            </c:strRef>
          </c:cat>
          <c:val>
            <c:numRef>
              <c:f>'TODO 1'!$FL$8:$FL$38</c:f>
              <c:numCache>
                <c:ptCount val="31"/>
                <c:pt idx="0">
                  <c:v>70</c:v>
                </c:pt>
                <c:pt idx="1">
                  <c:v>474</c:v>
                </c:pt>
                <c:pt idx="2">
                  <c:v>30</c:v>
                </c:pt>
                <c:pt idx="3">
                  <c:v>514</c:v>
                </c:pt>
                <c:pt idx="4">
                  <c:v>140</c:v>
                </c:pt>
                <c:pt idx="5">
                  <c:v>1834</c:v>
                </c:pt>
                <c:pt idx="6">
                  <c:v>256</c:v>
                </c:pt>
                <c:pt idx="7">
                  <c:v>934</c:v>
                </c:pt>
                <c:pt idx="8">
                  <c:v>313</c:v>
                </c:pt>
                <c:pt idx="9">
                  <c:v>174</c:v>
                </c:pt>
                <c:pt idx="10">
                  <c:v>257</c:v>
                </c:pt>
                <c:pt idx="11">
                  <c:v>1429</c:v>
                </c:pt>
                <c:pt idx="12">
                  <c:v>649</c:v>
                </c:pt>
                <c:pt idx="13">
                  <c:v>593</c:v>
                </c:pt>
                <c:pt idx="14">
                  <c:v>114</c:v>
                </c:pt>
                <c:pt idx="15">
                  <c:v>5817</c:v>
                </c:pt>
                <c:pt idx="16">
                  <c:v>592</c:v>
                </c:pt>
                <c:pt idx="17">
                  <c:v>711</c:v>
                </c:pt>
                <c:pt idx="18">
                  <c:v>66</c:v>
                </c:pt>
                <c:pt idx="19">
                  <c:v>4247</c:v>
                </c:pt>
                <c:pt idx="20">
                  <c:v>117</c:v>
                </c:pt>
                <c:pt idx="21">
                  <c:v>149</c:v>
                </c:pt>
                <c:pt idx="22">
                  <c:v>662</c:v>
                </c:pt>
                <c:pt idx="23">
                  <c:v>167</c:v>
                </c:pt>
                <c:pt idx="24">
                  <c:v>294</c:v>
                </c:pt>
                <c:pt idx="25">
                  <c:v>169</c:v>
                </c:pt>
                <c:pt idx="26">
                  <c:v>32</c:v>
                </c:pt>
                <c:pt idx="27">
                  <c:v>63</c:v>
                </c:pt>
                <c:pt idx="28">
                  <c:v>3485</c:v>
                </c:pt>
                <c:pt idx="29">
                  <c:v>33</c:v>
                </c:pt>
                <c:pt idx="30">
                  <c:v>6</c:v>
                </c:pt>
              </c:numCache>
            </c:numRef>
          </c:val>
        </c:ser>
        <c:overlap val="100"/>
        <c:gapWidth val="20"/>
        <c:axId val="58664538"/>
        <c:axId val="58218795"/>
      </c:barChart>
      <c:catAx>
        <c:axId val="586645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18795"/>
        <c:crosses val="autoZero"/>
        <c:auto val="0"/>
        <c:lblOffset val="100"/>
        <c:tickLblSkip val="1"/>
        <c:noMultiLvlLbl val="0"/>
      </c:catAx>
      <c:valAx>
        <c:axId val="582187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8664538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5"/>
          <c:y val="0.947"/>
          <c:w val="0.744"/>
          <c:h val="0.0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DE LIBROS A 31 DE DICIEMBRE </a:t>
            </a:r>
          </a:p>
        </c:rich>
      </c:tx>
      <c:layout>
        <c:manualLayout>
          <c:xMode val="factor"/>
          <c:yMode val="factor"/>
          <c:x val="-0.0087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09925"/>
          <c:w val="0.981"/>
          <c:h val="0.885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'TODO 1'!$EX$7</c:f>
              <c:strCache>
                <c:ptCount val="1"/>
                <c:pt idx="0">
                  <c:v>TOAL LIBROS CATALOGADOS Y PENDIENTES DE CATLOGAR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1'!$C$8:$C$38</c:f>
              <c:strCache>
                <c:ptCount val="31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RLS</c:v>
                </c:pt>
                <c:pt idx="27">
                  <c:v>IRC</c:v>
                </c:pt>
                <c:pt idx="28">
                  <c:v>BHI</c:v>
                </c:pt>
                <c:pt idx="29">
                  <c:v>TES</c:v>
                </c:pt>
                <c:pt idx="30">
                  <c:v>SEC</c:v>
                </c:pt>
              </c:strCache>
            </c:strRef>
          </c:cat>
          <c:val>
            <c:numRef>
              <c:f>'TODO 1'!$EX$8:$EX$38</c:f>
              <c:numCache>
                <c:ptCount val="31"/>
                <c:pt idx="0">
                  <c:v>45127</c:v>
                </c:pt>
                <c:pt idx="1">
                  <c:v>58803</c:v>
                </c:pt>
                <c:pt idx="2">
                  <c:v>13287</c:v>
                </c:pt>
                <c:pt idx="3">
                  <c:v>205411</c:v>
                </c:pt>
                <c:pt idx="4">
                  <c:v>37728</c:v>
                </c:pt>
                <c:pt idx="5">
                  <c:v>55066</c:v>
                </c:pt>
                <c:pt idx="6">
                  <c:v>90861</c:v>
                </c:pt>
                <c:pt idx="7">
                  <c:v>70805</c:v>
                </c:pt>
                <c:pt idx="8">
                  <c:v>204829</c:v>
                </c:pt>
                <c:pt idx="9">
                  <c:v>37212</c:v>
                </c:pt>
                <c:pt idx="10">
                  <c:v>408106</c:v>
                </c:pt>
                <c:pt idx="11">
                  <c:v>134050</c:v>
                </c:pt>
                <c:pt idx="12">
                  <c:v>43572</c:v>
                </c:pt>
                <c:pt idx="13">
                  <c:v>423616</c:v>
                </c:pt>
                <c:pt idx="14">
                  <c:v>136905</c:v>
                </c:pt>
                <c:pt idx="15">
                  <c:v>410195</c:v>
                </c:pt>
                <c:pt idx="16">
                  <c:v>33012</c:v>
                </c:pt>
                <c:pt idx="17">
                  <c:v>164912</c:v>
                </c:pt>
                <c:pt idx="18">
                  <c:v>16511</c:v>
                </c:pt>
                <c:pt idx="19">
                  <c:v>83518</c:v>
                </c:pt>
                <c:pt idx="20">
                  <c:v>35751</c:v>
                </c:pt>
                <c:pt idx="21">
                  <c:v>19480</c:v>
                </c:pt>
                <c:pt idx="22">
                  <c:v>16229</c:v>
                </c:pt>
                <c:pt idx="23">
                  <c:v>32342</c:v>
                </c:pt>
                <c:pt idx="24">
                  <c:v>12051</c:v>
                </c:pt>
                <c:pt idx="25">
                  <c:v>52268</c:v>
                </c:pt>
                <c:pt idx="26">
                  <c:v>11106</c:v>
                </c:pt>
                <c:pt idx="27">
                  <c:v>4479</c:v>
                </c:pt>
                <c:pt idx="28">
                  <c:v>171803</c:v>
                </c:pt>
                <c:pt idx="29">
                  <c:v>66939</c:v>
                </c:pt>
                <c:pt idx="30">
                  <c:v>2662</c:v>
                </c:pt>
              </c:numCache>
            </c:numRef>
          </c:val>
        </c:ser>
        <c:overlap val="100"/>
        <c:gapWidth val="40"/>
        <c:axId val="54207108"/>
        <c:axId val="18101925"/>
      </c:barChart>
      <c:catAx>
        <c:axId val="542071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01925"/>
        <c:crosses val="autoZero"/>
        <c:auto val="0"/>
        <c:lblOffset val="100"/>
        <c:tickLblSkip val="1"/>
        <c:noMultiLvlLbl val="0"/>
      </c:catAx>
      <c:valAx>
        <c:axId val="181019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07108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LIBROS CATALOGADOS (SIGLO XIX, XX Y XXI)
</a:t>
            </a:r>
          </a:p>
        </c:rich>
      </c:tx>
      <c:layout>
        <c:manualLayout>
          <c:xMode val="factor"/>
          <c:yMode val="factor"/>
          <c:x val="0.002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295"/>
          <c:w val="0.981"/>
          <c:h val="0.8105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'TODO 8 '!$F$8</c:f>
              <c:strCache>
                <c:ptCount val="1"/>
                <c:pt idx="0">
                  <c:v>OBRAS CATALOGADAS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'!$C$9:$C$39</c:f>
              <c:strCache>
                <c:ptCount val="31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RLS</c:v>
                </c:pt>
                <c:pt idx="27">
                  <c:v>IRC</c:v>
                </c:pt>
                <c:pt idx="28">
                  <c:v>BHI</c:v>
                </c:pt>
                <c:pt idx="29">
                  <c:v>TES</c:v>
                </c:pt>
                <c:pt idx="30">
                  <c:v>SEC</c:v>
                </c:pt>
              </c:strCache>
            </c:strRef>
          </c:cat>
          <c:val>
            <c:numRef>
              <c:f>'TODO 8 '!$F$9:$F$39</c:f>
              <c:numCache>
                <c:ptCount val="31"/>
                <c:pt idx="0">
                  <c:v>749</c:v>
                </c:pt>
                <c:pt idx="1">
                  <c:v>248</c:v>
                </c:pt>
                <c:pt idx="2">
                  <c:v>221</c:v>
                </c:pt>
                <c:pt idx="3">
                  <c:v>691</c:v>
                </c:pt>
                <c:pt idx="4">
                  <c:v>260</c:v>
                </c:pt>
                <c:pt idx="5">
                  <c:v>354</c:v>
                </c:pt>
                <c:pt idx="6">
                  <c:v>737</c:v>
                </c:pt>
                <c:pt idx="7">
                  <c:v>219</c:v>
                </c:pt>
                <c:pt idx="8">
                  <c:v>1317</c:v>
                </c:pt>
                <c:pt idx="9">
                  <c:v>149</c:v>
                </c:pt>
                <c:pt idx="10">
                  <c:v>3024</c:v>
                </c:pt>
                <c:pt idx="11">
                  <c:v>989</c:v>
                </c:pt>
                <c:pt idx="12">
                  <c:v>373</c:v>
                </c:pt>
                <c:pt idx="13">
                  <c:v>4878</c:v>
                </c:pt>
                <c:pt idx="14">
                  <c:v>907</c:v>
                </c:pt>
                <c:pt idx="15">
                  <c:v>4397</c:v>
                </c:pt>
                <c:pt idx="16">
                  <c:v>328</c:v>
                </c:pt>
                <c:pt idx="17">
                  <c:v>445</c:v>
                </c:pt>
                <c:pt idx="18">
                  <c:v>112</c:v>
                </c:pt>
                <c:pt idx="19">
                  <c:v>453</c:v>
                </c:pt>
                <c:pt idx="20">
                  <c:v>70</c:v>
                </c:pt>
                <c:pt idx="21">
                  <c:v>63</c:v>
                </c:pt>
                <c:pt idx="22">
                  <c:v>137</c:v>
                </c:pt>
                <c:pt idx="23">
                  <c:v>266</c:v>
                </c:pt>
                <c:pt idx="24">
                  <c:v>87</c:v>
                </c:pt>
                <c:pt idx="25">
                  <c:v>367</c:v>
                </c:pt>
                <c:pt idx="26">
                  <c:v>0</c:v>
                </c:pt>
                <c:pt idx="27">
                  <c:v>1</c:v>
                </c:pt>
                <c:pt idx="28">
                  <c:v>437</c:v>
                </c:pt>
                <c:pt idx="29">
                  <c:v>1185</c:v>
                </c:pt>
                <c:pt idx="30">
                  <c:v>12</c:v>
                </c:pt>
              </c:numCache>
            </c:numRef>
          </c:val>
        </c:ser>
        <c:ser>
          <c:idx val="0"/>
          <c:order val="1"/>
          <c:tx>
            <c:strRef>
              <c:f>'TODO 8 '!$G$8</c:f>
              <c:strCache>
                <c:ptCount val="1"/>
                <c:pt idx="0">
                  <c:v>OBRAS RECATALOGADAS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'!$C$9:$C$39</c:f>
              <c:strCache>
                <c:ptCount val="31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RLS</c:v>
                </c:pt>
                <c:pt idx="27">
                  <c:v>IRC</c:v>
                </c:pt>
                <c:pt idx="28">
                  <c:v>BHI</c:v>
                </c:pt>
                <c:pt idx="29">
                  <c:v>TES</c:v>
                </c:pt>
                <c:pt idx="30">
                  <c:v>SEC</c:v>
                </c:pt>
              </c:strCache>
            </c:strRef>
          </c:cat>
          <c:val>
            <c:numRef>
              <c:f>'TODO 8 '!$G$9:$G$39</c:f>
              <c:numCache>
                <c:ptCount val="31"/>
                <c:pt idx="0">
                  <c:v>2</c:v>
                </c:pt>
                <c:pt idx="1">
                  <c:v>245</c:v>
                </c:pt>
                <c:pt idx="2">
                  <c:v>0</c:v>
                </c:pt>
                <c:pt idx="3">
                  <c:v>390</c:v>
                </c:pt>
                <c:pt idx="4">
                  <c:v>3</c:v>
                </c:pt>
                <c:pt idx="5">
                  <c:v>4</c:v>
                </c:pt>
                <c:pt idx="6">
                  <c:v>2</c:v>
                </c:pt>
                <c:pt idx="7">
                  <c:v>19</c:v>
                </c:pt>
                <c:pt idx="8">
                  <c:v>111</c:v>
                </c:pt>
                <c:pt idx="9">
                  <c:v>49</c:v>
                </c:pt>
                <c:pt idx="10">
                  <c:v>2095</c:v>
                </c:pt>
                <c:pt idx="11">
                  <c:v>294</c:v>
                </c:pt>
                <c:pt idx="12">
                  <c:v>2</c:v>
                </c:pt>
                <c:pt idx="13">
                  <c:v>675</c:v>
                </c:pt>
                <c:pt idx="14">
                  <c:v>4</c:v>
                </c:pt>
                <c:pt idx="15">
                  <c:v>23</c:v>
                </c:pt>
                <c:pt idx="16">
                  <c:v>0</c:v>
                </c:pt>
                <c:pt idx="17">
                  <c:v>7</c:v>
                </c:pt>
                <c:pt idx="18">
                  <c:v>0</c:v>
                </c:pt>
                <c:pt idx="19">
                  <c:v>343</c:v>
                </c:pt>
                <c:pt idx="20">
                  <c:v>547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3</c:v>
                </c:pt>
                <c:pt idx="26">
                  <c:v>1</c:v>
                </c:pt>
                <c:pt idx="27">
                  <c:v>0</c:v>
                </c:pt>
                <c:pt idx="28">
                  <c:v>449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overlap val="100"/>
        <c:gapWidth val="40"/>
        <c:axId val="28699598"/>
        <c:axId val="56969791"/>
      </c:barChart>
      <c:catAx>
        <c:axId val="28699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969791"/>
        <c:crosses val="autoZero"/>
        <c:auto val="0"/>
        <c:lblOffset val="100"/>
        <c:tickLblSkip val="1"/>
        <c:noMultiLvlLbl val="0"/>
      </c:catAx>
      <c:valAx>
        <c:axId val="569697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699598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5475"/>
          <c:y val="0.95225"/>
          <c:w val="0.3397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CATALOGACIÓN DE MATERIAL NO LIBRARIO</a:t>
            </a:r>
          </a:p>
        </c:rich>
      </c:tx>
      <c:layout>
        <c:manualLayout>
          <c:xMode val="factor"/>
          <c:yMode val="factor"/>
          <c:x val="0.001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09925"/>
          <c:w val="0.981"/>
          <c:h val="0.885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'TODO 8 '!$J$8</c:f>
              <c:strCache>
                <c:ptCount val="1"/>
                <c:pt idx="0">
                  <c:v>VÍDEO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'!$C$9:$C$39</c:f>
              <c:strCache>
                <c:ptCount val="31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RLS</c:v>
                </c:pt>
                <c:pt idx="27">
                  <c:v>IRC</c:v>
                </c:pt>
                <c:pt idx="28">
                  <c:v>BHI</c:v>
                </c:pt>
                <c:pt idx="29">
                  <c:v>TES</c:v>
                </c:pt>
                <c:pt idx="30">
                  <c:v>SEC</c:v>
                </c:pt>
              </c:strCache>
            </c:strRef>
          </c:cat>
          <c:val>
            <c:numRef>
              <c:f>'TODO 8 '!$J$9:$J$39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ser>
          <c:idx val="0"/>
          <c:order val="1"/>
          <c:tx>
            <c:strRef>
              <c:f>'TODO 8 '!$K$8</c:f>
              <c:strCache>
                <c:ptCount val="1"/>
                <c:pt idx="0">
                  <c:v>DVD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'!$C$9:$C$39</c:f>
              <c:strCache>
                <c:ptCount val="31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RLS</c:v>
                </c:pt>
                <c:pt idx="27">
                  <c:v>IRC</c:v>
                </c:pt>
                <c:pt idx="28">
                  <c:v>BHI</c:v>
                </c:pt>
                <c:pt idx="29">
                  <c:v>TES</c:v>
                </c:pt>
                <c:pt idx="30">
                  <c:v>SEC</c:v>
                </c:pt>
              </c:strCache>
            </c:strRef>
          </c:cat>
          <c:val>
            <c:numRef>
              <c:f>'TODO 8 '!$K$9:$K$39</c:f>
              <c:numCache>
                <c:ptCount val="31"/>
                <c:pt idx="0">
                  <c:v>4</c:v>
                </c:pt>
                <c:pt idx="1">
                  <c:v>9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126</c:v>
                </c:pt>
                <c:pt idx="7">
                  <c:v>1</c:v>
                </c:pt>
                <c:pt idx="8">
                  <c:v>11</c:v>
                </c:pt>
                <c:pt idx="9">
                  <c:v>0</c:v>
                </c:pt>
                <c:pt idx="10">
                  <c:v>3</c:v>
                </c:pt>
                <c:pt idx="11">
                  <c:v>3</c:v>
                </c:pt>
                <c:pt idx="12">
                  <c:v>5</c:v>
                </c:pt>
                <c:pt idx="13">
                  <c:v>30</c:v>
                </c:pt>
                <c:pt idx="14">
                  <c:v>13</c:v>
                </c:pt>
                <c:pt idx="15">
                  <c:v>8</c:v>
                </c:pt>
                <c:pt idx="16">
                  <c:v>34</c:v>
                </c:pt>
                <c:pt idx="17">
                  <c:v>31</c:v>
                </c:pt>
                <c:pt idx="18">
                  <c:v>0</c:v>
                </c:pt>
                <c:pt idx="19">
                  <c:v>19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7</c:v>
                </c:pt>
                <c:pt idx="25">
                  <c:v>17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ser>
          <c:idx val="1"/>
          <c:order val="2"/>
          <c:tx>
            <c:strRef>
              <c:f>'TODO 8 '!$L$8</c:f>
              <c:strCache>
                <c:ptCount val="1"/>
                <c:pt idx="0">
                  <c:v>ARCHIVOS DE ORDENADOR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'!$C$9:$C$39</c:f>
              <c:strCache>
                <c:ptCount val="31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RLS</c:v>
                </c:pt>
                <c:pt idx="27">
                  <c:v>IRC</c:v>
                </c:pt>
                <c:pt idx="28">
                  <c:v>BHI</c:v>
                </c:pt>
                <c:pt idx="29">
                  <c:v>TES</c:v>
                </c:pt>
                <c:pt idx="30">
                  <c:v>SEC</c:v>
                </c:pt>
              </c:strCache>
            </c:strRef>
          </c:cat>
          <c:val>
            <c:numRef>
              <c:f>'TODO 8 '!$L$9:$L$39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7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0</c:v>
                </c:pt>
                <c:pt idx="15">
                  <c:v>3</c:v>
                </c:pt>
                <c:pt idx="16">
                  <c:v>65</c:v>
                </c:pt>
                <c:pt idx="17">
                  <c:v>0</c:v>
                </c:pt>
                <c:pt idx="18">
                  <c:v>107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ser>
          <c:idx val="2"/>
          <c:order val="3"/>
          <c:tx>
            <c:strRef>
              <c:f>'TODO 8 '!$M$8</c:f>
              <c:strCache>
                <c:ptCount val="1"/>
                <c:pt idx="0">
                  <c:v>GRABACIONES SONORAS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'!$C$9:$C$39</c:f>
              <c:strCache>
                <c:ptCount val="31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RLS</c:v>
                </c:pt>
                <c:pt idx="27">
                  <c:v>IRC</c:v>
                </c:pt>
                <c:pt idx="28">
                  <c:v>BHI</c:v>
                </c:pt>
                <c:pt idx="29">
                  <c:v>TES</c:v>
                </c:pt>
                <c:pt idx="30">
                  <c:v>SEC</c:v>
                </c:pt>
              </c:strCache>
            </c:strRef>
          </c:cat>
          <c:val>
            <c:numRef>
              <c:f>'TODO 8 '!$M$9:$M$39</c:f>
              <c:numCache>
                <c:ptCount val="31"/>
                <c:pt idx="0">
                  <c:v>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4</c:v>
                </c:pt>
                <c:pt idx="14">
                  <c:v>2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13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ser>
          <c:idx val="3"/>
          <c:order val="4"/>
          <c:tx>
            <c:strRef>
              <c:f>'TODO 8 '!$N$8</c:f>
              <c:strCache>
                <c:ptCount val="1"/>
                <c:pt idx="0">
                  <c:v>MAPAS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'!$C$9:$C$39</c:f>
              <c:strCache>
                <c:ptCount val="31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RLS</c:v>
                </c:pt>
                <c:pt idx="27">
                  <c:v>IRC</c:v>
                </c:pt>
                <c:pt idx="28">
                  <c:v>BHI</c:v>
                </c:pt>
                <c:pt idx="29">
                  <c:v>TES</c:v>
                </c:pt>
                <c:pt idx="30">
                  <c:v>SEC</c:v>
                </c:pt>
              </c:strCache>
            </c:strRef>
          </c:cat>
          <c:val>
            <c:numRef>
              <c:f>'TODO 8 '!$N$9:$N$39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</c:v>
                </c:pt>
                <c:pt idx="11">
                  <c:v>0</c:v>
                </c:pt>
                <c:pt idx="12">
                  <c:v>30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ser>
          <c:idx val="5"/>
          <c:order val="5"/>
          <c:tx>
            <c:strRef>
              <c:f>'TODO 8 '!$O$8</c:f>
              <c:strCache>
                <c:ptCount val="1"/>
                <c:pt idx="0">
                  <c:v>FOTOGRAFÍAS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'!$C$9:$C$39</c:f>
              <c:strCache>
                <c:ptCount val="31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RLS</c:v>
                </c:pt>
                <c:pt idx="27">
                  <c:v>IRC</c:v>
                </c:pt>
                <c:pt idx="28">
                  <c:v>BHI</c:v>
                </c:pt>
                <c:pt idx="29">
                  <c:v>TES</c:v>
                </c:pt>
                <c:pt idx="30">
                  <c:v>SEC</c:v>
                </c:pt>
              </c:strCache>
            </c:strRef>
          </c:cat>
          <c:val>
            <c:numRef>
              <c:f>'TODO 8 '!$O$9:$O$39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ser>
          <c:idx val="6"/>
          <c:order val="6"/>
          <c:tx>
            <c:strRef>
              <c:f>'TODO 8 '!$P$8</c:f>
              <c:strCache>
                <c:ptCount val="1"/>
                <c:pt idx="0">
                  <c:v>MÚSICA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'!$C$9:$C$39</c:f>
              <c:strCache>
                <c:ptCount val="31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RLS</c:v>
                </c:pt>
                <c:pt idx="27">
                  <c:v>IRC</c:v>
                </c:pt>
                <c:pt idx="28">
                  <c:v>BHI</c:v>
                </c:pt>
                <c:pt idx="29">
                  <c:v>TES</c:v>
                </c:pt>
                <c:pt idx="30">
                  <c:v>SEC</c:v>
                </c:pt>
              </c:strCache>
            </c:strRef>
          </c:cat>
          <c:val>
            <c:numRef>
              <c:f>'TODO 8 '!$P$9:$P$39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ser>
          <c:idx val="7"/>
          <c:order val="7"/>
          <c:tx>
            <c:strRef>
              <c:f>'TODO 8 '!$Q$8</c:f>
              <c:strCache>
                <c:ptCount val="1"/>
                <c:pt idx="0">
                  <c:v>OTROS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'!$C$9:$C$39</c:f>
              <c:strCache>
                <c:ptCount val="31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RLS</c:v>
                </c:pt>
                <c:pt idx="27">
                  <c:v>IRC</c:v>
                </c:pt>
                <c:pt idx="28">
                  <c:v>BHI</c:v>
                </c:pt>
                <c:pt idx="29">
                  <c:v>TES</c:v>
                </c:pt>
                <c:pt idx="30">
                  <c:v>SEC</c:v>
                </c:pt>
              </c:strCache>
            </c:strRef>
          </c:cat>
          <c:val>
            <c:numRef>
              <c:f>'TODO 8 '!$Q$9:$Q$39</c:f>
              <c:numCache>
                <c:ptCount val="31"/>
                <c:pt idx="0">
                  <c:v>5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9">
                  <c:v>0</c:v>
                </c:pt>
                <c:pt idx="10">
                  <c:v>115</c:v>
                </c:pt>
                <c:pt idx="11">
                  <c:v>2</c:v>
                </c:pt>
                <c:pt idx="12">
                  <c:v>1</c:v>
                </c:pt>
                <c:pt idx="13">
                  <c:v>10</c:v>
                </c:pt>
                <c:pt idx="14">
                  <c:v>12</c:v>
                </c:pt>
                <c:pt idx="15">
                  <c:v>53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  <c:pt idx="19">
                  <c:v>2</c:v>
                </c:pt>
                <c:pt idx="20">
                  <c:v>93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21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22</c:v>
                </c:pt>
                <c:pt idx="29">
                  <c:v>9</c:v>
                </c:pt>
                <c:pt idx="30">
                  <c:v>0</c:v>
                </c:pt>
              </c:numCache>
            </c:numRef>
          </c:val>
        </c:ser>
        <c:ser>
          <c:idx val="8"/>
          <c:order val="8"/>
          <c:tx>
            <c:v>'TODO 8 '!#REF!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'!$C$9:$C$39</c:f>
              <c:strCache>
                <c:ptCount val="31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RLS</c:v>
                </c:pt>
                <c:pt idx="27">
                  <c:v>IRC</c:v>
                </c:pt>
                <c:pt idx="28">
                  <c:v>BHI</c:v>
                </c:pt>
                <c:pt idx="29">
                  <c:v>TES</c:v>
                </c:pt>
                <c:pt idx="30">
                  <c:v>SEC</c:v>
                </c:pt>
              </c:strCache>
            </c:strRef>
          </c:cat>
          <c:val>
            <c:numRef>
              <c:f>'TODO 8 '!#REF!</c:f>
            </c:numRef>
          </c:val>
        </c:ser>
        <c:overlap val="100"/>
        <c:gapWidth val="40"/>
        <c:axId val="42966072"/>
        <c:axId val="51150329"/>
      </c:barChart>
      <c:catAx>
        <c:axId val="42966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50329"/>
        <c:crosses val="autoZero"/>
        <c:auto val="0"/>
        <c:lblOffset val="100"/>
        <c:tickLblSkip val="1"/>
        <c:noMultiLvlLbl val="0"/>
      </c:catAx>
      <c:valAx>
        <c:axId val="511503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96607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CATALOGACIÓN EN EL AÑO DE EJEMPLARES Y TÍTULOS (INCLUYE PATRIMONIO BIBLIOGRÁFICO)</a:t>
            </a:r>
          </a:p>
        </c:rich>
      </c:tx>
      <c:layout>
        <c:manualLayout>
          <c:xMode val="factor"/>
          <c:yMode val="factor"/>
          <c:x val="0.001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09925"/>
          <c:w val="0.981"/>
          <c:h val="0.8352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'TODO 8 '!$S$8</c:f>
              <c:strCache>
                <c:ptCount val="1"/>
                <c:pt idx="0">
                  <c:v>EJEMPLARES. INCREMENTO ANUAL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'TODO 8 '!$C$9:$C$39</c:f>
              <c:strCache>
                <c:ptCount val="31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RLS</c:v>
                </c:pt>
                <c:pt idx="27">
                  <c:v>IRC</c:v>
                </c:pt>
                <c:pt idx="28">
                  <c:v>BHI</c:v>
                </c:pt>
                <c:pt idx="29">
                  <c:v>TES</c:v>
                </c:pt>
                <c:pt idx="30">
                  <c:v>SEC</c:v>
                </c:pt>
              </c:strCache>
            </c:strRef>
          </c:cat>
          <c:val>
            <c:numRef>
              <c:f>'TODO 8 '!$S$9:$S$39</c:f>
              <c:numCache>
                <c:ptCount val="31"/>
                <c:pt idx="0">
                  <c:v>1129</c:v>
                </c:pt>
                <c:pt idx="1">
                  <c:v>1419</c:v>
                </c:pt>
                <c:pt idx="2">
                  <c:v>982</c:v>
                </c:pt>
                <c:pt idx="3">
                  <c:v>4271</c:v>
                </c:pt>
                <c:pt idx="4">
                  <c:v>529</c:v>
                </c:pt>
                <c:pt idx="5">
                  <c:v>1373</c:v>
                </c:pt>
                <c:pt idx="6">
                  <c:v>2124</c:v>
                </c:pt>
                <c:pt idx="7">
                  <c:v>1123</c:v>
                </c:pt>
                <c:pt idx="8">
                  <c:v>4855</c:v>
                </c:pt>
                <c:pt idx="9">
                  <c:v>475</c:v>
                </c:pt>
                <c:pt idx="10">
                  <c:v>9167</c:v>
                </c:pt>
                <c:pt idx="11">
                  <c:v>3228</c:v>
                </c:pt>
                <c:pt idx="12">
                  <c:v>1197</c:v>
                </c:pt>
                <c:pt idx="13">
                  <c:v>9420</c:v>
                </c:pt>
                <c:pt idx="14">
                  <c:v>1637</c:v>
                </c:pt>
                <c:pt idx="15">
                  <c:v>10904</c:v>
                </c:pt>
                <c:pt idx="16">
                  <c:v>1185</c:v>
                </c:pt>
                <c:pt idx="17">
                  <c:v>2982</c:v>
                </c:pt>
                <c:pt idx="18">
                  <c:v>317</c:v>
                </c:pt>
                <c:pt idx="19">
                  <c:v>2094</c:v>
                </c:pt>
                <c:pt idx="20">
                  <c:v>1070</c:v>
                </c:pt>
                <c:pt idx="21">
                  <c:v>188</c:v>
                </c:pt>
                <c:pt idx="22">
                  <c:v>426</c:v>
                </c:pt>
                <c:pt idx="23">
                  <c:v>646</c:v>
                </c:pt>
                <c:pt idx="24">
                  <c:v>300</c:v>
                </c:pt>
                <c:pt idx="25">
                  <c:v>869</c:v>
                </c:pt>
                <c:pt idx="26">
                  <c:v>0</c:v>
                </c:pt>
                <c:pt idx="27">
                  <c:v>8</c:v>
                </c:pt>
                <c:pt idx="28">
                  <c:v>2394</c:v>
                </c:pt>
                <c:pt idx="29">
                  <c:v>2535</c:v>
                </c:pt>
                <c:pt idx="30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'TODO 8 '!$U$8</c:f>
              <c:strCache>
                <c:ptCount val="1"/>
                <c:pt idx="0">
                  <c:v>TÍTULOS. INCREMENTO ANUAL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'TODO 8 '!$C$9:$C$39</c:f>
              <c:strCache>
                <c:ptCount val="31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RLS</c:v>
                </c:pt>
                <c:pt idx="27">
                  <c:v>IRC</c:v>
                </c:pt>
                <c:pt idx="28">
                  <c:v>BHI</c:v>
                </c:pt>
                <c:pt idx="29">
                  <c:v>TES</c:v>
                </c:pt>
                <c:pt idx="30">
                  <c:v>SEC</c:v>
                </c:pt>
              </c:strCache>
            </c:strRef>
          </c:cat>
          <c:val>
            <c:numRef>
              <c:f>'TODO 8 '!$U$9:$U$39</c:f>
              <c:numCache>
                <c:ptCount val="31"/>
                <c:pt idx="0">
                  <c:v>819</c:v>
                </c:pt>
                <c:pt idx="1">
                  <c:v>1047</c:v>
                </c:pt>
                <c:pt idx="2">
                  <c:v>225</c:v>
                </c:pt>
                <c:pt idx="3">
                  <c:v>1184</c:v>
                </c:pt>
                <c:pt idx="4">
                  <c:v>298</c:v>
                </c:pt>
                <c:pt idx="5">
                  <c:v>491</c:v>
                </c:pt>
                <c:pt idx="6">
                  <c:v>873</c:v>
                </c:pt>
                <c:pt idx="7">
                  <c:v>259</c:v>
                </c:pt>
                <c:pt idx="8">
                  <c:v>1808</c:v>
                </c:pt>
                <c:pt idx="9">
                  <c:v>200</c:v>
                </c:pt>
                <c:pt idx="10">
                  <c:v>5316</c:v>
                </c:pt>
                <c:pt idx="11">
                  <c:v>1298</c:v>
                </c:pt>
                <c:pt idx="12">
                  <c:v>852</c:v>
                </c:pt>
                <c:pt idx="13">
                  <c:v>5654</c:v>
                </c:pt>
                <c:pt idx="14">
                  <c:v>1041</c:v>
                </c:pt>
                <c:pt idx="15">
                  <c:v>5134</c:v>
                </c:pt>
                <c:pt idx="16">
                  <c:v>493</c:v>
                </c:pt>
                <c:pt idx="17">
                  <c:v>932</c:v>
                </c:pt>
                <c:pt idx="18">
                  <c:v>221</c:v>
                </c:pt>
                <c:pt idx="19">
                  <c:v>870</c:v>
                </c:pt>
                <c:pt idx="20">
                  <c:v>795</c:v>
                </c:pt>
                <c:pt idx="21">
                  <c:v>65</c:v>
                </c:pt>
                <c:pt idx="22">
                  <c:v>193</c:v>
                </c:pt>
                <c:pt idx="23">
                  <c:v>278</c:v>
                </c:pt>
                <c:pt idx="24">
                  <c:v>138</c:v>
                </c:pt>
                <c:pt idx="25">
                  <c:v>406</c:v>
                </c:pt>
                <c:pt idx="26">
                  <c:v>1</c:v>
                </c:pt>
                <c:pt idx="27">
                  <c:v>2</c:v>
                </c:pt>
                <c:pt idx="28">
                  <c:v>961</c:v>
                </c:pt>
                <c:pt idx="29">
                  <c:v>1371</c:v>
                </c:pt>
                <c:pt idx="30">
                  <c:v>17663</c:v>
                </c:pt>
              </c:numCache>
            </c:numRef>
          </c:val>
        </c:ser>
        <c:gapWidth val="0"/>
        <c:axId val="57699778"/>
        <c:axId val="49535955"/>
      </c:barChart>
      <c:catAx>
        <c:axId val="5769977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535955"/>
        <c:crosses val="autoZero"/>
        <c:auto val="0"/>
        <c:lblOffset val="100"/>
        <c:tickLblSkip val="1"/>
        <c:noMultiLvlLbl val="0"/>
      </c:catAx>
      <c:valAx>
        <c:axId val="495359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699778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5375"/>
          <c:y val="0.95225"/>
          <c:w val="0.54075"/>
          <c:h val="0.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A 31 DE DICIEMBRE DE EJEMPLARES CATALOGADOS Y TÍTULOS (INCLUYE PATRIMONIO BIBLIOGRÁFICO)</a:t>
            </a:r>
          </a:p>
        </c:rich>
      </c:tx>
      <c:layout>
        <c:manualLayout>
          <c:xMode val="factor"/>
          <c:yMode val="factor"/>
          <c:x val="-0.001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295"/>
          <c:w val="0.981"/>
          <c:h val="0.803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'TODO 8 '!$T$8</c:f>
              <c:strCache>
                <c:ptCount val="1"/>
                <c:pt idx="0">
                  <c:v>TOTAL EJEMPLARES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'TODO 8 '!$C$9:$C$39</c:f>
              <c:strCache>
                <c:ptCount val="31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RLS</c:v>
                </c:pt>
                <c:pt idx="27">
                  <c:v>IRC</c:v>
                </c:pt>
                <c:pt idx="28">
                  <c:v>BHI</c:v>
                </c:pt>
                <c:pt idx="29">
                  <c:v>TES</c:v>
                </c:pt>
                <c:pt idx="30">
                  <c:v>SEC</c:v>
                </c:pt>
              </c:strCache>
            </c:strRef>
          </c:cat>
          <c:val>
            <c:numRef>
              <c:f>'TODO 8 '!$T$9:$T$39</c:f>
              <c:numCache>
                <c:ptCount val="31"/>
                <c:pt idx="0">
                  <c:v>46111</c:v>
                </c:pt>
                <c:pt idx="1">
                  <c:v>59177</c:v>
                </c:pt>
                <c:pt idx="2">
                  <c:v>13589</c:v>
                </c:pt>
                <c:pt idx="3">
                  <c:v>190930</c:v>
                </c:pt>
                <c:pt idx="4">
                  <c:v>38423</c:v>
                </c:pt>
                <c:pt idx="5">
                  <c:v>83664</c:v>
                </c:pt>
                <c:pt idx="6">
                  <c:v>119870</c:v>
                </c:pt>
                <c:pt idx="7">
                  <c:v>73959</c:v>
                </c:pt>
                <c:pt idx="8">
                  <c:v>204984</c:v>
                </c:pt>
                <c:pt idx="9">
                  <c:v>38762</c:v>
                </c:pt>
                <c:pt idx="10">
                  <c:v>384250</c:v>
                </c:pt>
                <c:pt idx="11">
                  <c:v>127581</c:v>
                </c:pt>
                <c:pt idx="12">
                  <c:v>46849</c:v>
                </c:pt>
                <c:pt idx="13">
                  <c:v>444038</c:v>
                </c:pt>
                <c:pt idx="14">
                  <c:v>131990</c:v>
                </c:pt>
                <c:pt idx="15">
                  <c:v>412566</c:v>
                </c:pt>
                <c:pt idx="16">
                  <c:v>34684</c:v>
                </c:pt>
                <c:pt idx="17">
                  <c:v>212353</c:v>
                </c:pt>
                <c:pt idx="18">
                  <c:v>17584</c:v>
                </c:pt>
                <c:pt idx="19">
                  <c:v>86959</c:v>
                </c:pt>
                <c:pt idx="20">
                  <c:v>39013</c:v>
                </c:pt>
                <c:pt idx="21">
                  <c:v>19219</c:v>
                </c:pt>
                <c:pt idx="22">
                  <c:v>17585</c:v>
                </c:pt>
                <c:pt idx="23">
                  <c:v>28930</c:v>
                </c:pt>
                <c:pt idx="24">
                  <c:v>12964</c:v>
                </c:pt>
                <c:pt idx="25">
                  <c:v>43293</c:v>
                </c:pt>
                <c:pt idx="26">
                  <c:v>12118</c:v>
                </c:pt>
                <c:pt idx="27">
                  <c:v>5455</c:v>
                </c:pt>
                <c:pt idx="28">
                  <c:v>170172</c:v>
                </c:pt>
                <c:pt idx="29">
                  <c:v>67503</c:v>
                </c:pt>
                <c:pt idx="30">
                  <c:v>2925</c:v>
                </c:pt>
              </c:numCache>
            </c:numRef>
          </c:val>
        </c:ser>
        <c:ser>
          <c:idx val="1"/>
          <c:order val="1"/>
          <c:tx>
            <c:strRef>
              <c:f>'TODO 8 '!$V$8</c:f>
              <c:strCache>
                <c:ptCount val="1"/>
                <c:pt idx="0">
                  <c:v>TOTAL TÍTULOS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'TODO 8 '!$C$9:$C$39</c:f>
              <c:strCache>
                <c:ptCount val="31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RLS</c:v>
                </c:pt>
                <c:pt idx="27">
                  <c:v>IRC</c:v>
                </c:pt>
                <c:pt idx="28">
                  <c:v>BHI</c:v>
                </c:pt>
                <c:pt idx="29">
                  <c:v>TES</c:v>
                </c:pt>
                <c:pt idx="30">
                  <c:v>SEC</c:v>
                </c:pt>
              </c:strCache>
            </c:strRef>
          </c:cat>
          <c:val>
            <c:numRef>
              <c:f>'TODO 8 '!$V$9:$V$39</c:f>
              <c:numCache>
                <c:ptCount val="31"/>
                <c:pt idx="0">
                  <c:v>36570</c:v>
                </c:pt>
                <c:pt idx="1">
                  <c:v>29000</c:v>
                </c:pt>
                <c:pt idx="2">
                  <c:v>6948</c:v>
                </c:pt>
                <c:pt idx="3">
                  <c:v>98872</c:v>
                </c:pt>
                <c:pt idx="4">
                  <c:v>20871</c:v>
                </c:pt>
                <c:pt idx="5">
                  <c:v>45871</c:v>
                </c:pt>
                <c:pt idx="6">
                  <c:v>63244</c:v>
                </c:pt>
                <c:pt idx="7">
                  <c:v>38483</c:v>
                </c:pt>
                <c:pt idx="8">
                  <c:v>96314</c:v>
                </c:pt>
                <c:pt idx="9">
                  <c:v>19802</c:v>
                </c:pt>
                <c:pt idx="10">
                  <c:v>211438</c:v>
                </c:pt>
                <c:pt idx="11">
                  <c:v>55000</c:v>
                </c:pt>
                <c:pt idx="12">
                  <c:v>26257</c:v>
                </c:pt>
                <c:pt idx="13">
                  <c:v>292586</c:v>
                </c:pt>
                <c:pt idx="14">
                  <c:v>64846</c:v>
                </c:pt>
                <c:pt idx="15">
                  <c:v>230003</c:v>
                </c:pt>
                <c:pt idx="16">
                  <c:v>16388</c:v>
                </c:pt>
                <c:pt idx="17">
                  <c:v>113001</c:v>
                </c:pt>
                <c:pt idx="18">
                  <c:v>9717</c:v>
                </c:pt>
                <c:pt idx="19">
                  <c:v>46572</c:v>
                </c:pt>
                <c:pt idx="20">
                  <c:v>27047</c:v>
                </c:pt>
                <c:pt idx="21">
                  <c:v>12190</c:v>
                </c:pt>
                <c:pt idx="22">
                  <c:v>5974</c:v>
                </c:pt>
                <c:pt idx="23">
                  <c:v>12203</c:v>
                </c:pt>
                <c:pt idx="24">
                  <c:v>11900</c:v>
                </c:pt>
                <c:pt idx="25">
                  <c:v>19250</c:v>
                </c:pt>
                <c:pt idx="26">
                  <c:v>3782</c:v>
                </c:pt>
                <c:pt idx="27">
                  <c:v>2061</c:v>
                </c:pt>
                <c:pt idx="28">
                  <c:v>91077</c:v>
                </c:pt>
                <c:pt idx="29">
                  <c:v>42102</c:v>
                </c:pt>
                <c:pt idx="30">
                  <c:v>77186</c:v>
                </c:pt>
              </c:numCache>
            </c:numRef>
          </c:val>
        </c:ser>
        <c:gapWidth val="10"/>
        <c:axId val="43170412"/>
        <c:axId val="52989389"/>
      </c:barChart>
      <c:catAx>
        <c:axId val="431704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89389"/>
        <c:crosses val="autoZero"/>
        <c:auto val="0"/>
        <c:lblOffset val="100"/>
        <c:tickLblSkip val="1"/>
        <c:noMultiLvlLbl val="0"/>
      </c:catAx>
      <c:valAx>
        <c:axId val="529893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1704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675"/>
          <c:y val="0.95225"/>
          <c:w val="0.3205"/>
          <c:h val="0.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REVISTAS VIVAS Y COLECCIONES MUERTAS</a:t>
            </a:r>
          </a:p>
        </c:rich>
      </c:tx>
      <c:layout>
        <c:manualLayout>
          <c:xMode val="factor"/>
          <c:yMode val="factor"/>
          <c:x val="-0.002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09925"/>
          <c:w val="0.981"/>
          <c:h val="0.885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'TODO 8 '!$AE$8</c:f>
              <c:strCache>
                <c:ptCount val="1"/>
                <c:pt idx="0">
                  <c:v>'REVISTAS VIVAS (COMP + DON + CANJ)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'!$C$9:$C$39</c:f>
              <c:strCache>
                <c:ptCount val="31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RLS</c:v>
                </c:pt>
                <c:pt idx="27">
                  <c:v>IRC</c:v>
                </c:pt>
                <c:pt idx="28">
                  <c:v>BHI</c:v>
                </c:pt>
                <c:pt idx="29">
                  <c:v>TES</c:v>
                </c:pt>
                <c:pt idx="30">
                  <c:v>SEC</c:v>
                </c:pt>
              </c:strCache>
            </c:strRef>
          </c:cat>
          <c:val>
            <c:numRef>
              <c:f>'TODO 8 '!$AE$9:$AE$39</c:f>
              <c:numCache>
                <c:ptCount val="31"/>
                <c:pt idx="0">
                  <c:v>45</c:v>
                </c:pt>
                <c:pt idx="1">
                  <c:v>205</c:v>
                </c:pt>
                <c:pt idx="2">
                  <c:v>34</c:v>
                </c:pt>
                <c:pt idx="3">
                  <c:v>91</c:v>
                </c:pt>
                <c:pt idx="4">
                  <c:v>42</c:v>
                </c:pt>
                <c:pt idx="5">
                  <c:v>653</c:v>
                </c:pt>
                <c:pt idx="6">
                  <c:v>131</c:v>
                </c:pt>
                <c:pt idx="7">
                  <c:v>126</c:v>
                </c:pt>
                <c:pt idx="8">
                  <c:v>190</c:v>
                </c:pt>
                <c:pt idx="9">
                  <c:v>88</c:v>
                </c:pt>
                <c:pt idx="10">
                  <c:v>474</c:v>
                </c:pt>
                <c:pt idx="11">
                  <c:v>135</c:v>
                </c:pt>
                <c:pt idx="12">
                  <c:v>128</c:v>
                </c:pt>
                <c:pt idx="13">
                  <c:v>1048</c:v>
                </c:pt>
                <c:pt idx="14">
                  <c:v>225</c:v>
                </c:pt>
                <c:pt idx="15">
                  <c:v>1651</c:v>
                </c:pt>
                <c:pt idx="16">
                  <c:v>4</c:v>
                </c:pt>
                <c:pt idx="17">
                  <c:v>130</c:v>
                </c:pt>
                <c:pt idx="18">
                  <c:v>42</c:v>
                </c:pt>
                <c:pt idx="19">
                  <c:v>35</c:v>
                </c:pt>
                <c:pt idx="20">
                  <c:v>88</c:v>
                </c:pt>
                <c:pt idx="21">
                  <c:v>74</c:v>
                </c:pt>
                <c:pt idx="22">
                  <c:v>13</c:v>
                </c:pt>
                <c:pt idx="23">
                  <c:v>19</c:v>
                </c:pt>
                <c:pt idx="24">
                  <c:v>22</c:v>
                </c:pt>
                <c:pt idx="25">
                  <c:v>32</c:v>
                </c:pt>
                <c:pt idx="26">
                  <c:v>161</c:v>
                </c:pt>
                <c:pt idx="27">
                  <c:v>25</c:v>
                </c:pt>
                <c:pt idx="28">
                  <c:v>10</c:v>
                </c:pt>
                <c:pt idx="29">
                  <c:v>0</c:v>
                </c:pt>
                <c:pt idx="30">
                  <c:v>80</c:v>
                </c:pt>
              </c:numCache>
            </c:numRef>
          </c:val>
        </c:ser>
        <c:ser>
          <c:idx val="1"/>
          <c:order val="1"/>
          <c:tx>
            <c:strRef>
              <c:f>'TODO 8 '!$AF$8</c:f>
              <c:strCache>
                <c:ptCount val="1"/>
                <c:pt idx="0">
                  <c:v>COLECCIONES CERRADAS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'!$C$9:$C$39</c:f>
              <c:strCache>
                <c:ptCount val="31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RLS</c:v>
                </c:pt>
                <c:pt idx="27">
                  <c:v>IRC</c:v>
                </c:pt>
                <c:pt idx="28">
                  <c:v>BHI</c:v>
                </c:pt>
                <c:pt idx="29">
                  <c:v>TES</c:v>
                </c:pt>
                <c:pt idx="30">
                  <c:v>SEC</c:v>
                </c:pt>
              </c:strCache>
            </c:strRef>
          </c:cat>
          <c:val>
            <c:numRef>
              <c:f>'TODO 8 '!$AF$9:$AF$39</c:f>
              <c:numCache>
                <c:ptCount val="31"/>
                <c:pt idx="0">
                  <c:v>348</c:v>
                </c:pt>
                <c:pt idx="1">
                  <c:v>1727</c:v>
                </c:pt>
                <c:pt idx="2">
                  <c:v>43</c:v>
                </c:pt>
                <c:pt idx="3">
                  <c:v>2207</c:v>
                </c:pt>
                <c:pt idx="4">
                  <c:v>1189</c:v>
                </c:pt>
                <c:pt idx="5">
                  <c:v>6221</c:v>
                </c:pt>
                <c:pt idx="6">
                  <c:v>1573</c:v>
                </c:pt>
                <c:pt idx="7">
                  <c:v>744</c:v>
                </c:pt>
                <c:pt idx="8">
                  <c:v>2403</c:v>
                </c:pt>
                <c:pt idx="9">
                  <c:v>970</c:v>
                </c:pt>
                <c:pt idx="10">
                  <c:v>3611</c:v>
                </c:pt>
                <c:pt idx="11">
                  <c:v>1446</c:v>
                </c:pt>
                <c:pt idx="12">
                  <c:v>3054</c:v>
                </c:pt>
                <c:pt idx="13">
                  <c:v>3249</c:v>
                </c:pt>
                <c:pt idx="14">
                  <c:v>407</c:v>
                </c:pt>
                <c:pt idx="15">
                  <c:v>2092</c:v>
                </c:pt>
                <c:pt idx="16">
                  <c:v>399</c:v>
                </c:pt>
                <c:pt idx="17">
                  <c:v>4397</c:v>
                </c:pt>
                <c:pt idx="18">
                  <c:v>762</c:v>
                </c:pt>
                <c:pt idx="19">
                  <c:v>958</c:v>
                </c:pt>
                <c:pt idx="20">
                  <c:v>1907</c:v>
                </c:pt>
                <c:pt idx="21">
                  <c:v>138</c:v>
                </c:pt>
                <c:pt idx="22">
                  <c:v>160</c:v>
                </c:pt>
                <c:pt idx="23">
                  <c:v>110</c:v>
                </c:pt>
                <c:pt idx="24">
                  <c:v>113</c:v>
                </c:pt>
                <c:pt idx="25">
                  <c:v>353</c:v>
                </c:pt>
                <c:pt idx="26">
                  <c:v>230</c:v>
                </c:pt>
                <c:pt idx="27">
                  <c:v>51</c:v>
                </c:pt>
                <c:pt idx="29">
                  <c:v>0</c:v>
                </c:pt>
                <c:pt idx="30">
                  <c:v>75</c:v>
                </c:pt>
              </c:numCache>
            </c:numRef>
          </c:val>
        </c:ser>
        <c:overlap val="100"/>
        <c:gapWidth val="40"/>
        <c:axId val="7142454"/>
        <c:axId val="64282087"/>
      </c:barChart>
      <c:catAx>
        <c:axId val="7142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82087"/>
        <c:crosses val="autoZero"/>
        <c:auto val="0"/>
        <c:lblOffset val="100"/>
        <c:tickLblSkip val="1"/>
        <c:noMultiLvlLbl val="0"/>
      </c:catAx>
      <c:valAx>
        <c:axId val="642820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14245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TÍTULOS CATALOGADOS DE PUBLICACIONES PERIÓDICAS</a:t>
            </a:r>
          </a:p>
        </c:rich>
      </c:tx>
      <c:layout>
        <c:manualLayout>
          <c:xMode val="factor"/>
          <c:yMode val="factor"/>
          <c:x val="-0.001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09925"/>
          <c:w val="0.981"/>
          <c:h val="0.88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'TODO 8 '!$AJ$8</c:f>
              <c:strCache>
                <c:ptCount val="1"/>
                <c:pt idx="0">
                  <c:v>TÍTULOS CATALOGADOS EN EL AÑO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'!$C$9:$C$39</c:f>
              <c:strCache>
                <c:ptCount val="31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RLS</c:v>
                </c:pt>
                <c:pt idx="27">
                  <c:v>IRC</c:v>
                </c:pt>
                <c:pt idx="28">
                  <c:v>BHI</c:v>
                </c:pt>
                <c:pt idx="29">
                  <c:v>TES</c:v>
                </c:pt>
                <c:pt idx="30">
                  <c:v>SEC</c:v>
                </c:pt>
              </c:strCache>
            </c:strRef>
          </c:cat>
          <c:val>
            <c:numRef>
              <c:f>'TODO 8 '!$AJ$9:$AJ$39</c:f>
              <c:numCache>
                <c:ptCount val="31"/>
                <c:pt idx="0">
                  <c:v>22</c:v>
                </c:pt>
                <c:pt idx="1">
                  <c:v>2</c:v>
                </c:pt>
                <c:pt idx="2">
                  <c:v>0</c:v>
                </c:pt>
                <c:pt idx="3">
                  <c:v>17</c:v>
                </c:pt>
                <c:pt idx="4">
                  <c:v>16</c:v>
                </c:pt>
                <c:pt idx="5">
                  <c:v>2</c:v>
                </c:pt>
                <c:pt idx="6">
                  <c:v>1</c:v>
                </c:pt>
                <c:pt idx="7">
                  <c:v>7</c:v>
                </c:pt>
                <c:pt idx="8">
                  <c:v>4</c:v>
                </c:pt>
                <c:pt idx="9">
                  <c:v>1</c:v>
                </c:pt>
                <c:pt idx="10">
                  <c:v>17</c:v>
                </c:pt>
                <c:pt idx="11">
                  <c:v>1</c:v>
                </c:pt>
                <c:pt idx="12">
                  <c:v>3</c:v>
                </c:pt>
                <c:pt idx="13">
                  <c:v>27</c:v>
                </c:pt>
                <c:pt idx="14">
                  <c:v>10</c:v>
                </c:pt>
                <c:pt idx="15">
                  <c:v>11</c:v>
                </c:pt>
                <c:pt idx="16">
                  <c:v>16</c:v>
                </c:pt>
                <c:pt idx="17">
                  <c:v>6</c:v>
                </c:pt>
                <c:pt idx="18">
                  <c:v>0</c:v>
                </c:pt>
                <c:pt idx="19">
                  <c:v>0</c:v>
                </c:pt>
                <c:pt idx="20">
                  <c:v>10</c:v>
                </c:pt>
                <c:pt idx="21">
                  <c:v>5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6905</c:v>
                </c:pt>
              </c:numCache>
            </c:numRef>
          </c:val>
        </c:ser>
        <c:ser>
          <c:idx val="0"/>
          <c:order val="1"/>
          <c:tx>
            <c:strRef>
              <c:f>'TODO 8 '!$AK$8</c:f>
              <c:strCache>
                <c:ptCount val="1"/>
                <c:pt idx="0">
                  <c:v>ACUMULATIVO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'!$C$9:$C$39</c:f>
              <c:strCache>
                <c:ptCount val="31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RLS</c:v>
                </c:pt>
                <c:pt idx="27">
                  <c:v>IRC</c:v>
                </c:pt>
                <c:pt idx="28">
                  <c:v>BHI</c:v>
                </c:pt>
                <c:pt idx="29">
                  <c:v>TES</c:v>
                </c:pt>
                <c:pt idx="30">
                  <c:v>SEC</c:v>
                </c:pt>
              </c:strCache>
            </c:strRef>
          </c:cat>
          <c:val>
            <c:numRef>
              <c:f>'TODO 8 '!$AK$9:$AK$39</c:f>
              <c:numCache>
                <c:ptCount val="31"/>
                <c:pt idx="0">
                  <c:v>368</c:v>
                </c:pt>
                <c:pt idx="1">
                  <c:v>273</c:v>
                </c:pt>
                <c:pt idx="2">
                  <c:v>76</c:v>
                </c:pt>
                <c:pt idx="3">
                  <c:v>1680</c:v>
                </c:pt>
                <c:pt idx="4">
                  <c:v>340</c:v>
                </c:pt>
                <c:pt idx="5">
                  <c:v>1406</c:v>
                </c:pt>
                <c:pt idx="6">
                  <c:v>1664</c:v>
                </c:pt>
                <c:pt idx="7">
                  <c:v>378</c:v>
                </c:pt>
                <c:pt idx="8">
                  <c:v>918</c:v>
                </c:pt>
                <c:pt idx="9">
                  <c:v>277</c:v>
                </c:pt>
                <c:pt idx="10">
                  <c:v>2044</c:v>
                </c:pt>
                <c:pt idx="11">
                  <c:v>833</c:v>
                </c:pt>
                <c:pt idx="12">
                  <c:v>461</c:v>
                </c:pt>
                <c:pt idx="13">
                  <c:v>2702</c:v>
                </c:pt>
                <c:pt idx="14">
                  <c:v>394</c:v>
                </c:pt>
                <c:pt idx="15">
                  <c:v>2552</c:v>
                </c:pt>
                <c:pt idx="16">
                  <c:v>211</c:v>
                </c:pt>
                <c:pt idx="17">
                  <c:v>1585</c:v>
                </c:pt>
                <c:pt idx="18">
                  <c:v>317</c:v>
                </c:pt>
                <c:pt idx="19">
                  <c:v>596</c:v>
                </c:pt>
                <c:pt idx="20">
                  <c:v>1007</c:v>
                </c:pt>
                <c:pt idx="21">
                  <c:v>221</c:v>
                </c:pt>
                <c:pt idx="22">
                  <c:v>52</c:v>
                </c:pt>
                <c:pt idx="23">
                  <c:v>39</c:v>
                </c:pt>
                <c:pt idx="24">
                  <c:v>79</c:v>
                </c:pt>
                <c:pt idx="25">
                  <c:v>353</c:v>
                </c:pt>
                <c:pt idx="26">
                  <c:v>111</c:v>
                </c:pt>
                <c:pt idx="27">
                  <c:v>163</c:v>
                </c:pt>
                <c:pt idx="28">
                  <c:v>168</c:v>
                </c:pt>
                <c:pt idx="29">
                  <c:v>1</c:v>
                </c:pt>
                <c:pt idx="30">
                  <c:v>54103</c:v>
                </c:pt>
              </c:numCache>
            </c:numRef>
          </c:val>
        </c:ser>
        <c:gapWidth val="40"/>
        <c:axId val="41667872"/>
        <c:axId val="39466529"/>
      </c:barChart>
      <c:catAx>
        <c:axId val="416678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66529"/>
        <c:crosses val="autoZero"/>
        <c:auto val="0"/>
        <c:lblOffset val="100"/>
        <c:tickLblSkip val="1"/>
        <c:noMultiLvlLbl val="0"/>
      </c:catAx>
      <c:valAx>
        <c:axId val="394665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6787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VOLÚMENES EN LIBRE ACCESO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0975"/>
          <c:w val="0.982"/>
          <c:h val="0.878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'TODO 8 '!$AT$8</c:f>
              <c:strCache>
                <c:ptCount val="1"/>
                <c:pt idx="0">
                  <c:v>VOLUMENES L.A.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'TODO 8 '!$C$9:$C$39</c:f>
              <c:strCache>
                <c:ptCount val="31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RLS</c:v>
                </c:pt>
                <c:pt idx="27">
                  <c:v>IRC</c:v>
                </c:pt>
                <c:pt idx="28">
                  <c:v>BHI</c:v>
                </c:pt>
                <c:pt idx="29">
                  <c:v>TES</c:v>
                </c:pt>
                <c:pt idx="30">
                  <c:v>SEC</c:v>
                </c:pt>
              </c:strCache>
            </c:strRef>
          </c:cat>
          <c:val>
            <c:numRef>
              <c:f>'TODO 8 '!$AT$9:$AT$39</c:f>
              <c:numCache>
                <c:ptCount val="31"/>
                <c:pt idx="0">
                  <c:v>15607</c:v>
                </c:pt>
                <c:pt idx="1">
                  <c:v>11979</c:v>
                </c:pt>
                <c:pt idx="2">
                  <c:v>7451</c:v>
                </c:pt>
                <c:pt idx="3">
                  <c:v>40944</c:v>
                </c:pt>
                <c:pt idx="4">
                  <c:v>10673</c:v>
                </c:pt>
                <c:pt idx="5">
                  <c:v>31191</c:v>
                </c:pt>
                <c:pt idx="6">
                  <c:v>39079</c:v>
                </c:pt>
                <c:pt idx="7">
                  <c:v>52024</c:v>
                </c:pt>
                <c:pt idx="8">
                  <c:v>65015</c:v>
                </c:pt>
                <c:pt idx="9">
                  <c:v>16520</c:v>
                </c:pt>
                <c:pt idx="10">
                  <c:v>37124</c:v>
                </c:pt>
                <c:pt idx="11">
                  <c:v>27562</c:v>
                </c:pt>
                <c:pt idx="12">
                  <c:v>5347</c:v>
                </c:pt>
                <c:pt idx="13">
                  <c:v>45897</c:v>
                </c:pt>
                <c:pt idx="14">
                  <c:v>6305</c:v>
                </c:pt>
                <c:pt idx="15">
                  <c:v>49585</c:v>
                </c:pt>
                <c:pt idx="16">
                  <c:v>17573</c:v>
                </c:pt>
                <c:pt idx="17">
                  <c:v>16424</c:v>
                </c:pt>
                <c:pt idx="18">
                  <c:v>5316</c:v>
                </c:pt>
                <c:pt idx="19">
                  <c:v>31121</c:v>
                </c:pt>
                <c:pt idx="20">
                  <c:v>7511</c:v>
                </c:pt>
                <c:pt idx="21">
                  <c:v>10726</c:v>
                </c:pt>
                <c:pt idx="22">
                  <c:v>7760</c:v>
                </c:pt>
                <c:pt idx="23">
                  <c:v>12330</c:v>
                </c:pt>
                <c:pt idx="24">
                  <c:v>8706</c:v>
                </c:pt>
                <c:pt idx="25">
                  <c:v>26870</c:v>
                </c:pt>
                <c:pt idx="26">
                  <c:v>0</c:v>
                </c:pt>
                <c:pt idx="27">
                  <c:v>0</c:v>
                </c:pt>
                <c:pt idx="28">
                  <c:v>18550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40"/>
        <c:axId val="19654442"/>
        <c:axId val="42672251"/>
      </c:barChart>
      <c:catAx>
        <c:axId val="19654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72251"/>
        <c:crosses val="autoZero"/>
        <c:auto val="0"/>
        <c:lblOffset val="100"/>
        <c:tickLblSkip val="1"/>
        <c:noMultiLvlLbl val="0"/>
      </c:catAx>
      <c:valAx>
        <c:axId val="426722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6544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M2 DE SUPERFICIE</a:t>
            </a:r>
          </a:p>
        </c:rich>
      </c:tx>
      <c:layout>
        <c:manualLayout>
          <c:xMode val="factor"/>
          <c:yMode val="factor"/>
          <c:x val="0.02425"/>
          <c:y val="-0.0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5"/>
          <c:y val="0.09925"/>
          <c:w val="0.981"/>
          <c:h val="0.84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'TODO 1'!$T$7</c:f>
              <c:strCache>
                <c:ptCount val="1"/>
                <c:pt idx="0">
                  <c:v>SALAS DE LECTURA</c:v>
                </c:pt>
              </c:strCache>
            </c:strRef>
          </c:tx>
          <c:spPr>
            <a:solidFill>
              <a:srgbClr val="7F9A4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1'!$C$8:$C$38</c:f>
              <c:strCache>
                <c:ptCount val="31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RLS</c:v>
                </c:pt>
                <c:pt idx="27">
                  <c:v>IRC</c:v>
                </c:pt>
                <c:pt idx="28">
                  <c:v>BHI</c:v>
                </c:pt>
                <c:pt idx="29">
                  <c:v>TES</c:v>
                </c:pt>
                <c:pt idx="30">
                  <c:v>SEC</c:v>
                </c:pt>
              </c:strCache>
            </c:strRef>
          </c:cat>
          <c:val>
            <c:numRef>
              <c:f>'TODO 1'!$T$8:$T$38</c:f>
              <c:numCache>
                <c:ptCount val="31"/>
                <c:pt idx="0">
                  <c:v>307</c:v>
                </c:pt>
                <c:pt idx="1">
                  <c:v>1076</c:v>
                </c:pt>
                <c:pt idx="2">
                  <c:v>127</c:v>
                </c:pt>
                <c:pt idx="3">
                  <c:v>972</c:v>
                </c:pt>
                <c:pt idx="4">
                  <c:v>878</c:v>
                </c:pt>
                <c:pt idx="5">
                  <c:v>661</c:v>
                </c:pt>
                <c:pt idx="6">
                  <c:v>1030</c:v>
                </c:pt>
                <c:pt idx="7">
                  <c:v>588</c:v>
                </c:pt>
                <c:pt idx="8">
                  <c:v>836</c:v>
                </c:pt>
                <c:pt idx="9">
                  <c:v>643</c:v>
                </c:pt>
                <c:pt idx="10">
                  <c:v>4650</c:v>
                </c:pt>
                <c:pt idx="11">
                  <c:v>589</c:v>
                </c:pt>
                <c:pt idx="12">
                  <c:v>316</c:v>
                </c:pt>
                <c:pt idx="13">
                  <c:v>3713</c:v>
                </c:pt>
                <c:pt idx="14">
                  <c:v>148</c:v>
                </c:pt>
                <c:pt idx="15">
                  <c:v>1769</c:v>
                </c:pt>
                <c:pt idx="16">
                  <c:v>672</c:v>
                </c:pt>
                <c:pt idx="17">
                  <c:v>1108</c:v>
                </c:pt>
                <c:pt idx="18">
                  <c:v>304</c:v>
                </c:pt>
                <c:pt idx="19">
                  <c:v>2199</c:v>
                </c:pt>
                <c:pt idx="20">
                  <c:v>355</c:v>
                </c:pt>
                <c:pt idx="21">
                  <c:v>302</c:v>
                </c:pt>
                <c:pt idx="22">
                  <c:v>192</c:v>
                </c:pt>
                <c:pt idx="23">
                  <c:v>200</c:v>
                </c:pt>
                <c:pt idx="24">
                  <c:v>426</c:v>
                </c:pt>
                <c:pt idx="25">
                  <c:v>180</c:v>
                </c:pt>
                <c:pt idx="27">
                  <c:v>78</c:v>
                </c:pt>
                <c:pt idx="28">
                  <c:v>417</c:v>
                </c:pt>
              </c:numCache>
            </c:numRef>
          </c:val>
        </c:ser>
        <c:ser>
          <c:idx val="1"/>
          <c:order val="1"/>
          <c:tx>
            <c:strRef>
              <c:f>'TODO 1'!$U$7</c:f>
              <c:strCache>
                <c:ptCount val="1"/>
                <c:pt idx="0">
                  <c:v>SALAS DE REVISTAS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1'!$C$8:$C$38</c:f>
              <c:strCache>
                <c:ptCount val="31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RLS</c:v>
                </c:pt>
                <c:pt idx="27">
                  <c:v>IRC</c:v>
                </c:pt>
                <c:pt idx="28">
                  <c:v>BHI</c:v>
                </c:pt>
                <c:pt idx="29">
                  <c:v>TES</c:v>
                </c:pt>
                <c:pt idx="30">
                  <c:v>SEC</c:v>
                </c:pt>
              </c:strCache>
            </c:strRef>
          </c:cat>
          <c:val>
            <c:numRef>
              <c:f>'TODO 1'!$U$8:$U$38</c:f>
              <c:numCache>
                <c:ptCount val="31"/>
                <c:pt idx="0">
                  <c:v>0</c:v>
                </c:pt>
                <c:pt idx="2">
                  <c:v>35</c:v>
                </c:pt>
                <c:pt idx="3">
                  <c:v>359</c:v>
                </c:pt>
                <c:pt idx="5">
                  <c:v>46</c:v>
                </c:pt>
                <c:pt idx="6">
                  <c:v>177</c:v>
                </c:pt>
                <c:pt idx="7">
                  <c:v>40</c:v>
                </c:pt>
                <c:pt idx="8">
                  <c:v>98</c:v>
                </c:pt>
                <c:pt idx="9">
                  <c:v>543</c:v>
                </c:pt>
                <c:pt idx="11">
                  <c:v>97</c:v>
                </c:pt>
                <c:pt idx="12">
                  <c:v>57</c:v>
                </c:pt>
                <c:pt idx="13">
                  <c:v>135</c:v>
                </c:pt>
                <c:pt idx="14">
                  <c:v>71</c:v>
                </c:pt>
                <c:pt idx="15">
                  <c:v>340</c:v>
                </c:pt>
                <c:pt idx="17">
                  <c:v>0</c:v>
                </c:pt>
                <c:pt idx="18">
                  <c:v>80</c:v>
                </c:pt>
                <c:pt idx="20">
                  <c:v>136</c:v>
                </c:pt>
                <c:pt idx="23">
                  <c:v>25</c:v>
                </c:pt>
                <c:pt idx="24">
                  <c:v>28</c:v>
                </c:pt>
                <c:pt idx="25">
                  <c:v>18</c:v>
                </c:pt>
              </c:numCache>
            </c:numRef>
          </c:val>
        </c:ser>
        <c:ser>
          <c:idx val="2"/>
          <c:order val="2"/>
          <c:tx>
            <c:strRef>
              <c:f>'TODO 1'!$V$7</c:f>
              <c:strCache>
                <c:ptCount val="1"/>
                <c:pt idx="0">
                  <c:v>DEPÓSITO</c:v>
                </c:pt>
              </c:strCache>
            </c:strRef>
          </c:tx>
          <c:spPr>
            <a:solidFill>
              <a:srgbClr val="C6D6A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1'!$C$8:$C$38</c:f>
              <c:strCache>
                <c:ptCount val="31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RLS</c:v>
                </c:pt>
                <c:pt idx="27">
                  <c:v>IRC</c:v>
                </c:pt>
                <c:pt idx="28">
                  <c:v>BHI</c:v>
                </c:pt>
                <c:pt idx="29">
                  <c:v>TES</c:v>
                </c:pt>
                <c:pt idx="30">
                  <c:v>SEC</c:v>
                </c:pt>
              </c:strCache>
            </c:strRef>
          </c:cat>
          <c:val>
            <c:numRef>
              <c:f>'TODO 1'!$V$8:$V$38</c:f>
              <c:numCache>
                <c:ptCount val="31"/>
                <c:pt idx="0">
                  <c:v>143</c:v>
                </c:pt>
                <c:pt idx="1">
                  <c:v>175</c:v>
                </c:pt>
                <c:pt idx="2">
                  <c:v>11</c:v>
                </c:pt>
                <c:pt idx="3">
                  <c:v>1287</c:v>
                </c:pt>
                <c:pt idx="4">
                  <c:v>421</c:v>
                </c:pt>
                <c:pt idx="5">
                  <c:v>573</c:v>
                </c:pt>
                <c:pt idx="6">
                  <c:v>535</c:v>
                </c:pt>
                <c:pt idx="7">
                  <c:v>665</c:v>
                </c:pt>
                <c:pt idx="8">
                  <c:v>843</c:v>
                </c:pt>
                <c:pt idx="9">
                  <c:v>392</c:v>
                </c:pt>
                <c:pt idx="10">
                  <c:v>3592</c:v>
                </c:pt>
                <c:pt idx="11">
                  <c:v>542</c:v>
                </c:pt>
                <c:pt idx="12">
                  <c:v>445</c:v>
                </c:pt>
                <c:pt idx="13">
                  <c:v>2113</c:v>
                </c:pt>
                <c:pt idx="14">
                  <c:v>214</c:v>
                </c:pt>
                <c:pt idx="15">
                  <c:v>1835</c:v>
                </c:pt>
                <c:pt idx="16">
                  <c:v>16</c:v>
                </c:pt>
                <c:pt idx="17">
                  <c:v>1271</c:v>
                </c:pt>
                <c:pt idx="18">
                  <c:v>125</c:v>
                </c:pt>
                <c:pt idx="19">
                  <c:v>163</c:v>
                </c:pt>
                <c:pt idx="20">
                  <c:v>306</c:v>
                </c:pt>
                <c:pt idx="21">
                  <c:v>30</c:v>
                </c:pt>
                <c:pt idx="22">
                  <c:v>314</c:v>
                </c:pt>
                <c:pt idx="23">
                  <c:v>52</c:v>
                </c:pt>
                <c:pt idx="24">
                  <c:v>13</c:v>
                </c:pt>
                <c:pt idx="25">
                  <c:v>54</c:v>
                </c:pt>
                <c:pt idx="28">
                  <c:v>700</c:v>
                </c:pt>
              </c:numCache>
            </c:numRef>
          </c:val>
        </c:ser>
        <c:overlap val="100"/>
        <c:gapWidth val="40"/>
        <c:axId val="57748874"/>
        <c:axId val="49977819"/>
      </c:barChart>
      <c:catAx>
        <c:axId val="57748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977819"/>
        <c:crosses val="autoZero"/>
        <c:auto val="0"/>
        <c:lblOffset val="100"/>
        <c:tickLblSkip val="1"/>
        <c:noMultiLvlLbl val="0"/>
      </c:catAx>
      <c:valAx>
        <c:axId val="499778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7488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65"/>
          <c:y val="0.954"/>
          <c:w val="0.37"/>
          <c:h val="0.0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PRÉSTAMOS A ALUMNOS</a:t>
            </a:r>
          </a:p>
        </c:rich>
      </c:tx>
      <c:layout>
        <c:manualLayout>
          <c:xMode val="factor"/>
          <c:yMode val="factor"/>
          <c:x val="-0.001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09925"/>
          <c:w val="0.981"/>
          <c:h val="0.88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'TODO 8 '!$BJ$8</c:f>
              <c:strCache>
                <c:ptCount val="1"/>
                <c:pt idx="0">
                  <c:v>ALUMNOS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'TODO 8 '!$C$9:$C$34</c:f>
              <c:strCache>
                <c:ptCount val="26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</c:strCache>
            </c:strRef>
          </c:cat>
          <c:val>
            <c:numRef>
              <c:f>'TODO 8 '!$BJ$9:$BJ$34</c:f>
              <c:numCache>
                <c:ptCount val="26"/>
                <c:pt idx="0">
                  <c:v>14024</c:v>
                </c:pt>
                <c:pt idx="1">
                  <c:v>20297</c:v>
                </c:pt>
                <c:pt idx="2">
                  <c:v>1076</c:v>
                </c:pt>
                <c:pt idx="3">
                  <c:v>36644</c:v>
                </c:pt>
                <c:pt idx="4">
                  <c:v>32636</c:v>
                </c:pt>
                <c:pt idx="5">
                  <c:v>11544</c:v>
                </c:pt>
                <c:pt idx="6">
                  <c:v>27195</c:v>
                </c:pt>
                <c:pt idx="7">
                  <c:v>26552</c:v>
                </c:pt>
                <c:pt idx="8">
                  <c:v>32761</c:v>
                </c:pt>
                <c:pt idx="9">
                  <c:v>27172</c:v>
                </c:pt>
                <c:pt idx="10">
                  <c:v>39335</c:v>
                </c:pt>
                <c:pt idx="11">
                  <c:v>28118</c:v>
                </c:pt>
                <c:pt idx="12">
                  <c:v>9084</c:v>
                </c:pt>
                <c:pt idx="13">
                  <c:v>54739</c:v>
                </c:pt>
                <c:pt idx="14">
                  <c:v>19014</c:v>
                </c:pt>
                <c:pt idx="15">
                  <c:v>63962</c:v>
                </c:pt>
                <c:pt idx="16">
                  <c:v>21829</c:v>
                </c:pt>
                <c:pt idx="17">
                  <c:v>11809</c:v>
                </c:pt>
                <c:pt idx="18">
                  <c:v>5509</c:v>
                </c:pt>
                <c:pt idx="19">
                  <c:v>28366</c:v>
                </c:pt>
                <c:pt idx="20">
                  <c:v>7240</c:v>
                </c:pt>
                <c:pt idx="21">
                  <c:v>6208</c:v>
                </c:pt>
                <c:pt idx="22">
                  <c:v>4938</c:v>
                </c:pt>
                <c:pt idx="23">
                  <c:v>5570</c:v>
                </c:pt>
                <c:pt idx="24">
                  <c:v>9096</c:v>
                </c:pt>
                <c:pt idx="25">
                  <c:v>14032</c:v>
                </c:pt>
              </c:numCache>
            </c:numRef>
          </c:val>
        </c:ser>
        <c:gapWidth val="40"/>
        <c:axId val="48505940"/>
        <c:axId val="33900277"/>
      </c:barChart>
      <c:catAx>
        <c:axId val="48505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900277"/>
        <c:crosses val="autoZero"/>
        <c:auto val="0"/>
        <c:lblOffset val="100"/>
        <c:tickLblSkip val="1"/>
        <c:noMultiLvlLbl val="0"/>
      </c:catAx>
      <c:valAx>
        <c:axId val="339002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059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PRÉSTAMOS A PROFESORES E INVESTIGADORES</a:t>
            </a:r>
          </a:p>
        </c:rich>
      </c:tx>
      <c:layout>
        <c:manualLayout>
          <c:xMode val="factor"/>
          <c:yMode val="factor"/>
          <c:x val="0.06375"/>
          <c:y val="-0.0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5"/>
          <c:y val="0.09925"/>
          <c:w val="0.981"/>
          <c:h val="0.8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'TODO 8 '!$BK$8</c:f>
              <c:strCache>
                <c:ptCount val="1"/>
                <c:pt idx="0">
                  <c:v>INVESTIGADORES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'TODO 8 '!$C$9:$C$34</c:f>
              <c:strCache>
                <c:ptCount val="26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</c:strCache>
            </c:strRef>
          </c:cat>
          <c:val>
            <c:numRef>
              <c:f>'TODO 8 '!$BK$9:$BK$34</c:f>
              <c:numCache>
                <c:ptCount val="26"/>
                <c:pt idx="0">
                  <c:v>6088</c:v>
                </c:pt>
                <c:pt idx="1">
                  <c:v>1746</c:v>
                </c:pt>
                <c:pt idx="2">
                  <c:v>1309</c:v>
                </c:pt>
                <c:pt idx="3">
                  <c:v>5297</c:v>
                </c:pt>
                <c:pt idx="4">
                  <c:v>2161</c:v>
                </c:pt>
                <c:pt idx="5">
                  <c:v>2037</c:v>
                </c:pt>
                <c:pt idx="6">
                  <c:v>11943</c:v>
                </c:pt>
                <c:pt idx="7">
                  <c:v>1861</c:v>
                </c:pt>
                <c:pt idx="8">
                  <c:v>11819</c:v>
                </c:pt>
                <c:pt idx="9">
                  <c:v>1502</c:v>
                </c:pt>
                <c:pt idx="10">
                  <c:v>10650</c:v>
                </c:pt>
                <c:pt idx="11">
                  <c:v>8896</c:v>
                </c:pt>
                <c:pt idx="12">
                  <c:v>353</c:v>
                </c:pt>
                <c:pt idx="13">
                  <c:v>28173</c:v>
                </c:pt>
                <c:pt idx="14">
                  <c:v>11988</c:v>
                </c:pt>
                <c:pt idx="15">
                  <c:v>27608</c:v>
                </c:pt>
                <c:pt idx="16">
                  <c:v>801</c:v>
                </c:pt>
                <c:pt idx="17">
                  <c:v>760</c:v>
                </c:pt>
                <c:pt idx="18">
                  <c:v>1245</c:v>
                </c:pt>
                <c:pt idx="19">
                  <c:v>8158</c:v>
                </c:pt>
                <c:pt idx="20">
                  <c:v>485</c:v>
                </c:pt>
                <c:pt idx="21">
                  <c:v>443</c:v>
                </c:pt>
                <c:pt idx="22">
                  <c:v>586</c:v>
                </c:pt>
                <c:pt idx="23">
                  <c:v>764</c:v>
                </c:pt>
                <c:pt idx="24">
                  <c:v>1871</c:v>
                </c:pt>
                <c:pt idx="25">
                  <c:v>2815</c:v>
                </c:pt>
              </c:numCache>
            </c:numRef>
          </c:val>
        </c:ser>
        <c:ser>
          <c:idx val="1"/>
          <c:order val="1"/>
          <c:tx>
            <c:strRef>
              <c:f>'TODO 8 '!$BM$8</c:f>
              <c:strCache>
                <c:ptCount val="1"/>
                <c:pt idx="0">
                  <c:v>PROFESORES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'TODO 8 '!$C$9:$C$34</c:f>
              <c:strCache>
                <c:ptCount val="26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</c:strCache>
            </c:strRef>
          </c:cat>
          <c:val>
            <c:numRef>
              <c:f>'TODO 8 '!$BM$9:$BM$34</c:f>
              <c:numCache>
                <c:ptCount val="26"/>
                <c:pt idx="0">
                  <c:v>1700</c:v>
                </c:pt>
                <c:pt idx="1">
                  <c:v>1125</c:v>
                </c:pt>
                <c:pt idx="2">
                  <c:v>792</c:v>
                </c:pt>
                <c:pt idx="3">
                  <c:v>4304</c:v>
                </c:pt>
                <c:pt idx="4">
                  <c:v>740</c:v>
                </c:pt>
                <c:pt idx="5">
                  <c:v>875</c:v>
                </c:pt>
                <c:pt idx="6">
                  <c:v>5448</c:v>
                </c:pt>
                <c:pt idx="7">
                  <c:v>10559</c:v>
                </c:pt>
                <c:pt idx="8">
                  <c:v>5118</c:v>
                </c:pt>
                <c:pt idx="9">
                  <c:v>2638</c:v>
                </c:pt>
                <c:pt idx="10">
                  <c:v>4838</c:v>
                </c:pt>
                <c:pt idx="11">
                  <c:v>4197</c:v>
                </c:pt>
                <c:pt idx="12">
                  <c:v>334</c:v>
                </c:pt>
                <c:pt idx="13">
                  <c:v>10390</c:v>
                </c:pt>
                <c:pt idx="14">
                  <c:v>4157</c:v>
                </c:pt>
                <c:pt idx="15">
                  <c:v>8955</c:v>
                </c:pt>
                <c:pt idx="16">
                  <c:v>2166</c:v>
                </c:pt>
                <c:pt idx="17">
                  <c:v>1160</c:v>
                </c:pt>
                <c:pt idx="18">
                  <c:v>940</c:v>
                </c:pt>
                <c:pt idx="19">
                  <c:v>2447</c:v>
                </c:pt>
                <c:pt idx="20">
                  <c:v>409</c:v>
                </c:pt>
                <c:pt idx="21">
                  <c:v>318</c:v>
                </c:pt>
                <c:pt idx="22">
                  <c:v>1815</c:v>
                </c:pt>
                <c:pt idx="23">
                  <c:v>1470</c:v>
                </c:pt>
                <c:pt idx="24">
                  <c:v>1356</c:v>
                </c:pt>
                <c:pt idx="25">
                  <c:v>2035</c:v>
                </c:pt>
              </c:numCache>
            </c:numRef>
          </c:val>
        </c:ser>
        <c:gapWidth val="40"/>
        <c:axId val="36667038"/>
        <c:axId val="61567887"/>
      </c:barChart>
      <c:catAx>
        <c:axId val="3666703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567887"/>
        <c:crosses val="autoZero"/>
        <c:auto val="0"/>
        <c:lblOffset val="100"/>
        <c:tickLblSkip val="1"/>
        <c:noMultiLvlLbl val="0"/>
      </c:catAx>
      <c:valAx>
        <c:axId val="615678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6670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075"/>
          <c:y val="0.954"/>
          <c:w val="0.2345"/>
          <c:h val="0.0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PRÉSTAMOS A OTROS USUARIOS</a:t>
            </a:r>
          </a:p>
        </c:rich>
      </c:tx>
      <c:layout>
        <c:manualLayout>
          <c:xMode val="factor"/>
          <c:yMode val="factor"/>
          <c:x val="0.03575"/>
          <c:y val="-0.0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25"/>
          <c:y val="0.10425"/>
          <c:w val="0.96775"/>
          <c:h val="0.83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'TODO 8 '!$BH$8</c:f>
              <c:strCache>
                <c:ptCount val="1"/>
                <c:pt idx="0">
                  <c:v>VISITANTES EVENTUALES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'!$C$9:$C$34</c:f>
              <c:strCache>
                <c:ptCount val="26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</c:strCache>
            </c:strRef>
          </c:cat>
          <c:val>
            <c:numRef>
              <c:f>'TODO 8 '!$BH$9:$BH$34</c:f>
              <c:numCache>
                <c:ptCount val="26"/>
                <c:pt idx="0">
                  <c:v>11</c:v>
                </c:pt>
                <c:pt idx="1">
                  <c:v>0</c:v>
                </c:pt>
                <c:pt idx="2">
                  <c:v>0</c:v>
                </c:pt>
                <c:pt idx="3">
                  <c:v>10</c:v>
                </c:pt>
                <c:pt idx="4">
                  <c:v>0</c:v>
                </c:pt>
                <c:pt idx="5">
                  <c:v>0</c:v>
                </c:pt>
                <c:pt idx="6">
                  <c:v>24</c:v>
                </c:pt>
                <c:pt idx="7">
                  <c:v>0</c:v>
                </c:pt>
                <c:pt idx="8">
                  <c:v>4</c:v>
                </c:pt>
                <c:pt idx="9">
                  <c:v>0</c:v>
                </c:pt>
                <c:pt idx="10">
                  <c:v>22</c:v>
                </c:pt>
                <c:pt idx="11">
                  <c:v>96</c:v>
                </c:pt>
                <c:pt idx="12">
                  <c:v>0</c:v>
                </c:pt>
                <c:pt idx="13">
                  <c:v>270</c:v>
                </c:pt>
                <c:pt idx="14">
                  <c:v>486</c:v>
                </c:pt>
                <c:pt idx="15">
                  <c:v>738</c:v>
                </c:pt>
                <c:pt idx="16">
                  <c:v>3</c:v>
                </c:pt>
                <c:pt idx="17">
                  <c:v>451</c:v>
                </c:pt>
                <c:pt idx="18">
                  <c:v>2</c:v>
                </c:pt>
                <c:pt idx="19">
                  <c:v>62</c:v>
                </c:pt>
                <c:pt idx="20">
                  <c:v>0</c:v>
                </c:pt>
                <c:pt idx="21">
                  <c:v>3</c:v>
                </c:pt>
                <c:pt idx="22">
                  <c:v>0</c:v>
                </c:pt>
                <c:pt idx="23">
                  <c:v>1</c:v>
                </c:pt>
                <c:pt idx="24">
                  <c:v>2</c:v>
                </c:pt>
                <c:pt idx="25">
                  <c:v>16</c:v>
                </c:pt>
              </c:numCache>
            </c:numRef>
          </c:val>
        </c:ser>
        <c:ser>
          <c:idx val="1"/>
          <c:order val="1"/>
          <c:tx>
            <c:strRef>
              <c:f>'TODO 8 '!$BI$8</c:f>
              <c:strCache>
                <c:ptCount val="1"/>
                <c:pt idx="0">
                  <c:v>VISITANTES HABITUALES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'!$C$9:$C$34</c:f>
              <c:strCache>
                <c:ptCount val="26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</c:strCache>
            </c:strRef>
          </c:cat>
          <c:val>
            <c:numRef>
              <c:f>'TODO 8 '!$BI$9:$BI$34</c:f>
              <c:numCache>
                <c:ptCount val="26"/>
                <c:pt idx="0">
                  <c:v>138</c:v>
                </c:pt>
                <c:pt idx="1">
                  <c:v>57</c:v>
                </c:pt>
                <c:pt idx="2">
                  <c:v>45</c:v>
                </c:pt>
                <c:pt idx="3">
                  <c:v>210</c:v>
                </c:pt>
                <c:pt idx="4">
                  <c:v>6</c:v>
                </c:pt>
                <c:pt idx="5">
                  <c:v>31</c:v>
                </c:pt>
                <c:pt idx="6">
                  <c:v>425</c:v>
                </c:pt>
                <c:pt idx="7">
                  <c:v>38</c:v>
                </c:pt>
                <c:pt idx="8">
                  <c:v>274</c:v>
                </c:pt>
                <c:pt idx="9">
                  <c:v>74</c:v>
                </c:pt>
                <c:pt idx="10">
                  <c:v>702</c:v>
                </c:pt>
                <c:pt idx="11">
                  <c:v>328</c:v>
                </c:pt>
                <c:pt idx="12">
                  <c:v>145</c:v>
                </c:pt>
                <c:pt idx="13">
                  <c:v>672</c:v>
                </c:pt>
                <c:pt idx="14">
                  <c:v>806</c:v>
                </c:pt>
                <c:pt idx="15">
                  <c:v>911</c:v>
                </c:pt>
                <c:pt idx="16">
                  <c:v>26</c:v>
                </c:pt>
                <c:pt idx="17">
                  <c:v>107</c:v>
                </c:pt>
                <c:pt idx="18">
                  <c:v>125</c:v>
                </c:pt>
                <c:pt idx="19">
                  <c:v>1879</c:v>
                </c:pt>
                <c:pt idx="20">
                  <c:v>97</c:v>
                </c:pt>
                <c:pt idx="21">
                  <c:v>40</c:v>
                </c:pt>
                <c:pt idx="22">
                  <c:v>20</c:v>
                </c:pt>
                <c:pt idx="23">
                  <c:v>37</c:v>
                </c:pt>
                <c:pt idx="24">
                  <c:v>14</c:v>
                </c:pt>
                <c:pt idx="25">
                  <c:v>125</c:v>
                </c:pt>
              </c:numCache>
            </c:numRef>
          </c:val>
        </c:ser>
        <c:ser>
          <c:idx val="2"/>
          <c:order val="2"/>
          <c:tx>
            <c:strRef>
              <c:f>'TODO 8 '!$BL$8</c:f>
              <c:strCache>
                <c:ptCount val="1"/>
                <c:pt idx="0">
                  <c:v>PAS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'!$C$9:$C$34</c:f>
              <c:strCache>
                <c:ptCount val="26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</c:strCache>
            </c:strRef>
          </c:cat>
          <c:val>
            <c:numRef>
              <c:f>'TODO 8 '!$BL$9:$BL$34</c:f>
              <c:numCache>
                <c:ptCount val="26"/>
                <c:pt idx="0">
                  <c:v>1115</c:v>
                </c:pt>
                <c:pt idx="1">
                  <c:v>620</c:v>
                </c:pt>
                <c:pt idx="2">
                  <c:v>460</c:v>
                </c:pt>
                <c:pt idx="3">
                  <c:v>1349</c:v>
                </c:pt>
                <c:pt idx="4">
                  <c:v>483</c:v>
                </c:pt>
                <c:pt idx="5">
                  <c:v>374</c:v>
                </c:pt>
                <c:pt idx="6">
                  <c:v>4206</c:v>
                </c:pt>
                <c:pt idx="7">
                  <c:v>847</c:v>
                </c:pt>
                <c:pt idx="8">
                  <c:v>1578</c:v>
                </c:pt>
                <c:pt idx="9">
                  <c:v>476</c:v>
                </c:pt>
                <c:pt idx="10">
                  <c:v>1673</c:v>
                </c:pt>
                <c:pt idx="11">
                  <c:v>1757</c:v>
                </c:pt>
                <c:pt idx="12">
                  <c:v>305</c:v>
                </c:pt>
                <c:pt idx="13">
                  <c:v>7108</c:v>
                </c:pt>
                <c:pt idx="14">
                  <c:v>2462</c:v>
                </c:pt>
                <c:pt idx="15">
                  <c:v>4891</c:v>
                </c:pt>
                <c:pt idx="16">
                  <c:v>912</c:v>
                </c:pt>
                <c:pt idx="17">
                  <c:v>1316</c:v>
                </c:pt>
                <c:pt idx="18">
                  <c:v>293</c:v>
                </c:pt>
                <c:pt idx="19">
                  <c:v>1500</c:v>
                </c:pt>
                <c:pt idx="20">
                  <c:v>288</c:v>
                </c:pt>
                <c:pt idx="21">
                  <c:v>197</c:v>
                </c:pt>
                <c:pt idx="22">
                  <c:v>674</c:v>
                </c:pt>
                <c:pt idx="23">
                  <c:v>267</c:v>
                </c:pt>
                <c:pt idx="24">
                  <c:v>359</c:v>
                </c:pt>
                <c:pt idx="25">
                  <c:v>1044</c:v>
                </c:pt>
              </c:numCache>
            </c:numRef>
          </c:val>
        </c:ser>
        <c:ser>
          <c:idx val="3"/>
          <c:order val="3"/>
          <c:tx>
            <c:strRef>
              <c:f>'TODO 8 '!$BN$8</c:f>
              <c:strCache>
                <c:ptCount val="1"/>
                <c:pt idx="0">
                  <c:v>DEPARTAMENTOS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'!$C$9:$C$34</c:f>
              <c:strCache>
                <c:ptCount val="26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</c:strCache>
            </c:strRef>
          </c:cat>
          <c:val>
            <c:numRef>
              <c:f>'TODO 8 '!$BN$9:$BN$34</c:f>
              <c:numCache>
                <c:ptCount val="26"/>
                <c:pt idx="0">
                  <c:v>3</c:v>
                </c:pt>
                <c:pt idx="1">
                  <c:v>1308</c:v>
                </c:pt>
                <c:pt idx="2">
                  <c:v>0</c:v>
                </c:pt>
                <c:pt idx="3">
                  <c:v>352</c:v>
                </c:pt>
                <c:pt idx="4">
                  <c:v>0</c:v>
                </c:pt>
                <c:pt idx="5">
                  <c:v>27</c:v>
                </c:pt>
                <c:pt idx="6">
                  <c:v>891</c:v>
                </c:pt>
                <c:pt idx="7">
                  <c:v>59</c:v>
                </c:pt>
                <c:pt idx="8">
                  <c:v>23</c:v>
                </c:pt>
                <c:pt idx="9">
                  <c:v>265</c:v>
                </c:pt>
                <c:pt idx="10">
                  <c:v>80</c:v>
                </c:pt>
                <c:pt idx="11">
                  <c:v>174</c:v>
                </c:pt>
                <c:pt idx="12">
                  <c:v>0</c:v>
                </c:pt>
                <c:pt idx="13">
                  <c:v>1505</c:v>
                </c:pt>
                <c:pt idx="14">
                  <c:v>43</c:v>
                </c:pt>
                <c:pt idx="15">
                  <c:v>153</c:v>
                </c:pt>
                <c:pt idx="16">
                  <c:v>55</c:v>
                </c:pt>
                <c:pt idx="17">
                  <c:v>21</c:v>
                </c:pt>
                <c:pt idx="18">
                  <c:v>169</c:v>
                </c:pt>
                <c:pt idx="19">
                  <c:v>1032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4</c:v>
                </c:pt>
                <c:pt idx="24">
                  <c:v>152</c:v>
                </c:pt>
                <c:pt idx="25">
                  <c:v>0</c:v>
                </c:pt>
              </c:numCache>
            </c:numRef>
          </c:val>
        </c:ser>
        <c:ser>
          <c:idx val="4"/>
          <c:order val="4"/>
          <c:tx>
            <c:strRef>
              <c:f>'TODO 8 '!$BO$8</c:f>
              <c:strCache>
                <c:ptCount val="1"/>
                <c:pt idx="0">
                  <c:v>PROY. AYUDA INVESTIGACIÓN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'!$C$9:$C$34</c:f>
              <c:strCache>
                <c:ptCount val="26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</c:strCache>
            </c:strRef>
          </c:cat>
          <c:val>
            <c:numRef>
              <c:f>'TODO 8 '!$BO$9:$BO$34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692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583</c:v>
                </c:pt>
                <c:pt idx="9">
                  <c:v>0</c:v>
                </c:pt>
                <c:pt idx="10">
                  <c:v>1256</c:v>
                </c:pt>
                <c:pt idx="11">
                  <c:v>4</c:v>
                </c:pt>
                <c:pt idx="12">
                  <c:v>0</c:v>
                </c:pt>
                <c:pt idx="13">
                  <c:v>1240</c:v>
                </c:pt>
                <c:pt idx="14">
                  <c:v>474</c:v>
                </c:pt>
                <c:pt idx="15">
                  <c:v>3365</c:v>
                </c:pt>
                <c:pt idx="16">
                  <c:v>160</c:v>
                </c:pt>
                <c:pt idx="17">
                  <c:v>44</c:v>
                </c:pt>
                <c:pt idx="18">
                  <c:v>4</c:v>
                </c:pt>
                <c:pt idx="19">
                  <c:v>1739</c:v>
                </c:pt>
                <c:pt idx="20">
                  <c:v>0</c:v>
                </c:pt>
                <c:pt idx="21">
                  <c:v>12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5"/>
          <c:order val="5"/>
          <c:tx>
            <c:strRef>
              <c:f>'TODO 8 '!$BP$8</c:f>
              <c:strCache>
                <c:ptCount val="1"/>
                <c:pt idx="0">
                  <c:v>CONSORCIO MADROÑO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'!$C$9:$C$34</c:f>
              <c:strCache>
                <c:ptCount val="26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</c:strCache>
            </c:strRef>
          </c:cat>
          <c:val>
            <c:numRef>
              <c:f>'TODO 8 '!$BP$9:$BP$34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</c:v>
                </c:pt>
                <c:pt idx="11">
                  <c:v>3</c:v>
                </c:pt>
                <c:pt idx="12">
                  <c:v>0</c:v>
                </c:pt>
                <c:pt idx="13">
                  <c:v>6</c:v>
                </c:pt>
                <c:pt idx="14">
                  <c:v>0</c:v>
                </c:pt>
                <c:pt idx="15">
                  <c:v>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overlap val="100"/>
        <c:gapWidth val="40"/>
        <c:axId val="17240072"/>
        <c:axId val="20942921"/>
      </c:barChart>
      <c:catAx>
        <c:axId val="17240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942921"/>
        <c:crosses val="autoZero"/>
        <c:auto val="1"/>
        <c:lblOffset val="100"/>
        <c:tickLblSkip val="1"/>
        <c:noMultiLvlLbl val="0"/>
      </c:catAx>
      <c:valAx>
        <c:axId val="209429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2400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875"/>
          <c:y val="0.9565"/>
          <c:w val="0.75775"/>
          <c:h val="0.03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PRÉSTAMOS SEGÚN CONDICIÓN DE EJEMPLAR</a:t>
            </a:r>
          </a:p>
        </c:rich>
      </c:tx>
      <c:layout>
        <c:manualLayout>
          <c:xMode val="factor"/>
          <c:yMode val="factor"/>
          <c:x val="-0.014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0325"/>
          <c:w val="0.97875"/>
          <c:h val="0.72375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'TODO 8 '!$BR$8</c:f>
              <c:strCache>
                <c:ptCount val="1"/>
                <c:pt idx="0">
                  <c:v>PRÉSTAMO NORMAL (FRECUENTES)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'!$C$9:$C$38</c:f>
              <c:strCache>
                <c:ptCount val="30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RLS</c:v>
                </c:pt>
                <c:pt idx="27">
                  <c:v>IRC</c:v>
                </c:pt>
                <c:pt idx="28">
                  <c:v>BHI</c:v>
                </c:pt>
                <c:pt idx="29">
                  <c:v>TES</c:v>
                </c:pt>
              </c:strCache>
            </c:strRef>
          </c:cat>
          <c:val>
            <c:numRef>
              <c:f>'TODO 8 '!$BR$9:$BR$38</c:f>
              <c:numCache>
                <c:ptCount val="30"/>
                <c:pt idx="0">
                  <c:v>5</c:v>
                </c:pt>
                <c:pt idx="1">
                  <c:v>18</c:v>
                </c:pt>
                <c:pt idx="2">
                  <c:v>201</c:v>
                </c:pt>
                <c:pt idx="3">
                  <c:v>0</c:v>
                </c:pt>
                <c:pt idx="4">
                  <c:v>5</c:v>
                </c:pt>
                <c:pt idx="5">
                  <c:v>521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19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9</c:v>
                </c:pt>
                <c:pt idx="16">
                  <c:v>0</c:v>
                </c:pt>
                <c:pt idx="17">
                  <c:v>14</c:v>
                </c:pt>
                <c:pt idx="18">
                  <c:v>50</c:v>
                </c:pt>
                <c:pt idx="19">
                  <c:v>0</c:v>
                </c:pt>
                <c:pt idx="20">
                  <c:v>0</c:v>
                </c:pt>
                <c:pt idx="21">
                  <c:v>11</c:v>
                </c:pt>
                <c:pt idx="22">
                  <c:v>42</c:v>
                </c:pt>
                <c:pt idx="23">
                  <c:v>4225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0"/>
          <c:order val="1"/>
          <c:tx>
            <c:strRef>
              <c:f>'TODO 8 '!$BS$8</c:f>
              <c:strCache>
                <c:ptCount val="1"/>
                <c:pt idx="0">
                  <c:v>PRÉSTAMO NORMAL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'!$C$9:$C$38</c:f>
              <c:strCache>
                <c:ptCount val="30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RLS</c:v>
                </c:pt>
                <c:pt idx="27">
                  <c:v>IRC</c:v>
                </c:pt>
                <c:pt idx="28">
                  <c:v>BHI</c:v>
                </c:pt>
                <c:pt idx="29">
                  <c:v>TES</c:v>
                </c:pt>
              </c:strCache>
            </c:strRef>
          </c:cat>
          <c:val>
            <c:numRef>
              <c:f>'TODO 8 '!$BS$9:$BS$38</c:f>
              <c:numCache>
                <c:ptCount val="30"/>
                <c:pt idx="0">
                  <c:v>22408</c:v>
                </c:pt>
                <c:pt idx="1">
                  <c:v>17919</c:v>
                </c:pt>
                <c:pt idx="2">
                  <c:v>3498</c:v>
                </c:pt>
                <c:pt idx="3">
                  <c:v>41249</c:v>
                </c:pt>
                <c:pt idx="4">
                  <c:v>20116</c:v>
                </c:pt>
                <c:pt idx="5">
                  <c:v>5194</c:v>
                </c:pt>
                <c:pt idx="6">
                  <c:v>36244</c:v>
                </c:pt>
                <c:pt idx="7">
                  <c:v>38544</c:v>
                </c:pt>
                <c:pt idx="8">
                  <c:v>48219</c:v>
                </c:pt>
                <c:pt idx="9">
                  <c:v>18375</c:v>
                </c:pt>
                <c:pt idx="10">
                  <c:v>49937</c:v>
                </c:pt>
                <c:pt idx="11">
                  <c:v>37637</c:v>
                </c:pt>
                <c:pt idx="12">
                  <c:v>10142</c:v>
                </c:pt>
                <c:pt idx="13">
                  <c:v>94342</c:v>
                </c:pt>
                <c:pt idx="14">
                  <c:v>36561</c:v>
                </c:pt>
                <c:pt idx="15">
                  <c:v>114200</c:v>
                </c:pt>
                <c:pt idx="16">
                  <c:v>15404</c:v>
                </c:pt>
                <c:pt idx="17">
                  <c:v>14641</c:v>
                </c:pt>
                <c:pt idx="18">
                  <c:v>5434</c:v>
                </c:pt>
                <c:pt idx="19">
                  <c:v>28807</c:v>
                </c:pt>
                <c:pt idx="20">
                  <c:v>6823</c:v>
                </c:pt>
                <c:pt idx="21">
                  <c:v>7201</c:v>
                </c:pt>
                <c:pt idx="22">
                  <c:v>6360</c:v>
                </c:pt>
                <c:pt idx="23">
                  <c:v>3784</c:v>
                </c:pt>
                <c:pt idx="24">
                  <c:v>4789</c:v>
                </c:pt>
                <c:pt idx="25">
                  <c:v>16397</c:v>
                </c:pt>
                <c:pt idx="26">
                  <c:v>0</c:v>
                </c:pt>
                <c:pt idx="27">
                  <c:v>0</c:v>
                </c:pt>
                <c:pt idx="28">
                  <c:v>53</c:v>
                </c:pt>
                <c:pt idx="29">
                  <c:v>0</c:v>
                </c:pt>
              </c:numCache>
            </c:numRef>
          </c:val>
        </c:ser>
        <c:ser>
          <c:idx val="1"/>
          <c:order val="2"/>
          <c:tx>
            <c:strRef>
              <c:f>'TODO 8 '!$BT$8</c:f>
              <c:strCache>
                <c:ptCount val="1"/>
                <c:pt idx="0">
                  <c:v>PRÉSTAMO ESPECIAL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'!$C$9:$C$38</c:f>
              <c:strCache>
                <c:ptCount val="30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RLS</c:v>
                </c:pt>
                <c:pt idx="27">
                  <c:v>IRC</c:v>
                </c:pt>
                <c:pt idx="28">
                  <c:v>BHI</c:v>
                </c:pt>
                <c:pt idx="29">
                  <c:v>TES</c:v>
                </c:pt>
              </c:strCache>
            </c:strRef>
          </c:cat>
          <c:val>
            <c:numRef>
              <c:f>'TODO 8 '!$BT$9:$BT$38</c:f>
              <c:numCache>
                <c:ptCount val="30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15</c:v>
                </c:pt>
                <c:pt idx="5">
                  <c:v>0</c:v>
                </c:pt>
                <c:pt idx="6">
                  <c:v>0</c:v>
                </c:pt>
                <c:pt idx="7">
                  <c:v>335</c:v>
                </c:pt>
                <c:pt idx="8">
                  <c:v>34</c:v>
                </c:pt>
                <c:pt idx="9">
                  <c:v>0</c:v>
                </c:pt>
                <c:pt idx="10">
                  <c:v>10</c:v>
                </c:pt>
                <c:pt idx="11">
                  <c:v>518</c:v>
                </c:pt>
                <c:pt idx="12">
                  <c:v>0</c:v>
                </c:pt>
                <c:pt idx="13">
                  <c:v>155</c:v>
                </c:pt>
                <c:pt idx="14">
                  <c:v>0</c:v>
                </c:pt>
                <c:pt idx="15">
                  <c:v>9</c:v>
                </c:pt>
                <c:pt idx="16">
                  <c:v>12</c:v>
                </c:pt>
                <c:pt idx="17">
                  <c:v>377</c:v>
                </c:pt>
                <c:pt idx="18">
                  <c:v>46</c:v>
                </c:pt>
                <c:pt idx="19">
                  <c:v>10781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2"/>
          <c:order val="3"/>
          <c:tx>
            <c:strRef>
              <c:f>'TODO 8 '!$BU$8</c:f>
              <c:strCache>
                <c:ptCount val="1"/>
                <c:pt idx="0">
                  <c:v>PRÉSTAMO FIN DE SEMANA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'!$C$9:$C$38</c:f>
              <c:strCache>
                <c:ptCount val="30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RLS</c:v>
                </c:pt>
                <c:pt idx="27">
                  <c:v>IRC</c:v>
                </c:pt>
                <c:pt idx="28">
                  <c:v>BHI</c:v>
                </c:pt>
                <c:pt idx="29">
                  <c:v>TES</c:v>
                </c:pt>
              </c:strCache>
            </c:strRef>
          </c:cat>
          <c:val>
            <c:numRef>
              <c:f>'TODO 8 '!$BU$9:$BU$38</c:f>
              <c:numCache>
                <c:ptCount val="30"/>
                <c:pt idx="0">
                  <c:v>0</c:v>
                </c:pt>
                <c:pt idx="1">
                  <c:v>521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183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177</c:v>
                </c:pt>
                <c:pt idx="10">
                  <c:v>0</c:v>
                </c:pt>
                <c:pt idx="11">
                  <c:v>0</c:v>
                </c:pt>
                <c:pt idx="12">
                  <c:v>40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24</c:v>
                </c:pt>
                <c:pt idx="19">
                  <c:v>0</c:v>
                </c:pt>
                <c:pt idx="20">
                  <c:v>32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82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3"/>
          <c:order val="4"/>
          <c:tx>
            <c:strRef>
              <c:f>'TODO 8 '!$BV$8</c:f>
              <c:strCache>
                <c:ptCount val="1"/>
                <c:pt idx="0">
                  <c:v>FONDO DE AYUDA A LA INVESTIGACIÓN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'!$C$9:$C$38</c:f>
              <c:strCache>
                <c:ptCount val="30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RLS</c:v>
                </c:pt>
                <c:pt idx="27">
                  <c:v>IRC</c:v>
                </c:pt>
                <c:pt idx="28">
                  <c:v>BHI</c:v>
                </c:pt>
                <c:pt idx="29">
                  <c:v>TES</c:v>
                </c:pt>
              </c:strCache>
            </c:strRef>
          </c:cat>
          <c:val>
            <c:numRef>
              <c:f>'TODO 8 '!$BV$9:$BV$38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836</c:v>
                </c:pt>
                <c:pt idx="4">
                  <c:v>96</c:v>
                </c:pt>
                <c:pt idx="5">
                  <c:v>48</c:v>
                </c:pt>
                <c:pt idx="6">
                  <c:v>3543</c:v>
                </c:pt>
                <c:pt idx="7">
                  <c:v>171</c:v>
                </c:pt>
                <c:pt idx="8">
                  <c:v>579</c:v>
                </c:pt>
                <c:pt idx="9">
                  <c:v>1079</c:v>
                </c:pt>
                <c:pt idx="10">
                  <c:v>976</c:v>
                </c:pt>
                <c:pt idx="11">
                  <c:v>0</c:v>
                </c:pt>
                <c:pt idx="12">
                  <c:v>0</c:v>
                </c:pt>
                <c:pt idx="13">
                  <c:v>1630</c:v>
                </c:pt>
                <c:pt idx="14">
                  <c:v>562</c:v>
                </c:pt>
                <c:pt idx="15">
                  <c:v>1826</c:v>
                </c:pt>
                <c:pt idx="16">
                  <c:v>150</c:v>
                </c:pt>
                <c:pt idx="17">
                  <c:v>0</c:v>
                </c:pt>
                <c:pt idx="18">
                  <c:v>19</c:v>
                </c:pt>
                <c:pt idx="19">
                  <c:v>1998</c:v>
                </c:pt>
                <c:pt idx="20">
                  <c:v>0</c:v>
                </c:pt>
                <c:pt idx="21">
                  <c:v>19</c:v>
                </c:pt>
                <c:pt idx="22">
                  <c:v>0</c:v>
                </c:pt>
                <c:pt idx="23">
                  <c:v>0</c:v>
                </c:pt>
                <c:pt idx="24">
                  <c:v>281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5"/>
          <c:order val="5"/>
          <c:tx>
            <c:strRef>
              <c:f>'TODO 8 '!$BW$8</c:f>
              <c:strCache>
                <c:ptCount val="1"/>
                <c:pt idx="0">
                  <c:v>PRÉSTAMO ESPECIAL LARGO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'!$C$9:$C$38</c:f>
              <c:strCache>
                <c:ptCount val="30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RLS</c:v>
                </c:pt>
                <c:pt idx="27">
                  <c:v>IRC</c:v>
                </c:pt>
                <c:pt idx="28">
                  <c:v>BHI</c:v>
                </c:pt>
                <c:pt idx="29">
                  <c:v>TES</c:v>
                </c:pt>
              </c:strCache>
            </c:strRef>
          </c:cat>
          <c:val>
            <c:numRef>
              <c:f>'TODO 8 '!$BW$9:$BW$38</c:f>
              <c:numCache>
                <c:ptCount val="30"/>
                <c:pt idx="0">
                  <c:v>96</c:v>
                </c:pt>
                <c:pt idx="1">
                  <c:v>0</c:v>
                </c:pt>
                <c:pt idx="2">
                  <c:v>1</c:v>
                </c:pt>
                <c:pt idx="3">
                  <c:v>350</c:v>
                </c:pt>
                <c:pt idx="4">
                  <c:v>0</c:v>
                </c:pt>
                <c:pt idx="5">
                  <c:v>2</c:v>
                </c:pt>
                <c:pt idx="6">
                  <c:v>8709</c:v>
                </c:pt>
                <c:pt idx="7">
                  <c:v>17</c:v>
                </c:pt>
                <c:pt idx="8">
                  <c:v>414</c:v>
                </c:pt>
                <c:pt idx="9">
                  <c:v>18</c:v>
                </c:pt>
                <c:pt idx="10">
                  <c:v>40</c:v>
                </c:pt>
                <c:pt idx="11">
                  <c:v>199</c:v>
                </c:pt>
                <c:pt idx="12">
                  <c:v>24</c:v>
                </c:pt>
                <c:pt idx="13">
                  <c:v>2306</c:v>
                </c:pt>
                <c:pt idx="14">
                  <c:v>623</c:v>
                </c:pt>
                <c:pt idx="15">
                  <c:v>518</c:v>
                </c:pt>
                <c:pt idx="16">
                  <c:v>898</c:v>
                </c:pt>
                <c:pt idx="17">
                  <c:v>269</c:v>
                </c:pt>
                <c:pt idx="18">
                  <c:v>0</c:v>
                </c:pt>
                <c:pt idx="19">
                  <c:v>621</c:v>
                </c:pt>
                <c:pt idx="20">
                  <c:v>36</c:v>
                </c:pt>
                <c:pt idx="21">
                  <c:v>9</c:v>
                </c:pt>
                <c:pt idx="22">
                  <c:v>295</c:v>
                </c:pt>
                <c:pt idx="23">
                  <c:v>1</c:v>
                </c:pt>
                <c:pt idx="24">
                  <c:v>0</c:v>
                </c:pt>
                <c:pt idx="25">
                  <c:v>285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6"/>
          <c:order val="6"/>
          <c:tx>
            <c:strRef>
              <c:f>'TODO 8 '!$BX$8</c:f>
              <c:strCache>
                <c:ptCount val="1"/>
                <c:pt idx="0">
                  <c:v>MATERIAL NO DOCUMENTAL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'!$C$9:$C$38</c:f>
              <c:strCache>
                <c:ptCount val="30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RLS</c:v>
                </c:pt>
                <c:pt idx="27">
                  <c:v>IRC</c:v>
                </c:pt>
                <c:pt idx="28">
                  <c:v>BHI</c:v>
                </c:pt>
                <c:pt idx="29">
                  <c:v>TES</c:v>
                </c:pt>
              </c:strCache>
            </c:strRef>
          </c:cat>
          <c:val>
            <c:numRef>
              <c:f>'TODO 8 '!$BX$9:$BX$38</c:f>
              <c:numCache>
                <c:ptCount val="30"/>
                <c:pt idx="0">
                  <c:v>3</c:v>
                </c:pt>
                <c:pt idx="1">
                  <c:v>6316</c:v>
                </c:pt>
                <c:pt idx="2">
                  <c:v>0</c:v>
                </c:pt>
                <c:pt idx="3">
                  <c:v>5389</c:v>
                </c:pt>
                <c:pt idx="4">
                  <c:v>15542</c:v>
                </c:pt>
                <c:pt idx="5">
                  <c:v>8670</c:v>
                </c:pt>
                <c:pt idx="6">
                  <c:v>1</c:v>
                </c:pt>
                <c:pt idx="7">
                  <c:v>556</c:v>
                </c:pt>
                <c:pt idx="8">
                  <c:v>3334</c:v>
                </c:pt>
                <c:pt idx="9">
                  <c:v>13014</c:v>
                </c:pt>
                <c:pt idx="10">
                  <c:v>6628</c:v>
                </c:pt>
                <c:pt idx="11">
                  <c:v>5864</c:v>
                </c:pt>
                <c:pt idx="12">
                  <c:v>0</c:v>
                </c:pt>
                <c:pt idx="13">
                  <c:v>7089</c:v>
                </c:pt>
                <c:pt idx="14">
                  <c:v>2304</c:v>
                </c:pt>
                <c:pt idx="15">
                  <c:v>575</c:v>
                </c:pt>
                <c:pt idx="16">
                  <c:v>7649</c:v>
                </c:pt>
                <c:pt idx="17">
                  <c:v>111</c:v>
                </c:pt>
                <c:pt idx="18">
                  <c:v>3084</c:v>
                </c:pt>
                <c:pt idx="19">
                  <c:v>2827</c:v>
                </c:pt>
                <c:pt idx="20">
                  <c:v>1592</c:v>
                </c:pt>
                <c:pt idx="21">
                  <c:v>0</c:v>
                </c:pt>
                <c:pt idx="22">
                  <c:v>379</c:v>
                </c:pt>
                <c:pt idx="23">
                  <c:v>0</c:v>
                </c:pt>
                <c:pt idx="24">
                  <c:v>7759</c:v>
                </c:pt>
                <c:pt idx="25">
                  <c:v>3354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7"/>
          <c:order val="7"/>
          <c:tx>
            <c:strRef>
              <c:f>'TODO 8 '!$BY$8</c:f>
              <c:strCache>
                <c:ptCount val="1"/>
                <c:pt idx="0">
                  <c:v>PRÉSTAMO COLECCIÓN OCIO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'!$C$9:$C$38</c:f>
              <c:strCache>
                <c:ptCount val="30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RLS</c:v>
                </c:pt>
                <c:pt idx="27">
                  <c:v>IRC</c:v>
                </c:pt>
                <c:pt idx="28">
                  <c:v>BHI</c:v>
                </c:pt>
                <c:pt idx="29">
                  <c:v>TES</c:v>
                </c:pt>
              </c:strCache>
            </c:strRef>
          </c:cat>
          <c:val>
            <c:numRef>
              <c:f>'TODO 8 '!$BY$9:$BY$38</c:f>
              <c:numCache>
                <c:ptCount val="30"/>
                <c:pt idx="0">
                  <c:v>95</c:v>
                </c:pt>
                <c:pt idx="1">
                  <c:v>16</c:v>
                </c:pt>
                <c:pt idx="2">
                  <c:v>9</c:v>
                </c:pt>
                <c:pt idx="3">
                  <c:v>0</c:v>
                </c:pt>
                <c:pt idx="4">
                  <c:v>11</c:v>
                </c:pt>
                <c:pt idx="5">
                  <c:v>14</c:v>
                </c:pt>
                <c:pt idx="6">
                  <c:v>0</c:v>
                </c:pt>
                <c:pt idx="7">
                  <c:v>14</c:v>
                </c:pt>
                <c:pt idx="8">
                  <c:v>0</c:v>
                </c:pt>
                <c:pt idx="9">
                  <c:v>19</c:v>
                </c:pt>
                <c:pt idx="10">
                  <c:v>3</c:v>
                </c:pt>
                <c:pt idx="11">
                  <c:v>1</c:v>
                </c:pt>
                <c:pt idx="12">
                  <c:v>84</c:v>
                </c:pt>
                <c:pt idx="13">
                  <c:v>0</c:v>
                </c:pt>
                <c:pt idx="14">
                  <c:v>6</c:v>
                </c:pt>
                <c:pt idx="15">
                  <c:v>7</c:v>
                </c:pt>
                <c:pt idx="16">
                  <c:v>1761</c:v>
                </c:pt>
                <c:pt idx="17">
                  <c:v>515</c:v>
                </c:pt>
                <c:pt idx="18">
                  <c:v>7</c:v>
                </c:pt>
                <c:pt idx="19">
                  <c:v>30</c:v>
                </c:pt>
                <c:pt idx="20">
                  <c:v>2</c:v>
                </c:pt>
                <c:pt idx="21">
                  <c:v>19</c:v>
                </c:pt>
                <c:pt idx="22">
                  <c:v>585</c:v>
                </c:pt>
                <c:pt idx="23">
                  <c:v>15</c:v>
                </c:pt>
                <c:pt idx="24">
                  <c:v>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8"/>
          <c:order val="8"/>
          <c:tx>
            <c:strRef>
              <c:f>'TODO 8 '!$BZ$8</c:f>
              <c:strCache>
                <c:ptCount val="1"/>
                <c:pt idx="0">
                  <c:v>PRÉSTAMO PARA SALA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'!$C$9:$C$38</c:f>
              <c:strCache>
                <c:ptCount val="30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RLS</c:v>
                </c:pt>
                <c:pt idx="27">
                  <c:v>IRC</c:v>
                </c:pt>
                <c:pt idx="28">
                  <c:v>BHI</c:v>
                </c:pt>
                <c:pt idx="29">
                  <c:v>TES</c:v>
                </c:pt>
              </c:strCache>
            </c:strRef>
          </c:cat>
          <c:val>
            <c:numRef>
              <c:f>'TODO 8 '!$BZ$9:$BZ$38</c:f>
              <c:numCache>
                <c:ptCount val="30"/>
                <c:pt idx="0">
                  <c:v>1235</c:v>
                </c:pt>
                <c:pt idx="1">
                  <c:v>408</c:v>
                </c:pt>
                <c:pt idx="2">
                  <c:v>0</c:v>
                </c:pt>
                <c:pt idx="3">
                  <c:v>1019</c:v>
                </c:pt>
                <c:pt idx="4">
                  <c:v>188</c:v>
                </c:pt>
                <c:pt idx="5">
                  <c:v>393</c:v>
                </c:pt>
                <c:pt idx="6">
                  <c:v>2197</c:v>
                </c:pt>
                <c:pt idx="7">
                  <c:v>452</c:v>
                </c:pt>
                <c:pt idx="8">
                  <c:v>68</c:v>
                </c:pt>
                <c:pt idx="9">
                  <c:v>5</c:v>
                </c:pt>
                <c:pt idx="10">
                  <c:v>1409</c:v>
                </c:pt>
                <c:pt idx="11">
                  <c:v>114</c:v>
                </c:pt>
                <c:pt idx="12">
                  <c:v>697</c:v>
                </c:pt>
                <c:pt idx="13">
                  <c:v>5433</c:v>
                </c:pt>
                <c:pt idx="14">
                  <c:v>618</c:v>
                </c:pt>
                <c:pt idx="15">
                  <c:v>5450</c:v>
                </c:pt>
                <c:pt idx="16">
                  <c:v>291</c:v>
                </c:pt>
                <c:pt idx="17">
                  <c:v>1050</c:v>
                </c:pt>
                <c:pt idx="18">
                  <c:v>656</c:v>
                </c:pt>
                <c:pt idx="19">
                  <c:v>441</c:v>
                </c:pt>
                <c:pt idx="20">
                  <c:v>38</c:v>
                </c:pt>
                <c:pt idx="21">
                  <c:v>0</c:v>
                </c:pt>
                <c:pt idx="22">
                  <c:v>414</c:v>
                </c:pt>
                <c:pt idx="23">
                  <c:v>113</c:v>
                </c:pt>
                <c:pt idx="24">
                  <c:v>49</c:v>
                </c:pt>
                <c:pt idx="25">
                  <c:v>5</c:v>
                </c:pt>
                <c:pt idx="26">
                  <c:v>0</c:v>
                </c:pt>
                <c:pt idx="27">
                  <c:v>0</c:v>
                </c:pt>
                <c:pt idx="28">
                  <c:v>33</c:v>
                </c:pt>
                <c:pt idx="29">
                  <c:v>0</c:v>
                </c:pt>
              </c:numCache>
            </c:numRef>
          </c:val>
        </c:ser>
        <c:ser>
          <c:idx val="9"/>
          <c:order val="9"/>
          <c:tx>
            <c:strRef>
              <c:f>'TODO 8 '!$CA$8</c:f>
              <c:strCache>
                <c:ptCount val="1"/>
                <c:pt idx="0">
                  <c:v>PRÉSTAMO PROTEGIDO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'!$C$9:$C$38</c:f>
              <c:strCache>
                <c:ptCount val="30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RLS</c:v>
                </c:pt>
                <c:pt idx="27">
                  <c:v>IRC</c:v>
                </c:pt>
                <c:pt idx="28">
                  <c:v>BHI</c:v>
                </c:pt>
                <c:pt idx="29">
                  <c:v>TES</c:v>
                </c:pt>
              </c:strCache>
            </c:strRef>
          </c:cat>
          <c:val>
            <c:numRef>
              <c:f>'TODO 8 '!$CA$9:$CA$38</c:f>
              <c:numCache>
                <c:ptCount val="30"/>
                <c:pt idx="0">
                  <c:v>631</c:v>
                </c:pt>
                <c:pt idx="1">
                  <c:v>48</c:v>
                </c:pt>
                <c:pt idx="2">
                  <c:v>0</c:v>
                </c:pt>
                <c:pt idx="3">
                  <c:v>0</c:v>
                </c:pt>
                <c:pt idx="4">
                  <c:v>16</c:v>
                </c:pt>
                <c:pt idx="5">
                  <c:v>13</c:v>
                </c:pt>
                <c:pt idx="6">
                  <c:v>0</c:v>
                </c:pt>
                <c:pt idx="7">
                  <c:v>0</c:v>
                </c:pt>
                <c:pt idx="8">
                  <c:v>185</c:v>
                </c:pt>
                <c:pt idx="9">
                  <c:v>15</c:v>
                </c:pt>
                <c:pt idx="10">
                  <c:v>1573</c:v>
                </c:pt>
                <c:pt idx="11">
                  <c:v>209</c:v>
                </c:pt>
                <c:pt idx="12">
                  <c:v>365</c:v>
                </c:pt>
                <c:pt idx="13">
                  <c:v>51</c:v>
                </c:pt>
                <c:pt idx="14">
                  <c:v>11</c:v>
                </c:pt>
                <c:pt idx="15">
                  <c:v>575</c:v>
                </c:pt>
                <c:pt idx="16">
                  <c:v>0</c:v>
                </c:pt>
                <c:pt idx="17">
                  <c:v>4071</c:v>
                </c:pt>
                <c:pt idx="18">
                  <c:v>98</c:v>
                </c:pt>
                <c:pt idx="19">
                  <c:v>4</c:v>
                </c:pt>
                <c:pt idx="20">
                  <c:v>191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'TODO 8 '!$CB$8</c:f>
              <c:strCache>
                <c:ptCount val="1"/>
                <c:pt idx="0">
                  <c:v>PRÉSTAMO PROTEGIDO ESPECIAL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'!$C$9:$C$38</c:f>
              <c:strCache>
                <c:ptCount val="30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RLS</c:v>
                </c:pt>
                <c:pt idx="27">
                  <c:v>IRC</c:v>
                </c:pt>
                <c:pt idx="28">
                  <c:v>BHI</c:v>
                </c:pt>
                <c:pt idx="29">
                  <c:v>TES</c:v>
                </c:pt>
              </c:strCache>
            </c:strRef>
          </c:cat>
          <c:val>
            <c:numRef>
              <c:f>'TODO 8 '!$CB$9:$CB$38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3265</c:v>
                </c:pt>
                <c:pt idx="29">
                  <c:v>0</c:v>
                </c:pt>
              </c:numCache>
            </c:numRef>
          </c:val>
        </c:ser>
        <c:overlap val="100"/>
        <c:gapWidth val="70"/>
        <c:axId val="54268562"/>
        <c:axId val="18655011"/>
      </c:barChart>
      <c:catAx>
        <c:axId val="54268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655011"/>
        <c:crosses val="autoZero"/>
        <c:auto val="0"/>
        <c:lblOffset val="100"/>
        <c:tickLblSkip val="1"/>
        <c:noMultiLvlLbl val="0"/>
      </c:catAx>
      <c:valAx>
        <c:axId val="186550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685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05"/>
          <c:y val="0.84625"/>
          <c:w val="0.83875"/>
          <c:h val="0.14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PRÉSTAMO INTERBIBLIOTECARIO: DOCUMENTOS SOLICITADOS POR LA BUC</a:t>
            </a:r>
          </a:p>
        </c:rich>
      </c:tx>
      <c:layout>
        <c:manualLayout>
          <c:xMode val="factor"/>
          <c:yMode val="factor"/>
          <c:x val="-0.002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09925"/>
          <c:w val="0.981"/>
          <c:h val="0.885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'TODO 8 '!$CK$8</c:f>
              <c:strCache>
                <c:ptCount val="1"/>
                <c:pt idx="0">
                  <c:v>ARTÍCULOS SOLICITADOS. ESPAÑA</c:v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'!$C$9:$C$37</c:f>
              <c:strCache>
                <c:ptCount val="29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RLS</c:v>
                </c:pt>
                <c:pt idx="27">
                  <c:v>IRC</c:v>
                </c:pt>
                <c:pt idx="28">
                  <c:v>BHI</c:v>
                </c:pt>
              </c:strCache>
            </c:strRef>
          </c:cat>
          <c:val>
            <c:numRef>
              <c:f>'TODO 8 '!$CK$9:$CK$37</c:f>
              <c:numCache>
                <c:ptCount val="29"/>
                <c:pt idx="0">
                  <c:v>8</c:v>
                </c:pt>
                <c:pt idx="1">
                  <c:v>251</c:v>
                </c:pt>
                <c:pt idx="2">
                  <c:v>23</c:v>
                </c:pt>
                <c:pt idx="3">
                  <c:v>357</c:v>
                </c:pt>
                <c:pt idx="4">
                  <c:v>79</c:v>
                </c:pt>
                <c:pt idx="5">
                  <c:v>194</c:v>
                </c:pt>
                <c:pt idx="6">
                  <c:v>86</c:v>
                </c:pt>
                <c:pt idx="7">
                  <c:v>65</c:v>
                </c:pt>
                <c:pt idx="8">
                  <c:v>155</c:v>
                </c:pt>
                <c:pt idx="9">
                  <c:v>331</c:v>
                </c:pt>
                <c:pt idx="10">
                  <c:v>139</c:v>
                </c:pt>
                <c:pt idx="11">
                  <c:v>69</c:v>
                </c:pt>
                <c:pt idx="12">
                  <c:v>410</c:v>
                </c:pt>
                <c:pt idx="13">
                  <c:v>320</c:v>
                </c:pt>
                <c:pt idx="14">
                  <c:v>108</c:v>
                </c:pt>
                <c:pt idx="15">
                  <c:v>604</c:v>
                </c:pt>
                <c:pt idx="16">
                  <c:v>9</c:v>
                </c:pt>
                <c:pt idx="17">
                  <c:v>746</c:v>
                </c:pt>
                <c:pt idx="18">
                  <c:v>175</c:v>
                </c:pt>
                <c:pt idx="19">
                  <c:v>198</c:v>
                </c:pt>
                <c:pt idx="20">
                  <c:v>850</c:v>
                </c:pt>
                <c:pt idx="21">
                  <c:v>79</c:v>
                </c:pt>
                <c:pt idx="22">
                  <c:v>5</c:v>
                </c:pt>
                <c:pt idx="23">
                  <c:v>2</c:v>
                </c:pt>
                <c:pt idx="24">
                  <c:v>287</c:v>
                </c:pt>
                <c:pt idx="25">
                  <c:v>118</c:v>
                </c:pt>
                <c:pt idx="26">
                  <c:v>0</c:v>
                </c:pt>
                <c:pt idx="27">
                  <c:v>0</c:v>
                </c:pt>
                <c:pt idx="28">
                  <c:v>3</c:v>
                </c:pt>
              </c:numCache>
            </c:numRef>
          </c:val>
        </c:ser>
        <c:ser>
          <c:idx val="0"/>
          <c:order val="1"/>
          <c:tx>
            <c:strRef>
              <c:f>'TODO 8 '!$CN$8</c:f>
              <c:strCache>
                <c:ptCount val="1"/>
                <c:pt idx="0">
                  <c:v>ARTÍCULOS SOLICITADOS. EXTRANJERO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'!$C$9:$C$37</c:f>
              <c:strCache>
                <c:ptCount val="29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RLS</c:v>
                </c:pt>
                <c:pt idx="27">
                  <c:v>IRC</c:v>
                </c:pt>
                <c:pt idx="28">
                  <c:v>BHI</c:v>
                </c:pt>
              </c:strCache>
            </c:strRef>
          </c:cat>
          <c:val>
            <c:numRef>
              <c:f>'TODO 8 '!$CN$9:$CN$37</c:f>
              <c:numCache>
                <c:ptCount val="29"/>
                <c:pt idx="0">
                  <c:v>1</c:v>
                </c:pt>
                <c:pt idx="1">
                  <c:v>140</c:v>
                </c:pt>
                <c:pt idx="2">
                  <c:v>1</c:v>
                </c:pt>
                <c:pt idx="3">
                  <c:v>24</c:v>
                </c:pt>
                <c:pt idx="4">
                  <c:v>2</c:v>
                </c:pt>
                <c:pt idx="5">
                  <c:v>38</c:v>
                </c:pt>
                <c:pt idx="6">
                  <c:v>15</c:v>
                </c:pt>
                <c:pt idx="7">
                  <c:v>9</c:v>
                </c:pt>
                <c:pt idx="8">
                  <c:v>26</c:v>
                </c:pt>
                <c:pt idx="9">
                  <c:v>17</c:v>
                </c:pt>
                <c:pt idx="10">
                  <c:v>26</c:v>
                </c:pt>
                <c:pt idx="11">
                  <c:v>1</c:v>
                </c:pt>
                <c:pt idx="12">
                  <c:v>71</c:v>
                </c:pt>
                <c:pt idx="13">
                  <c:v>106</c:v>
                </c:pt>
                <c:pt idx="14">
                  <c:v>13</c:v>
                </c:pt>
                <c:pt idx="15">
                  <c:v>121</c:v>
                </c:pt>
                <c:pt idx="16">
                  <c:v>0</c:v>
                </c:pt>
                <c:pt idx="17">
                  <c:v>32</c:v>
                </c:pt>
                <c:pt idx="18">
                  <c:v>17</c:v>
                </c:pt>
                <c:pt idx="19">
                  <c:v>14</c:v>
                </c:pt>
                <c:pt idx="20">
                  <c:v>69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17</c:v>
                </c:pt>
                <c:pt idx="25">
                  <c:v>19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ser>
          <c:idx val="1"/>
          <c:order val="2"/>
          <c:tx>
            <c:strRef>
              <c:f>'TODO 8 '!$CT$8</c:f>
              <c:strCache>
                <c:ptCount val="1"/>
                <c:pt idx="0">
                  <c:v>LIBROS SOLICITADOS. ESPAÑA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'!$C$9:$C$37</c:f>
              <c:strCache>
                <c:ptCount val="29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RLS</c:v>
                </c:pt>
                <c:pt idx="27">
                  <c:v>IRC</c:v>
                </c:pt>
                <c:pt idx="28">
                  <c:v>BHI</c:v>
                </c:pt>
              </c:strCache>
            </c:strRef>
          </c:cat>
          <c:val>
            <c:numRef>
              <c:f>'TODO 8 '!$CT$9:$CT$37</c:f>
              <c:numCache>
                <c:ptCount val="29"/>
                <c:pt idx="0">
                  <c:v>364</c:v>
                </c:pt>
                <c:pt idx="1">
                  <c:v>48</c:v>
                </c:pt>
                <c:pt idx="2">
                  <c:v>74</c:v>
                </c:pt>
                <c:pt idx="3">
                  <c:v>277</c:v>
                </c:pt>
                <c:pt idx="4">
                  <c:v>80</c:v>
                </c:pt>
                <c:pt idx="5">
                  <c:v>70</c:v>
                </c:pt>
                <c:pt idx="6">
                  <c:v>506</c:v>
                </c:pt>
                <c:pt idx="7">
                  <c:v>96</c:v>
                </c:pt>
                <c:pt idx="8">
                  <c:v>550</c:v>
                </c:pt>
                <c:pt idx="9">
                  <c:v>42</c:v>
                </c:pt>
                <c:pt idx="10">
                  <c:v>316</c:v>
                </c:pt>
                <c:pt idx="11">
                  <c:v>385</c:v>
                </c:pt>
                <c:pt idx="12">
                  <c:v>73</c:v>
                </c:pt>
                <c:pt idx="13">
                  <c:v>268</c:v>
                </c:pt>
                <c:pt idx="14">
                  <c:v>120</c:v>
                </c:pt>
                <c:pt idx="15">
                  <c:v>887</c:v>
                </c:pt>
                <c:pt idx="16">
                  <c:v>32</c:v>
                </c:pt>
                <c:pt idx="17">
                  <c:v>82</c:v>
                </c:pt>
                <c:pt idx="18">
                  <c:v>45</c:v>
                </c:pt>
                <c:pt idx="19">
                  <c:v>123</c:v>
                </c:pt>
                <c:pt idx="20">
                  <c:v>72</c:v>
                </c:pt>
                <c:pt idx="21">
                  <c:v>8</c:v>
                </c:pt>
                <c:pt idx="22">
                  <c:v>18</c:v>
                </c:pt>
                <c:pt idx="23">
                  <c:v>23</c:v>
                </c:pt>
                <c:pt idx="24">
                  <c:v>201</c:v>
                </c:pt>
                <c:pt idx="25">
                  <c:v>73</c:v>
                </c:pt>
                <c:pt idx="26">
                  <c:v>0</c:v>
                </c:pt>
                <c:pt idx="27">
                  <c:v>0</c:v>
                </c:pt>
                <c:pt idx="28">
                  <c:v>71</c:v>
                </c:pt>
              </c:numCache>
            </c:numRef>
          </c:val>
        </c:ser>
        <c:ser>
          <c:idx val="2"/>
          <c:order val="3"/>
          <c:tx>
            <c:strRef>
              <c:f>'TODO 8 '!$CW$8</c:f>
              <c:strCache>
                <c:ptCount val="1"/>
                <c:pt idx="0">
                  <c:v>LIBROS SOLICITADOS. EXTRANJERO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'!$C$9:$C$37</c:f>
              <c:strCache>
                <c:ptCount val="29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RLS</c:v>
                </c:pt>
                <c:pt idx="27">
                  <c:v>IRC</c:v>
                </c:pt>
                <c:pt idx="28">
                  <c:v>BHI</c:v>
                </c:pt>
              </c:strCache>
            </c:strRef>
          </c:cat>
          <c:val>
            <c:numRef>
              <c:f>'TODO 8 '!$CW$9:$CW$37</c:f>
              <c:numCache>
                <c:ptCount val="29"/>
                <c:pt idx="0">
                  <c:v>5</c:v>
                </c:pt>
                <c:pt idx="1">
                  <c:v>6</c:v>
                </c:pt>
                <c:pt idx="2">
                  <c:v>2</c:v>
                </c:pt>
                <c:pt idx="3">
                  <c:v>5</c:v>
                </c:pt>
                <c:pt idx="4">
                  <c:v>0</c:v>
                </c:pt>
                <c:pt idx="5">
                  <c:v>10</c:v>
                </c:pt>
                <c:pt idx="6">
                  <c:v>13</c:v>
                </c:pt>
                <c:pt idx="7">
                  <c:v>0</c:v>
                </c:pt>
                <c:pt idx="8">
                  <c:v>63</c:v>
                </c:pt>
                <c:pt idx="9">
                  <c:v>0</c:v>
                </c:pt>
                <c:pt idx="10">
                  <c:v>24</c:v>
                </c:pt>
                <c:pt idx="11">
                  <c:v>0</c:v>
                </c:pt>
                <c:pt idx="12">
                  <c:v>2</c:v>
                </c:pt>
                <c:pt idx="13">
                  <c:v>104</c:v>
                </c:pt>
                <c:pt idx="14">
                  <c:v>31</c:v>
                </c:pt>
                <c:pt idx="15">
                  <c:v>217</c:v>
                </c:pt>
                <c:pt idx="16">
                  <c:v>0</c:v>
                </c:pt>
                <c:pt idx="17">
                  <c:v>4</c:v>
                </c:pt>
                <c:pt idx="18">
                  <c:v>1</c:v>
                </c:pt>
                <c:pt idx="19">
                  <c:v>12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5</c:v>
                </c:pt>
                <c:pt idx="24">
                  <c:v>1</c:v>
                </c:pt>
                <c:pt idx="25">
                  <c:v>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overlap val="100"/>
        <c:gapWidth val="40"/>
        <c:axId val="33677372"/>
        <c:axId val="34660893"/>
      </c:barChart>
      <c:catAx>
        <c:axId val="33677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60893"/>
        <c:crosses val="autoZero"/>
        <c:auto val="0"/>
        <c:lblOffset val="100"/>
        <c:tickLblSkip val="1"/>
        <c:noMultiLvlLbl val="0"/>
      </c:catAx>
      <c:valAx>
        <c:axId val="346608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67737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PRÉSTAMO INTERBIBLIOTECARIO: DOCUMENTOS SUMINISTRADOS POR LA BUC</a:t>
            </a:r>
          </a:p>
        </c:rich>
      </c:tx>
      <c:layout>
        <c:manualLayout>
          <c:xMode val="factor"/>
          <c:yMode val="factor"/>
          <c:x val="-0.002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96"/>
          <c:w val="0.98075"/>
          <c:h val="0.88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'TODO 8 '!$DC$8</c:f>
              <c:strCache>
                <c:ptCount val="1"/>
                <c:pt idx="0">
                  <c:v>ARTÍCULOS SUMINISTRADOS. ESPAÑA</c:v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'!$C$9:$C$37</c:f>
              <c:strCache>
                <c:ptCount val="29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RLS</c:v>
                </c:pt>
                <c:pt idx="27">
                  <c:v>IRC</c:v>
                </c:pt>
                <c:pt idx="28">
                  <c:v>BHI</c:v>
                </c:pt>
              </c:strCache>
            </c:strRef>
          </c:cat>
          <c:val>
            <c:numRef>
              <c:f>'TODO 8 '!$DC$9:$DC$37</c:f>
              <c:numCache>
                <c:ptCount val="29"/>
                <c:pt idx="0">
                  <c:v>36</c:v>
                </c:pt>
                <c:pt idx="1">
                  <c:v>93</c:v>
                </c:pt>
                <c:pt idx="2">
                  <c:v>40</c:v>
                </c:pt>
                <c:pt idx="3">
                  <c:v>56</c:v>
                </c:pt>
                <c:pt idx="4">
                  <c:v>18</c:v>
                </c:pt>
                <c:pt idx="5">
                  <c:v>118</c:v>
                </c:pt>
                <c:pt idx="6">
                  <c:v>92</c:v>
                </c:pt>
                <c:pt idx="7">
                  <c:v>46</c:v>
                </c:pt>
                <c:pt idx="8">
                  <c:v>99</c:v>
                </c:pt>
                <c:pt idx="9">
                  <c:v>54</c:v>
                </c:pt>
                <c:pt idx="10">
                  <c:v>292</c:v>
                </c:pt>
                <c:pt idx="11">
                  <c:v>50</c:v>
                </c:pt>
                <c:pt idx="12">
                  <c:v>112</c:v>
                </c:pt>
                <c:pt idx="13">
                  <c:v>308</c:v>
                </c:pt>
                <c:pt idx="14">
                  <c:v>55</c:v>
                </c:pt>
                <c:pt idx="15">
                  <c:v>296</c:v>
                </c:pt>
                <c:pt idx="16">
                  <c:v>7</c:v>
                </c:pt>
                <c:pt idx="17">
                  <c:v>446</c:v>
                </c:pt>
                <c:pt idx="18">
                  <c:v>243</c:v>
                </c:pt>
                <c:pt idx="19">
                  <c:v>118</c:v>
                </c:pt>
                <c:pt idx="20">
                  <c:v>120</c:v>
                </c:pt>
                <c:pt idx="21">
                  <c:v>73</c:v>
                </c:pt>
                <c:pt idx="22">
                  <c:v>7</c:v>
                </c:pt>
                <c:pt idx="23">
                  <c:v>19</c:v>
                </c:pt>
                <c:pt idx="24">
                  <c:v>50</c:v>
                </c:pt>
                <c:pt idx="25">
                  <c:v>23</c:v>
                </c:pt>
                <c:pt idx="26">
                  <c:v>1</c:v>
                </c:pt>
                <c:pt idx="27">
                  <c:v>0</c:v>
                </c:pt>
                <c:pt idx="28">
                  <c:v>8</c:v>
                </c:pt>
              </c:numCache>
            </c:numRef>
          </c:val>
        </c:ser>
        <c:ser>
          <c:idx val="0"/>
          <c:order val="1"/>
          <c:tx>
            <c:strRef>
              <c:f>'TODO 8 '!$DF$8</c:f>
              <c:strCache>
                <c:ptCount val="1"/>
                <c:pt idx="0">
                  <c:v>ARTÍCULOS SUMINISTRADOS. EXTRANJERO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'!$C$9:$C$37</c:f>
              <c:strCache>
                <c:ptCount val="29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RLS</c:v>
                </c:pt>
                <c:pt idx="27">
                  <c:v>IRC</c:v>
                </c:pt>
                <c:pt idx="28">
                  <c:v>BHI</c:v>
                </c:pt>
              </c:strCache>
            </c:strRef>
          </c:cat>
          <c:val>
            <c:numRef>
              <c:f>'TODO 8 '!$DF$9:$DF$37</c:f>
              <c:numCache>
                <c:ptCount val="29"/>
                <c:pt idx="0">
                  <c:v>12</c:v>
                </c:pt>
                <c:pt idx="1">
                  <c:v>13</c:v>
                </c:pt>
                <c:pt idx="2">
                  <c:v>1</c:v>
                </c:pt>
                <c:pt idx="3">
                  <c:v>13</c:v>
                </c:pt>
                <c:pt idx="4">
                  <c:v>1</c:v>
                </c:pt>
                <c:pt idx="5">
                  <c:v>28</c:v>
                </c:pt>
                <c:pt idx="6">
                  <c:v>36</c:v>
                </c:pt>
                <c:pt idx="7">
                  <c:v>8</c:v>
                </c:pt>
                <c:pt idx="8">
                  <c:v>28</c:v>
                </c:pt>
                <c:pt idx="9">
                  <c:v>10</c:v>
                </c:pt>
                <c:pt idx="10">
                  <c:v>115</c:v>
                </c:pt>
                <c:pt idx="11">
                  <c:v>8</c:v>
                </c:pt>
                <c:pt idx="12">
                  <c:v>13</c:v>
                </c:pt>
                <c:pt idx="13">
                  <c:v>147</c:v>
                </c:pt>
                <c:pt idx="14">
                  <c:v>25</c:v>
                </c:pt>
                <c:pt idx="15">
                  <c:v>168</c:v>
                </c:pt>
                <c:pt idx="16">
                  <c:v>0</c:v>
                </c:pt>
                <c:pt idx="17">
                  <c:v>39</c:v>
                </c:pt>
                <c:pt idx="18">
                  <c:v>6</c:v>
                </c:pt>
                <c:pt idx="19">
                  <c:v>25</c:v>
                </c:pt>
                <c:pt idx="20">
                  <c:v>25</c:v>
                </c:pt>
                <c:pt idx="21">
                  <c:v>5</c:v>
                </c:pt>
                <c:pt idx="22">
                  <c:v>0</c:v>
                </c:pt>
                <c:pt idx="23">
                  <c:v>1</c:v>
                </c:pt>
                <c:pt idx="24">
                  <c:v>4</c:v>
                </c:pt>
                <c:pt idx="25">
                  <c:v>4</c:v>
                </c:pt>
                <c:pt idx="26">
                  <c:v>0</c:v>
                </c:pt>
                <c:pt idx="27">
                  <c:v>0</c:v>
                </c:pt>
                <c:pt idx="28">
                  <c:v>4</c:v>
                </c:pt>
              </c:numCache>
            </c:numRef>
          </c:val>
        </c:ser>
        <c:ser>
          <c:idx val="1"/>
          <c:order val="2"/>
          <c:tx>
            <c:strRef>
              <c:f>'TODO 8 '!$DL$8</c:f>
              <c:strCache>
                <c:ptCount val="1"/>
                <c:pt idx="0">
                  <c:v>LIBROS SUMINISTRADOS. ESPAÑA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'!$C$9:$C$37</c:f>
              <c:strCache>
                <c:ptCount val="29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RLS</c:v>
                </c:pt>
                <c:pt idx="27">
                  <c:v>IRC</c:v>
                </c:pt>
                <c:pt idx="28">
                  <c:v>BHI</c:v>
                </c:pt>
              </c:strCache>
            </c:strRef>
          </c:cat>
          <c:val>
            <c:numRef>
              <c:f>'TODO 8 '!$DL$9:$DL$37</c:f>
              <c:numCache>
                <c:ptCount val="29"/>
                <c:pt idx="0">
                  <c:v>140</c:v>
                </c:pt>
                <c:pt idx="1">
                  <c:v>54</c:v>
                </c:pt>
                <c:pt idx="2">
                  <c:v>95</c:v>
                </c:pt>
                <c:pt idx="3">
                  <c:v>247</c:v>
                </c:pt>
                <c:pt idx="4">
                  <c:v>10</c:v>
                </c:pt>
                <c:pt idx="5">
                  <c:v>20</c:v>
                </c:pt>
                <c:pt idx="6">
                  <c:v>328</c:v>
                </c:pt>
                <c:pt idx="7">
                  <c:v>36</c:v>
                </c:pt>
                <c:pt idx="8">
                  <c:v>465</c:v>
                </c:pt>
                <c:pt idx="9">
                  <c:v>20</c:v>
                </c:pt>
                <c:pt idx="10">
                  <c:v>499</c:v>
                </c:pt>
                <c:pt idx="11">
                  <c:v>268</c:v>
                </c:pt>
                <c:pt idx="12">
                  <c:v>34</c:v>
                </c:pt>
                <c:pt idx="13">
                  <c:v>878</c:v>
                </c:pt>
                <c:pt idx="14">
                  <c:v>312</c:v>
                </c:pt>
                <c:pt idx="15">
                  <c:v>842</c:v>
                </c:pt>
                <c:pt idx="16">
                  <c:v>68</c:v>
                </c:pt>
                <c:pt idx="17">
                  <c:v>132</c:v>
                </c:pt>
                <c:pt idx="18">
                  <c:v>25</c:v>
                </c:pt>
                <c:pt idx="19">
                  <c:v>215</c:v>
                </c:pt>
                <c:pt idx="20">
                  <c:v>26</c:v>
                </c:pt>
                <c:pt idx="21">
                  <c:v>30</c:v>
                </c:pt>
                <c:pt idx="22">
                  <c:v>98</c:v>
                </c:pt>
                <c:pt idx="23">
                  <c:v>84</c:v>
                </c:pt>
                <c:pt idx="24">
                  <c:v>15</c:v>
                </c:pt>
                <c:pt idx="25">
                  <c:v>213</c:v>
                </c:pt>
                <c:pt idx="26">
                  <c:v>0</c:v>
                </c:pt>
                <c:pt idx="27">
                  <c:v>0</c:v>
                </c:pt>
                <c:pt idx="28">
                  <c:v>5</c:v>
                </c:pt>
              </c:numCache>
            </c:numRef>
          </c:val>
        </c:ser>
        <c:ser>
          <c:idx val="2"/>
          <c:order val="3"/>
          <c:tx>
            <c:strRef>
              <c:f>'TODO 8 '!$DO$8</c:f>
              <c:strCache>
                <c:ptCount val="1"/>
                <c:pt idx="0">
                  <c:v>LIBROS SUMINISTRADOS. EXTRANJERO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'!$C$9:$C$37</c:f>
              <c:strCache>
                <c:ptCount val="29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RLS</c:v>
                </c:pt>
                <c:pt idx="27">
                  <c:v>IRC</c:v>
                </c:pt>
                <c:pt idx="28">
                  <c:v>BHI</c:v>
                </c:pt>
              </c:strCache>
            </c:strRef>
          </c:cat>
          <c:val>
            <c:numRef>
              <c:f>'TODO 8 '!$DO$9:$DO$37</c:f>
              <c:numCache>
                <c:ptCount val="29"/>
                <c:pt idx="0">
                  <c:v>27</c:v>
                </c:pt>
                <c:pt idx="1">
                  <c:v>9</c:v>
                </c:pt>
                <c:pt idx="2">
                  <c:v>3</c:v>
                </c:pt>
                <c:pt idx="3">
                  <c:v>25</c:v>
                </c:pt>
                <c:pt idx="4">
                  <c:v>0</c:v>
                </c:pt>
                <c:pt idx="5">
                  <c:v>3</c:v>
                </c:pt>
                <c:pt idx="6">
                  <c:v>36</c:v>
                </c:pt>
                <c:pt idx="7">
                  <c:v>4</c:v>
                </c:pt>
                <c:pt idx="8">
                  <c:v>30</c:v>
                </c:pt>
                <c:pt idx="9">
                  <c:v>1</c:v>
                </c:pt>
                <c:pt idx="10">
                  <c:v>108</c:v>
                </c:pt>
                <c:pt idx="11">
                  <c:v>18</c:v>
                </c:pt>
                <c:pt idx="12">
                  <c:v>0</c:v>
                </c:pt>
                <c:pt idx="13">
                  <c:v>85</c:v>
                </c:pt>
                <c:pt idx="14">
                  <c:v>47</c:v>
                </c:pt>
                <c:pt idx="15">
                  <c:v>97</c:v>
                </c:pt>
                <c:pt idx="16">
                  <c:v>6</c:v>
                </c:pt>
                <c:pt idx="17">
                  <c:v>6</c:v>
                </c:pt>
                <c:pt idx="18">
                  <c:v>1</c:v>
                </c:pt>
                <c:pt idx="19">
                  <c:v>9</c:v>
                </c:pt>
                <c:pt idx="20">
                  <c:v>2</c:v>
                </c:pt>
                <c:pt idx="21">
                  <c:v>2</c:v>
                </c:pt>
                <c:pt idx="22">
                  <c:v>0</c:v>
                </c:pt>
                <c:pt idx="23">
                  <c:v>4</c:v>
                </c:pt>
                <c:pt idx="24">
                  <c:v>1</c:v>
                </c:pt>
                <c:pt idx="25">
                  <c:v>8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overlap val="100"/>
        <c:gapWidth val="40"/>
        <c:axId val="43512582"/>
        <c:axId val="56068919"/>
      </c:barChart>
      <c:catAx>
        <c:axId val="435125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068919"/>
        <c:crosses val="autoZero"/>
        <c:auto val="0"/>
        <c:lblOffset val="100"/>
        <c:tickLblSkip val="1"/>
        <c:noMultiLvlLbl val="0"/>
      </c:catAx>
      <c:valAx>
        <c:axId val="560689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1258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PRÉSTAMO INTERBIBLIOTECARIO: PORCENTAJE DE DOCUMENTOS DE ENTRADA Y SALIDA</a:t>
            </a:r>
          </a:p>
        </c:rich>
      </c:tx>
      <c:layout>
        <c:manualLayout>
          <c:xMode val="factor"/>
          <c:yMode val="factor"/>
          <c:x val="-0.003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9425"/>
          <c:w val="0.98075"/>
          <c:h val="0.88175"/>
        </c:manualLayout>
      </c:layout>
      <c:barChart>
        <c:barDir val="col"/>
        <c:grouping val="percentStacked"/>
        <c:varyColors val="0"/>
        <c:ser>
          <c:idx val="4"/>
          <c:order val="0"/>
          <c:tx>
            <c:strRef>
              <c:f>'TODO 8 '!$DR$8</c:f>
              <c:strCache>
                <c:ptCount val="1"/>
                <c:pt idx="0">
                  <c:v>TOTAL SOLICITADOS POR LA BIBLIOTECA </c:v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'!$C$9:$C$37</c:f>
              <c:strCache>
                <c:ptCount val="29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RLS</c:v>
                </c:pt>
                <c:pt idx="27">
                  <c:v>IRC</c:v>
                </c:pt>
                <c:pt idx="28">
                  <c:v>BHI</c:v>
                </c:pt>
              </c:strCache>
            </c:strRef>
          </c:cat>
          <c:val>
            <c:numRef>
              <c:f>'TODO 8 '!$DR$9:$DR$37</c:f>
              <c:numCache>
                <c:ptCount val="29"/>
                <c:pt idx="0">
                  <c:v>378</c:v>
                </c:pt>
                <c:pt idx="1">
                  <c:v>445</c:v>
                </c:pt>
                <c:pt idx="2">
                  <c:v>100</c:v>
                </c:pt>
                <c:pt idx="3">
                  <c:v>663</c:v>
                </c:pt>
                <c:pt idx="4">
                  <c:v>161</c:v>
                </c:pt>
                <c:pt idx="5">
                  <c:v>312</c:v>
                </c:pt>
                <c:pt idx="6">
                  <c:v>620</c:v>
                </c:pt>
                <c:pt idx="7">
                  <c:v>170</c:v>
                </c:pt>
                <c:pt idx="8">
                  <c:v>794</c:v>
                </c:pt>
                <c:pt idx="9">
                  <c:v>390</c:v>
                </c:pt>
                <c:pt idx="10">
                  <c:v>505</c:v>
                </c:pt>
                <c:pt idx="11">
                  <c:v>455</c:v>
                </c:pt>
                <c:pt idx="12">
                  <c:v>556</c:v>
                </c:pt>
                <c:pt idx="13">
                  <c:v>798</c:v>
                </c:pt>
                <c:pt idx="14">
                  <c:v>272</c:v>
                </c:pt>
                <c:pt idx="15">
                  <c:v>1829</c:v>
                </c:pt>
                <c:pt idx="16">
                  <c:v>41</c:v>
                </c:pt>
                <c:pt idx="17">
                  <c:v>864</c:v>
                </c:pt>
                <c:pt idx="18">
                  <c:v>238</c:v>
                </c:pt>
                <c:pt idx="19">
                  <c:v>347</c:v>
                </c:pt>
                <c:pt idx="20">
                  <c:v>993</c:v>
                </c:pt>
                <c:pt idx="21">
                  <c:v>87</c:v>
                </c:pt>
                <c:pt idx="22">
                  <c:v>24</c:v>
                </c:pt>
                <c:pt idx="23">
                  <c:v>31</c:v>
                </c:pt>
                <c:pt idx="24">
                  <c:v>506</c:v>
                </c:pt>
                <c:pt idx="25">
                  <c:v>215</c:v>
                </c:pt>
                <c:pt idx="26">
                  <c:v>0</c:v>
                </c:pt>
                <c:pt idx="27">
                  <c:v>0</c:v>
                </c:pt>
                <c:pt idx="28">
                  <c:v>74</c:v>
                </c:pt>
              </c:numCache>
            </c:numRef>
          </c:val>
        </c:ser>
        <c:ser>
          <c:idx val="0"/>
          <c:order val="1"/>
          <c:tx>
            <c:strRef>
              <c:f>'TODO 8 '!$DT$8</c:f>
              <c:strCache>
                <c:ptCount val="1"/>
                <c:pt idx="0">
                  <c:v>TOTAL SOLICITUDES A LA BIBLIOTECA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'!$C$9:$C$37</c:f>
              <c:strCache>
                <c:ptCount val="29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RLS</c:v>
                </c:pt>
                <c:pt idx="27">
                  <c:v>IRC</c:v>
                </c:pt>
                <c:pt idx="28">
                  <c:v>BHI</c:v>
                </c:pt>
              </c:strCache>
            </c:strRef>
          </c:cat>
          <c:val>
            <c:numRef>
              <c:f>'TODO 8 '!$DT$9:$DT$37</c:f>
              <c:numCache>
                <c:ptCount val="29"/>
                <c:pt idx="0">
                  <c:v>215</c:v>
                </c:pt>
                <c:pt idx="1">
                  <c:v>169</c:v>
                </c:pt>
                <c:pt idx="2">
                  <c:v>139</c:v>
                </c:pt>
                <c:pt idx="3">
                  <c:v>341</c:v>
                </c:pt>
                <c:pt idx="4">
                  <c:v>29</c:v>
                </c:pt>
                <c:pt idx="5">
                  <c:v>169</c:v>
                </c:pt>
                <c:pt idx="6">
                  <c:v>492</c:v>
                </c:pt>
                <c:pt idx="7">
                  <c:v>94</c:v>
                </c:pt>
                <c:pt idx="8">
                  <c:v>622</c:v>
                </c:pt>
                <c:pt idx="9">
                  <c:v>85</c:v>
                </c:pt>
                <c:pt idx="10">
                  <c:v>1014</c:v>
                </c:pt>
                <c:pt idx="11">
                  <c:v>344</c:v>
                </c:pt>
                <c:pt idx="12">
                  <c:v>159</c:v>
                </c:pt>
                <c:pt idx="13">
                  <c:v>1418</c:v>
                </c:pt>
                <c:pt idx="14">
                  <c:v>439</c:v>
                </c:pt>
                <c:pt idx="15">
                  <c:v>1403</c:v>
                </c:pt>
                <c:pt idx="16">
                  <c:v>81</c:v>
                </c:pt>
                <c:pt idx="17">
                  <c:v>623</c:v>
                </c:pt>
                <c:pt idx="18">
                  <c:v>275</c:v>
                </c:pt>
                <c:pt idx="19">
                  <c:v>367</c:v>
                </c:pt>
                <c:pt idx="20">
                  <c:v>173</c:v>
                </c:pt>
                <c:pt idx="21">
                  <c:v>110</c:v>
                </c:pt>
                <c:pt idx="22">
                  <c:v>105</c:v>
                </c:pt>
                <c:pt idx="23">
                  <c:v>108</c:v>
                </c:pt>
                <c:pt idx="24">
                  <c:v>70</c:v>
                </c:pt>
                <c:pt idx="25">
                  <c:v>248</c:v>
                </c:pt>
                <c:pt idx="26">
                  <c:v>1</c:v>
                </c:pt>
                <c:pt idx="27">
                  <c:v>0</c:v>
                </c:pt>
                <c:pt idx="28">
                  <c:v>17</c:v>
                </c:pt>
              </c:numCache>
            </c:numRef>
          </c:val>
        </c:ser>
        <c:overlap val="100"/>
        <c:gapWidth val="40"/>
        <c:axId val="34858224"/>
        <c:axId val="45288561"/>
      </c:barChart>
      <c:catAx>
        <c:axId val="34858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88561"/>
        <c:crosses val="autoZero"/>
        <c:auto val="0"/>
        <c:lblOffset val="100"/>
        <c:tickLblSkip val="1"/>
        <c:noMultiLvlLbl val="0"/>
      </c:catAx>
      <c:valAx>
        <c:axId val="452885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85822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PRÉSTAMO INTERBIBLIOTECARIO: PORCENTAJE DE ÉXITO EN SOLICITUDES REALIZADAS A OTRAS BIBLIOTECAS</a:t>
            </a:r>
          </a:p>
        </c:rich>
      </c:tx>
      <c:layout>
        <c:manualLayout>
          <c:xMode val="factor"/>
          <c:yMode val="factor"/>
          <c:x val="-0.001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23"/>
          <c:w val="0.98075"/>
          <c:h val="0.85325"/>
        </c:manualLayout>
      </c:layout>
      <c:barChart>
        <c:barDir val="col"/>
        <c:grouping val="percentStacked"/>
        <c:varyColors val="0"/>
        <c:ser>
          <c:idx val="4"/>
          <c:order val="0"/>
          <c:tx>
            <c:strRef>
              <c:f>'TODO 8 '!$DL$44</c:f>
              <c:strCache>
                <c:ptCount val="1"/>
                <c:pt idx="0">
                  <c:v>CONSEGUIDOS</c:v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'!$DK$45:$DK$79</c:f>
              <c:strCache>
                <c:ptCount val="35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#¡REF!</c:v>
                </c:pt>
                <c:pt idx="27">
                  <c:v>#¡REF!</c:v>
                </c:pt>
                <c:pt idx="28">
                  <c:v>RLS</c:v>
                </c:pt>
                <c:pt idx="29">
                  <c:v>IRC</c:v>
                </c:pt>
                <c:pt idx="30">
                  <c:v>#¡REF!</c:v>
                </c:pt>
                <c:pt idx="31">
                  <c:v>BHI</c:v>
                </c:pt>
                <c:pt idx="32">
                  <c:v>TES</c:v>
                </c:pt>
                <c:pt idx="33">
                  <c:v>SEC</c:v>
                </c:pt>
                <c:pt idx="34">
                  <c:v>BUC</c:v>
                </c:pt>
              </c:strCache>
            </c:strRef>
          </c:cat>
          <c:val>
            <c:numRef>
              <c:f>'TODO 8 '!$DL$45:$DL$79</c:f>
              <c:numCache>
                <c:ptCount val="35"/>
                <c:pt idx="0">
                  <c:v>368</c:v>
                </c:pt>
                <c:pt idx="1">
                  <c:v>442</c:v>
                </c:pt>
                <c:pt idx="2">
                  <c:v>100</c:v>
                </c:pt>
                <c:pt idx="3">
                  <c:v>662</c:v>
                </c:pt>
                <c:pt idx="4">
                  <c:v>161</c:v>
                </c:pt>
                <c:pt idx="5">
                  <c:v>307</c:v>
                </c:pt>
                <c:pt idx="6">
                  <c:v>620</c:v>
                </c:pt>
                <c:pt idx="7">
                  <c:v>168</c:v>
                </c:pt>
                <c:pt idx="8">
                  <c:v>794</c:v>
                </c:pt>
                <c:pt idx="9">
                  <c:v>387</c:v>
                </c:pt>
                <c:pt idx="10">
                  <c:v>502</c:v>
                </c:pt>
                <c:pt idx="11">
                  <c:v>455</c:v>
                </c:pt>
                <c:pt idx="12">
                  <c:v>546</c:v>
                </c:pt>
                <c:pt idx="13">
                  <c:v>771</c:v>
                </c:pt>
                <c:pt idx="14">
                  <c:v>271</c:v>
                </c:pt>
                <c:pt idx="15">
                  <c:v>1809</c:v>
                </c:pt>
                <c:pt idx="16">
                  <c:v>39</c:v>
                </c:pt>
                <c:pt idx="17">
                  <c:v>852</c:v>
                </c:pt>
                <c:pt idx="18">
                  <c:v>233</c:v>
                </c:pt>
                <c:pt idx="19">
                  <c:v>343</c:v>
                </c:pt>
                <c:pt idx="20">
                  <c:v>992</c:v>
                </c:pt>
                <c:pt idx="21">
                  <c:v>86</c:v>
                </c:pt>
                <c:pt idx="22">
                  <c:v>22</c:v>
                </c:pt>
                <c:pt idx="23">
                  <c:v>30</c:v>
                </c:pt>
                <c:pt idx="24">
                  <c:v>506</c:v>
                </c:pt>
                <c:pt idx="25">
                  <c:v>212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70</c:v>
                </c:pt>
                <c:pt idx="32">
                  <c:v>0</c:v>
                </c:pt>
                <c:pt idx="33">
                  <c:v>61</c:v>
                </c:pt>
                <c:pt idx="34">
                  <c:v>11809</c:v>
                </c:pt>
              </c:numCache>
            </c:numRef>
          </c:val>
        </c:ser>
        <c:ser>
          <c:idx val="0"/>
          <c:order val="1"/>
          <c:tx>
            <c:strRef>
              <c:f>'TODO 8 '!$DM$44</c:f>
              <c:strCache>
                <c:ptCount val="1"/>
                <c:pt idx="0">
                  <c:v>NO CONSEGUIDOS</c:v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'!$DK$45:$DK$79</c:f>
              <c:strCache>
                <c:ptCount val="35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#¡REF!</c:v>
                </c:pt>
                <c:pt idx="27">
                  <c:v>#¡REF!</c:v>
                </c:pt>
                <c:pt idx="28">
                  <c:v>RLS</c:v>
                </c:pt>
                <c:pt idx="29">
                  <c:v>IRC</c:v>
                </c:pt>
                <c:pt idx="30">
                  <c:v>#¡REF!</c:v>
                </c:pt>
                <c:pt idx="31">
                  <c:v>BHI</c:v>
                </c:pt>
                <c:pt idx="32">
                  <c:v>TES</c:v>
                </c:pt>
                <c:pt idx="33">
                  <c:v>SEC</c:v>
                </c:pt>
                <c:pt idx="34">
                  <c:v>BUC</c:v>
                </c:pt>
              </c:strCache>
            </c:strRef>
          </c:cat>
          <c:val>
            <c:numRef>
              <c:f>'TODO 8 '!$DM$45:$DM$79</c:f>
              <c:numCache>
                <c:ptCount val="35"/>
                <c:pt idx="0">
                  <c:v>10</c:v>
                </c:pt>
                <c:pt idx="1">
                  <c:v>3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5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3</c:v>
                </c:pt>
                <c:pt idx="10">
                  <c:v>3</c:v>
                </c:pt>
                <c:pt idx="11">
                  <c:v>0</c:v>
                </c:pt>
                <c:pt idx="12">
                  <c:v>10</c:v>
                </c:pt>
                <c:pt idx="13">
                  <c:v>27</c:v>
                </c:pt>
                <c:pt idx="14">
                  <c:v>1</c:v>
                </c:pt>
                <c:pt idx="15">
                  <c:v>20</c:v>
                </c:pt>
                <c:pt idx="16">
                  <c:v>2</c:v>
                </c:pt>
                <c:pt idx="17">
                  <c:v>12</c:v>
                </c:pt>
                <c:pt idx="18">
                  <c:v>5</c:v>
                </c:pt>
                <c:pt idx="19">
                  <c:v>4</c:v>
                </c:pt>
                <c:pt idx="20">
                  <c:v>1</c:v>
                </c:pt>
                <c:pt idx="21">
                  <c:v>1</c:v>
                </c:pt>
                <c:pt idx="22">
                  <c:v>2</c:v>
                </c:pt>
                <c:pt idx="23">
                  <c:v>1</c:v>
                </c:pt>
                <c:pt idx="24">
                  <c:v>0</c:v>
                </c:pt>
                <c:pt idx="25">
                  <c:v>3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4</c:v>
                </c:pt>
                <c:pt idx="32">
                  <c:v>0</c:v>
                </c:pt>
                <c:pt idx="33">
                  <c:v>2</c:v>
                </c:pt>
                <c:pt idx="34">
                  <c:v>122</c:v>
                </c:pt>
              </c:numCache>
            </c:numRef>
          </c:val>
        </c:ser>
        <c:overlap val="100"/>
        <c:gapWidth val="40"/>
        <c:axId val="4943866"/>
        <c:axId val="44494795"/>
      </c:barChart>
      <c:catAx>
        <c:axId val="4943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94795"/>
        <c:crosses val="autoZero"/>
        <c:auto val="0"/>
        <c:lblOffset val="100"/>
        <c:tickLblSkip val="1"/>
        <c:noMultiLvlLbl val="0"/>
      </c:catAx>
      <c:valAx>
        <c:axId val="444947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4386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PRÉSTAMO INTERBIBLIOTECARIO: PORCENTAJE DE ÉXITO EN SOLICITUDES SERVIDAS A OTRAS BIBLIOTECAS</a:t>
            </a:r>
          </a:p>
        </c:rich>
      </c:tx>
      <c:layout>
        <c:manualLayout>
          <c:xMode val="factor"/>
          <c:yMode val="factor"/>
          <c:x val="-0.003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245"/>
          <c:w val="0.98075"/>
          <c:h val="0.85175"/>
        </c:manualLayout>
      </c:layout>
      <c:barChart>
        <c:barDir val="col"/>
        <c:grouping val="percentStacked"/>
        <c:varyColors val="0"/>
        <c:ser>
          <c:idx val="4"/>
          <c:order val="0"/>
          <c:tx>
            <c:strRef>
              <c:f>'TODO 8 '!$DO$44</c:f>
              <c:strCache>
                <c:ptCount val="1"/>
                <c:pt idx="0">
                  <c:v>SERVIDOS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'!$DK$45:$DK$79</c:f>
              <c:strCache>
                <c:ptCount val="35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#¡REF!</c:v>
                </c:pt>
                <c:pt idx="27">
                  <c:v>#¡REF!</c:v>
                </c:pt>
                <c:pt idx="28">
                  <c:v>RLS</c:v>
                </c:pt>
                <c:pt idx="29">
                  <c:v>IRC</c:v>
                </c:pt>
                <c:pt idx="30">
                  <c:v>#¡REF!</c:v>
                </c:pt>
                <c:pt idx="31">
                  <c:v>BHI</c:v>
                </c:pt>
                <c:pt idx="32">
                  <c:v>TES</c:v>
                </c:pt>
                <c:pt idx="33">
                  <c:v>SEC</c:v>
                </c:pt>
                <c:pt idx="34">
                  <c:v>BUC</c:v>
                </c:pt>
              </c:strCache>
            </c:strRef>
          </c:cat>
          <c:val>
            <c:numRef>
              <c:f>'TODO 8 '!$DO$45:$DO$79</c:f>
              <c:numCache>
                <c:ptCount val="35"/>
                <c:pt idx="0">
                  <c:v>195</c:v>
                </c:pt>
                <c:pt idx="1">
                  <c:v>156</c:v>
                </c:pt>
                <c:pt idx="2">
                  <c:v>138</c:v>
                </c:pt>
                <c:pt idx="3">
                  <c:v>325</c:v>
                </c:pt>
                <c:pt idx="4">
                  <c:v>16</c:v>
                </c:pt>
                <c:pt idx="5">
                  <c:v>129</c:v>
                </c:pt>
                <c:pt idx="6">
                  <c:v>458</c:v>
                </c:pt>
                <c:pt idx="7">
                  <c:v>86</c:v>
                </c:pt>
                <c:pt idx="8">
                  <c:v>599</c:v>
                </c:pt>
                <c:pt idx="9">
                  <c:v>70</c:v>
                </c:pt>
                <c:pt idx="10">
                  <c:v>916</c:v>
                </c:pt>
                <c:pt idx="11">
                  <c:v>339</c:v>
                </c:pt>
                <c:pt idx="12">
                  <c:v>139</c:v>
                </c:pt>
                <c:pt idx="13">
                  <c:v>1286</c:v>
                </c:pt>
                <c:pt idx="14">
                  <c:v>427</c:v>
                </c:pt>
                <c:pt idx="15">
                  <c:v>1311</c:v>
                </c:pt>
                <c:pt idx="16">
                  <c:v>78</c:v>
                </c:pt>
                <c:pt idx="17">
                  <c:v>480</c:v>
                </c:pt>
                <c:pt idx="18">
                  <c:v>240</c:v>
                </c:pt>
                <c:pt idx="19">
                  <c:v>327</c:v>
                </c:pt>
                <c:pt idx="20">
                  <c:v>145</c:v>
                </c:pt>
                <c:pt idx="21">
                  <c:v>90</c:v>
                </c:pt>
                <c:pt idx="22">
                  <c:v>100</c:v>
                </c:pt>
                <c:pt idx="23">
                  <c:v>95</c:v>
                </c:pt>
                <c:pt idx="24">
                  <c:v>66</c:v>
                </c:pt>
                <c:pt idx="25">
                  <c:v>241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12</c:v>
                </c:pt>
                <c:pt idx="32">
                  <c:v>0</c:v>
                </c:pt>
                <c:pt idx="33">
                  <c:v>544</c:v>
                </c:pt>
                <c:pt idx="34">
                  <c:v>9009</c:v>
                </c:pt>
              </c:numCache>
            </c:numRef>
          </c:val>
        </c:ser>
        <c:ser>
          <c:idx val="0"/>
          <c:order val="1"/>
          <c:tx>
            <c:strRef>
              <c:f>'TODO 8 '!$DP$44</c:f>
              <c:strCache>
                <c:ptCount val="1"/>
                <c:pt idx="0">
                  <c:v>NO SERVIDOS</c:v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'!$DK$45:$DK$79</c:f>
              <c:strCache>
                <c:ptCount val="35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#¡REF!</c:v>
                </c:pt>
                <c:pt idx="27">
                  <c:v>#¡REF!</c:v>
                </c:pt>
                <c:pt idx="28">
                  <c:v>RLS</c:v>
                </c:pt>
                <c:pt idx="29">
                  <c:v>IRC</c:v>
                </c:pt>
                <c:pt idx="30">
                  <c:v>#¡REF!</c:v>
                </c:pt>
                <c:pt idx="31">
                  <c:v>BHI</c:v>
                </c:pt>
                <c:pt idx="32">
                  <c:v>TES</c:v>
                </c:pt>
                <c:pt idx="33">
                  <c:v>SEC</c:v>
                </c:pt>
                <c:pt idx="34">
                  <c:v>BUC</c:v>
                </c:pt>
              </c:strCache>
            </c:strRef>
          </c:cat>
          <c:val>
            <c:numRef>
              <c:f>'TODO 8 '!$DP$45:$DP$79</c:f>
              <c:numCache>
                <c:ptCount val="35"/>
                <c:pt idx="0">
                  <c:v>20</c:v>
                </c:pt>
                <c:pt idx="1">
                  <c:v>13</c:v>
                </c:pt>
                <c:pt idx="2">
                  <c:v>1</c:v>
                </c:pt>
                <c:pt idx="3">
                  <c:v>16</c:v>
                </c:pt>
                <c:pt idx="4">
                  <c:v>13</c:v>
                </c:pt>
                <c:pt idx="5">
                  <c:v>40</c:v>
                </c:pt>
                <c:pt idx="6">
                  <c:v>34</c:v>
                </c:pt>
                <c:pt idx="7">
                  <c:v>8</c:v>
                </c:pt>
                <c:pt idx="8">
                  <c:v>23</c:v>
                </c:pt>
                <c:pt idx="9">
                  <c:v>15</c:v>
                </c:pt>
                <c:pt idx="10">
                  <c:v>98</c:v>
                </c:pt>
                <c:pt idx="11">
                  <c:v>5</c:v>
                </c:pt>
                <c:pt idx="12">
                  <c:v>20</c:v>
                </c:pt>
                <c:pt idx="13">
                  <c:v>132</c:v>
                </c:pt>
                <c:pt idx="14">
                  <c:v>12</c:v>
                </c:pt>
                <c:pt idx="15">
                  <c:v>92</c:v>
                </c:pt>
                <c:pt idx="16">
                  <c:v>3</c:v>
                </c:pt>
                <c:pt idx="17">
                  <c:v>143</c:v>
                </c:pt>
                <c:pt idx="18">
                  <c:v>35</c:v>
                </c:pt>
                <c:pt idx="19">
                  <c:v>40</c:v>
                </c:pt>
                <c:pt idx="20">
                  <c:v>28</c:v>
                </c:pt>
                <c:pt idx="21">
                  <c:v>20</c:v>
                </c:pt>
                <c:pt idx="22">
                  <c:v>5</c:v>
                </c:pt>
                <c:pt idx="23">
                  <c:v>13</c:v>
                </c:pt>
                <c:pt idx="24">
                  <c:v>4</c:v>
                </c:pt>
                <c:pt idx="25">
                  <c:v>7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5</c:v>
                </c:pt>
                <c:pt idx="32">
                  <c:v>0</c:v>
                </c:pt>
                <c:pt idx="33">
                  <c:v>978</c:v>
                </c:pt>
                <c:pt idx="34">
                  <c:v>1823</c:v>
                </c:pt>
              </c:numCache>
            </c:numRef>
          </c:val>
        </c:ser>
        <c:overlap val="100"/>
        <c:gapWidth val="40"/>
        <c:axId val="64908836"/>
        <c:axId val="47308613"/>
      </c:barChart>
      <c:catAx>
        <c:axId val="64908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308613"/>
        <c:crosses val="autoZero"/>
        <c:auto val="0"/>
        <c:lblOffset val="100"/>
        <c:tickLblSkip val="1"/>
        <c:noMultiLvlLbl val="0"/>
      </c:catAx>
      <c:valAx>
        <c:axId val="473086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0883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CURSOS DE FORMACIÓN</a:t>
            </a:r>
          </a:p>
        </c:rich>
      </c:tx>
      <c:layout>
        <c:manualLayout>
          <c:xMode val="factor"/>
          <c:yMode val="factor"/>
          <c:x val="0.001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09925"/>
          <c:w val="0.933"/>
          <c:h val="0.83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'TODO 8 '!$EJ$8</c:f>
              <c:strCache>
                <c:ptCount val="1"/>
                <c:pt idx="0">
                  <c:v>Nº DE CURSOS DE INTRODUCCIÓN O BÁSICOS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'!$C$9:$C$37</c:f>
              <c:strCache>
                <c:ptCount val="29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RLS</c:v>
                </c:pt>
                <c:pt idx="27">
                  <c:v>IRC</c:v>
                </c:pt>
                <c:pt idx="28">
                  <c:v>BHI</c:v>
                </c:pt>
              </c:strCache>
            </c:strRef>
          </c:cat>
          <c:val>
            <c:numRef>
              <c:f>'TODO 8 '!$EJ$9:$EJ$37</c:f>
              <c:numCache>
                <c:ptCount val="29"/>
                <c:pt idx="0">
                  <c:v>10</c:v>
                </c:pt>
                <c:pt idx="1">
                  <c:v>7</c:v>
                </c:pt>
                <c:pt idx="2">
                  <c:v>4</c:v>
                </c:pt>
                <c:pt idx="3">
                  <c:v>3</c:v>
                </c:pt>
                <c:pt idx="4">
                  <c:v>7</c:v>
                </c:pt>
                <c:pt idx="5">
                  <c:v>2</c:v>
                </c:pt>
                <c:pt idx="6">
                  <c:v>14</c:v>
                </c:pt>
                <c:pt idx="8">
                  <c:v>12</c:v>
                </c:pt>
                <c:pt idx="9">
                  <c:v>12</c:v>
                </c:pt>
                <c:pt idx="10">
                  <c:v>21</c:v>
                </c:pt>
                <c:pt idx="11">
                  <c:v>17</c:v>
                </c:pt>
                <c:pt idx="12">
                  <c:v>1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2</c:v>
                </c:pt>
                <c:pt idx="18">
                  <c:v>12</c:v>
                </c:pt>
                <c:pt idx="19">
                  <c:v>30</c:v>
                </c:pt>
                <c:pt idx="20">
                  <c:v>1</c:v>
                </c:pt>
                <c:pt idx="21">
                  <c:v>6</c:v>
                </c:pt>
                <c:pt idx="22">
                  <c:v>3</c:v>
                </c:pt>
                <c:pt idx="23">
                  <c:v>2</c:v>
                </c:pt>
                <c:pt idx="24">
                  <c:v>5</c:v>
                </c:pt>
                <c:pt idx="25">
                  <c:v>7</c:v>
                </c:pt>
              </c:numCache>
            </c:numRef>
          </c:val>
        </c:ser>
        <c:ser>
          <c:idx val="0"/>
          <c:order val="1"/>
          <c:tx>
            <c:strRef>
              <c:f>'TODO 8 '!$EK$8</c:f>
              <c:strCache>
                <c:ptCount val="1"/>
                <c:pt idx="0">
                  <c:v>Nº DE CURSOS ESPECIALIZADOS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'!$C$9:$C$37</c:f>
              <c:strCache>
                <c:ptCount val="29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RLS</c:v>
                </c:pt>
                <c:pt idx="27">
                  <c:v>IRC</c:v>
                </c:pt>
                <c:pt idx="28">
                  <c:v>BHI</c:v>
                </c:pt>
              </c:strCache>
            </c:strRef>
          </c:cat>
          <c:val>
            <c:numRef>
              <c:f>'TODO 8 '!$EK$9:$EK$37</c:f>
              <c:numCache>
                <c:ptCount val="29"/>
                <c:pt idx="0">
                  <c:v>37</c:v>
                </c:pt>
                <c:pt idx="1">
                  <c:v>2</c:v>
                </c:pt>
                <c:pt idx="2">
                  <c:v>3</c:v>
                </c:pt>
                <c:pt idx="3">
                  <c:v>23</c:v>
                </c:pt>
                <c:pt idx="4">
                  <c:v>12</c:v>
                </c:pt>
                <c:pt idx="5">
                  <c:v>2</c:v>
                </c:pt>
                <c:pt idx="6">
                  <c:v>10</c:v>
                </c:pt>
                <c:pt idx="8">
                  <c:v>18</c:v>
                </c:pt>
                <c:pt idx="9">
                  <c:v>6</c:v>
                </c:pt>
                <c:pt idx="10">
                  <c:v>14</c:v>
                </c:pt>
                <c:pt idx="11">
                  <c:v>10</c:v>
                </c:pt>
                <c:pt idx="12">
                  <c:v>1</c:v>
                </c:pt>
                <c:pt idx="13">
                  <c:v>18</c:v>
                </c:pt>
                <c:pt idx="14">
                  <c:v>2</c:v>
                </c:pt>
                <c:pt idx="15">
                  <c:v>4</c:v>
                </c:pt>
                <c:pt idx="16">
                  <c:v>3</c:v>
                </c:pt>
                <c:pt idx="18">
                  <c:v>12</c:v>
                </c:pt>
                <c:pt idx="19">
                  <c:v>25</c:v>
                </c:pt>
                <c:pt idx="20">
                  <c:v>29</c:v>
                </c:pt>
                <c:pt idx="21">
                  <c:v>29</c:v>
                </c:pt>
                <c:pt idx="22">
                  <c:v>2</c:v>
                </c:pt>
                <c:pt idx="23">
                  <c:v>2</c:v>
                </c:pt>
                <c:pt idx="24">
                  <c:v>22</c:v>
                </c:pt>
                <c:pt idx="25">
                  <c:v>8</c:v>
                </c:pt>
                <c:pt idx="28">
                  <c:v>56</c:v>
                </c:pt>
              </c:numCache>
            </c:numRef>
          </c:val>
        </c:ser>
        <c:gapWidth val="10"/>
        <c:axId val="23124334"/>
        <c:axId val="6792415"/>
      </c:barChart>
      <c:lineChart>
        <c:grouping val="standard"/>
        <c:varyColors val="0"/>
        <c:ser>
          <c:idx val="2"/>
          <c:order val="2"/>
          <c:tx>
            <c:strRef>
              <c:f>'TODO 8 '!$EL$8</c:f>
              <c:strCache>
                <c:ptCount val="1"/>
                <c:pt idx="0">
                  <c:v>Nº DE HORAS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4"/>
            <c:spPr>
              <a:solidFill>
                <a:srgbClr val="FFFFC0"/>
              </a:solidFill>
              <a:ln>
                <a:solidFill>
                  <a:srgbClr val="3333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'TODO 8 '!$C$9:$C$37</c:f>
              <c:strCache>
                <c:ptCount val="29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RLS</c:v>
                </c:pt>
                <c:pt idx="27">
                  <c:v>IRC</c:v>
                </c:pt>
                <c:pt idx="28">
                  <c:v>BHI</c:v>
                </c:pt>
              </c:strCache>
            </c:strRef>
          </c:cat>
          <c:val>
            <c:numRef>
              <c:f>'TODO 8 '!$EL$9:$EL$37</c:f>
              <c:numCache>
                <c:ptCount val="29"/>
                <c:pt idx="0">
                  <c:v>200</c:v>
                </c:pt>
                <c:pt idx="1">
                  <c:v>6</c:v>
                </c:pt>
                <c:pt idx="2">
                  <c:v>11</c:v>
                </c:pt>
                <c:pt idx="3">
                  <c:v>64</c:v>
                </c:pt>
                <c:pt idx="4">
                  <c:v>28</c:v>
                </c:pt>
                <c:pt idx="5">
                  <c:v>16</c:v>
                </c:pt>
                <c:pt idx="6">
                  <c:v>34</c:v>
                </c:pt>
                <c:pt idx="8">
                  <c:v>61.3</c:v>
                </c:pt>
                <c:pt idx="9">
                  <c:v>16</c:v>
                </c:pt>
                <c:pt idx="10">
                  <c:v>42.75</c:v>
                </c:pt>
                <c:pt idx="11">
                  <c:v>54</c:v>
                </c:pt>
                <c:pt idx="12">
                  <c:v>3.5</c:v>
                </c:pt>
                <c:pt idx="13">
                  <c:v>53</c:v>
                </c:pt>
                <c:pt idx="14">
                  <c:v>15</c:v>
                </c:pt>
                <c:pt idx="15">
                  <c:v>26</c:v>
                </c:pt>
                <c:pt idx="16">
                  <c:v>14</c:v>
                </c:pt>
                <c:pt idx="18">
                  <c:v>48</c:v>
                </c:pt>
                <c:pt idx="19">
                  <c:v>89</c:v>
                </c:pt>
                <c:pt idx="20">
                  <c:v>66</c:v>
                </c:pt>
                <c:pt idx="21">
                  <c:v>66</c:v>
                </c:pt>
                <c:pt idx="22">
                  <c:v>20</c:v>
                </c:pt>
                <c:pt idx="23">
                  <c:v>20</c:v>
                </c:pt>
                <c:pt idx="24">
                  <c:v>44</c:v>
                </c:pt>
                <c:pt idx="25">
                  <c:v>35</c:v>
                </c:pt>
                <c:pt idx="28">
                  <c:v>140</c:v>
                </c:pt>
              </c:numCache>
            </c:numRef>
          </c:val>
          <c:smooth val="0"/>
        </c:ser>
        <c:axId val="61131736"/>
        <c:axId val="13314713"/>
      </c:lineChart>
      <c:catAx>
        <c:axId val="2312433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92415"/>
        <c:crosses val="autoZero"/>
        <c:auto val="0"/>
        <c:lblOffset val="100"/>
        <c:tickLblSkip val="1"/>
        <c:noMultiLvlLbl val="0"/>
      </c:catAx>
      <c:valAx>
        <c:axId val="67924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Nº DE CURSOS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24334"/>
        <c:crossesAt val="1"/>
        <c:crossBetween val="between"/>
        <c:dispUnits/>
      </c:valAx>
      <c:catAx>
        <c:axId val="61131736"/>
        <c:scaling>
          <c:orientation val="minMax"/>
        </c:scaling>
        <c:axPos val="b"/>
        <c:delete val="1"/>
        <c:majorTickMark val="out"/>
        <c:minorTickMark val="none"/>
        <c:tickLblPos val="nextTo"/>
        <c:crossAx val="13314713"/>
        <c:crosses val="autoZero"/>
        <c:auto val="0"/>
        <c:lblOffset val="100"/>
        <c:tickLblSkip val="1"/>
        <c:noMultiLvlLbl val="0"/>
      </c:catAx>
      <c:valAx>
        <c:axId val="133147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HORAS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131736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4"/>
          <c:y val="0.9505"/>
          <c:w val="0.76125"/>
          <c:h val="0.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METROS LINEALES DE ESTANTERÍAS</a:t>
            </a:r>
          </a:p>
        </c:rich>
      </c:tx>
      <c:layout>
        <c:manualLayout>
          <c:xMode val="factor"/>
          <c:yMode val="factor"/>
          <c:x val="0.04825"/>
          <c:y val="-0.0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5"/>
          <c:y val="0.09925"/>
          <c:w val="0.981"/>
          <c:h val="0.84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'TODO 1'!$Z$7</c:f>
              <c:strCache>
                <c:ptCount val="1"/>
                <c:pt idx="0">
                  <c:v>ESTANTERÍAS EN DEPÓSITO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1'!$C$8:$C$38</c:f>
              <c:strCache>
                <c:ptCount val="31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RLS</c:v>
                </c:pt>
                <c:pt idx="27">
                  <c:v>IRC</c:v>
                </c:pt>
                <c:pt idx="28">
                  <c:v>BHI</c:v>
                </c:pt>
                <c:pt idx="29">
                  <c:v>TES</c:v>
                </c:pt>
                <c:pt idx="30">
                  <c:v>SEC</c:v>
                </c:pt>
              </c:strCache>
            </c:strRef>
          </c:cat>
          <c:val>
            <c:numRef>
              <c:f>'TODO 1'!$Z$8:$Z$38</c:f>
              <c:numCache>
                <c:ptCount val="31"/>
                <c:pt idx="0">
                  <c:v>879</c:v>
                </c:pt>
                <c:pt idx="1">
                  <c:v>2225</c:v>
                </c:pt>
                <c:pt idx="2">
                  <c:v>124</c:v>
                </c:pt>
                <c:pt idx="3">
                  <c:v>6649</c:v>
                </c:pt>
                <c:pt idx="4">
                  <c:v>1488</c:v>
                </c:pt>
                <c:pt idx="5">
                  <c:v>2568</c:v>
                </c:pt>
                <c:pt idx="6">
                  <c:v>4646</c:v>
                </c:pt>
                <c:pt idx="7">
                  <c:v>647</c:v>
                </c:pt>
                <c:pt idx="8">
                  <c:v>5654</c:v>
                </c:pt>
                <c:pt idx="9">
                  <c:v>2648</c:v>
                </c:pt>
                <c:pt idx="10">
                  <c:v>20914</c:v>
                </c:pt>
                <c:pt idx="11">
                  <c:v>5049</c:v>
                </c:pt>
                <c:pt idx="12">
                  <c:v>1873</c:v>
                </c:pt>
                <c:pt idx="13">
                  <c:v>16721</c:v>
                </c:pt>
                <c:pt idx="14">
                  <c:v>3238</c:v>
                </c:pt>
                <c:pt idx="15">
                  <c:v>11862</c:v>
                </c:pt>
                <c:pt idx="16">
                  <c:v>462</c:v>
                </c:pt>
                <c:pt idx="17">
                  <c:v>7004</c:v>
                </c:pt>
                <c:pt idx="18">
                  <c:v>697</c:v>
                </c:pt>
                <c:pt idx="19">
                  <c:v>1992.17</c:v>
                </c:pt>
                <c:pt idx="20">
                  <c:v>2393</c:v>
                </c:pt>
                <c:pt idx="21">
                  <c:v>428</c:v>
                </c:pt>
                <c:pt idx="22">
                  <c:v>216</c:v>
                </c:pt>
                <c:pt idx="23">
                  <c:v>650</c:v>
                </c:pt>
                <c:pt idx="24">
                  <c:v>111</c:v>
                </c:pt>
                <c:pt idx="25">
                  <c:v>428</c:v>
                </c:pt>
                <c:pt idx="27">
                  <c:v>33</c:v>
                </c:pt>
                <c:pt idx="28">
                  <c:v>6000</c:v>
                </c:pt>
              </c:numCache>
            </c:numRef>
          </c:val>
        </c:ser>
        <c:ser>
          <c:idx val="1"/>
          <c:order val="1"/>
          <c:tx>
            <c:strRef>
              <c:f>'TODO 1'!$AA$7</c:f>
              <c:strCache>
                <c:ptCount val="1"/>
                <c:pt idx="0">
                  <c:v>ESTANTERÍAS EN LIBRE ACCESO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1'!$C$8:$C$38</c:f>
              <c:strCache>
                <c:ptCount val="31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RLS</c:v>
                </c:pt>
                <c:pt idx="27">
                  <c:v>IRC</c:v>
                </c:pt>
                <c:pt idx="28">
                  <c:v>BHI</c:v>
                </c:pt>
                <c:pt idx="29">
                  <c:v>TES</c:v>
                </c:pt>
                <c:pt idx="30">
                  <c:v>SEC</c:v>
                </c:pt>
              </c:strCache>
            </c:strRef>
          </c:cat>
          <c:val>
            <c:numRef>
              <c:f>'TODO 1'!$AA$8:$AA$38</c:f>
              <c:numCache>
                <c:ptCount val="31"/>
                <c:pt idx="0">
                  <c:v>442</c:v>
                </c:pt>
                <c:pt idx="1">
                  <c:v>868</c:v>
                </c:pt>
                <c:pt idx="2">
                  <c:v>249</c:v>
                </c:pt>
                <c:pt idx="3">
                  <c:v>1028</c:v>
                </c:pt>
                <c:pt idx="4">
                  <c:v>528</c:v>
                </c:pt>
                <c:pt idx="5">
                  <c:v>630</c:v>
                </c:pt>
                <c:pt idx="6">
                  <c:v>1453</c:v>
                </c:pt>
                <c:pt idx="7">
                  <c:v>342</c:v>
                </c:pt>
                <c:pt idx="8">
                  <c:v>1641</c:v>
                </c:pt>
                <c:pt idx="9">
                  <c:v>1335</c:v>
                </c:pt>
                <c:pt idx="10">
                  <c:v>1640</c:v>
                </c:pt>
                <c:pt idx="11">
                  <c:v>559</c:v>
                </c:pt>
                <c:pt idx="12">
                  <c:v>478</c:v>
                </c:pt>
                <c:pt idx="13">
                  <c:v>2005</c:v>
                </c:pt>
                <c:pt idx="14">
                  <c:v>426</c:v>
                </c:pt>
                <c:pt idx="15">
                  <c:v>1991</c:v>
                </c:pt>
                <c:pt idx="16">
                  <c:v>713</c:v>
                </c:pt>
                <c:pt idx="17">
                  <c:v>1417</c:v>
                </c:pt>
                <c:pt idx="18">
                  <c:v>458</c:v>
                </c:pt>
                <c:pt idx="19">
                  <c:v>869</c:v>
                </c:pt>
                <c:pt idx="20">
                  <c:v>462</c:v>
                </c:pt>
                <c:pt idx="21">
                  <c:v>23</c:v>
                </c:pt>
                <c:pt idx="22">
                  <c:v>273</c:v>
                </c:pt>
                <c:pt idx="23">
                  <c:v>315</c:v>
                </c:pt>
                <c:pt idx="24">
                  <c:v>366</c:v>
                </c:pt>
                <c:pt idx="25">
                  <c:v>604</c:v>
                </c:pt>
                <c:pt idx="27">
                  <c:v>241</c:v>
                </c:pt>
                <c:pt idx="28">
                  <c:v>490</c:v>
                </c:pt>
              </c:numCache>
            </c:numRef>
          </c:val>
        </c:ser>
        <c:overlap val="100"/>
        <c:gapWidth val="40"/>
        <c:axId val="47147188"/>
        <c:axId val="21671509"/>
      </c:barChart>
      <c:catAx>
        <c:axId val="47147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671509"/>
        <c:crosses val="autoZero"/>
        <c:auto val="0"/>
        <c:lblOffset val="100"/>
        <c:tickLblSkip val="1"/>
        <c:noMultiLvlLbl val="0"/>
      </c:catAx>
      <c:valAx>
        <c:axId val="21671509"/>
        <c:scaling>
          <c:orientation val="minMax"/>
          <c:max val="2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1471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825"/>
          <c:y val="0.954"/>
          <c:w val="0.41725"/>
          <c:h val="0.0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CURSOS DE FORMACIÓN: NÚMERO DE ALUMNOS</a:t>
            </a:r>
          </a:p>
        </c:rich>
      </c:tx>
      <c:layout>
        <c:manualLayout>
          <c:xMode val="factor"/>
          <c:yMode val="factor"/>
          <c:x val="0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9425"/>
          <c:w val="0.98075"/>
          <c:h val="0.881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'TODO 8 '!$EO$8</c:f>
              <c:strCache>
                <c:ptCount val="1"/>
                <c:pt idx="0">
                  <c:v>Nº TOTAL DE ALUMNOS</c:v>
                </c:pt>
              </c:strCache>
            </c:strRef>
          </c:tx>
          <c:spPr>
            <a:solidFill>
              <a:srgbClr val="9966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'TODO 8 '!$C$9:$C$37</c:f>
              <c:strCache>
                <c:ptCount val="29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RLS</c:v>
                </c:pt>
                <c:pt idx="27">
                  <c:v>IRC</c:v>
                </c:pt>
                <c:pt idx="28">
                  <c:v>BHI</c:v>
                </c:pt>
              </c:strCache>
            </c:strRef>
          </c:cat>
          <c:val>
            <c:numRef>
              <c:f>'TODO 8 '!$EO$9:$EO$37</c:f>
              <c:numCache>
                <c:ptCount val="29"/>
                <c:pt idx="0">
                  <c:v>1130</c:v>
                </c:pt>
                <c:pt idx="1">
                  <c:v>61</c:v>
                </c:pt>
                <c:pt idx="2">
                  <c:v>170</c:v>
                </c:pt>
                <c:pt idx="3">
                  <c:v>565</c:v>
                </c:pt>
                <c:pt idx="4">
                  <c:v>544</c:v>
                </c:pt>
                <c:pt idx="5">
                  <c:v>32</c:v>
                </c:pt>
                <c:pt idx="6">
                  <c:v>1550</c:v>
                </c:pt>
                <c:pt idx="7">
                  <c:v>8</c:v>
                </c:pt>
                <c:pt idx="8">
                  <c:v>752</c:v>
                </c:pt>
                <c:pt idx="9">
                  <c:v>719</c:v>
                </c:pt>
                <c:pt idx="10">
                  <c:v>1068</c:v>
                </c:pt>
                <c:pt idx="11">
                  <c:v>1021</c:v>
                </c:pt>
                <c:pt idx="12">
                  <c:v>15</c:v>
                </c:pt>
                <c:pt idx="13">
                  <c:v>206</c:v>
                </c:pt>
                <c:pt idx="14">
                  <c:v>240</c:v>
                </c:pt>
                <c:pt idx="15">
                  <c:v>775</c:v>
                </c:pt>
                <c:pt idx="16">
                  <c:v>75</c:v>
                </c:pt>
                <c:pt idx="18">
                  <c:v>400</c:v>
                </c:pt>
                <c:pt idx="19">
                  <c:v>1460</c:v>
                </c:pt>
                <c:pt idx="20">
                  <c:v>519</c:v>
                </c:pt>
                <c:pt idx="21">
                  <c:v>910</c:v>
                </c:pt>
                <c:pt idx="22">
                  <c:v>46</c:v>
                </c:pt>
                <c:pt idx="23">
                  <c:v>500</c:v>
                </c:pt>
                <c:pt idx="24">
                  <c:v>372</c:v>
                </c:pt>
                <c:pt idx="25">
                  <c:v>420</c:v>
                </c:pt>
                <c:pt idx="28">
                  <c:v>1103</c:v>
                </c:pt>
              </c:numCache>
            </c:numRef>
          </c:val>
        </c:ser>
        <c:gapWidth val="40"/>
        <c:axId val="52723554"/>
        <c:axId val="4749939"/>
      </c:barChart>
      <c:catAx>
        <c:axId val="52723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49939"/>
        <c:crosses val="autoZero"/>
        <c:auto val="0"/>
        <c:lblOffset val="100"/>
        <c:tickLblSkip val="1"/>
        <c:noMultiLvlLbl val="0"/>
      </c:catAx>
      <c:valAx>
        <c:axId val="47499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72355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PUESTOS DE LECTURA</a:t>
            </a:r>
          </a:p>
        </c:rich>
      </c:tx>
      <c:layout>
        <c:manualLayout>
          <c:xMode val="factor"/>
          <c:yMode val="factor"/>
          <c:x val="0.029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5"/>
          <c:y val="0.0995"/>
          <c:w val="0.981"/>
          <c:h val="0.88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'TODO 1'!$AG$7</c:f>
              <c:strCache>
                <c:ptCount val="1"/>
                <c:pt idx="0">
                  <c:v>TOTAL PUESTOS DE LECTURA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'TODO 1'!$C$8:$C$38</c:f>
              <c:strCache>
                <c:ptCount val="31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RLS</c:v>
                </c:pt>
                <c:pt idx="27">
                  <c:v>IRC</c:v>
                </c:pt>
                <c:pt idx="28">
                  <c:v>BHI</c:v>
                </c:pt>
                <c:pt idx="29">
                  <c:v>TES</c:v>
                </c:pt>
                <c:pt idx="30">
                  <c:v>SEC</c:v>
                </c:pt>
              </c:strCache>
            </c:strRef>
          </c:cat>
          <c:val>
            <c:numRef>
              <c:f>'TODO 1'!$AG$8:$AG$38</c:f>
              <c:numCache>
                <c:ptCount val="31"/>
                <c:pt idx="0">
                  <c:v>190</c:v>
                </c:pt>
                <c:pt idx="1">
                  <c:v>387</c:v>
                </c:pt>
                <c:pt idx="2">
                  <c:v>73</c:v>
                </c:pt>
                <c:pt idx="3">
                  <c:v>707</c:v>
                </c:pt>
                <c:pt idx="4">
                  <c:v>235</c:v>
                </c:pt>
                <c:pt idx="5">
                  <c:v>384</c:v>
                </c:pt>
                <c:pt idx="6">
                  <c:v>507</c:v>
                </c:pt>
                <c:pt idx="7">
                  <c:v>369</c:v>
                </c:pt>
                <c:pt idx="8">
                  <c:v>392</c:v>
                </c:pt>
                <c:pt idx="9">
                  <c:v>434</c:v>
                </c:pt>
                <c:pt idx="10">
                  <c:v>1043</c:v>
                </c:pt>
                <c:pt idx="11">
                  <c:v>294</c:v>
                </c:pt>
                <c:pt idx="12">
                  <c:v>200</c:v>
                </c:pt>
                <c:pt idx="13">
                  <c:v>1630</c:v>
                </c:pt>
                <c:pt idx="14">
                  <c:v>152</c:v>
                </c:pt>
                <c:pt idx="15">
                  <c:v>1117</c:v>
                </c:pt>
                <c:pt idx="16">
                  <c:v>262</c:v>
                </c:pt>
                <c:pt idx="17">
                  <c:v>536</c:v>
                </c:pt>
                <c:pt idx="18">
                  <c:v>198</c:v>
                </c:pt>
                <c:pt idx="19">
                  <c:v>724</c:v>
                </c:pt>
                <c:pt idx="20">
                  <c:v>208</c:v>
                </c:pt>
                <c:pt idx="21">
                  <c:v>132</c:v>
                </c:pt>
                <c:pt idx="22">
                  <c:v>180</c:v>
                </c:pt>
                <c:pt idx="23">
                  <c:v>145</c:v>
                </c:pt>
                <c:pt idx="24">
                  <c:v>222</c:v>
                </c:pt>
                <c:pt idx="25">
                  <c:v>76</c:v>
                </c:pt>
                <c:pt idx="26">
                  <c:v>0</c:v>
                </c:pt>
                <c:pt idx="27">
                  <c:v>14</c:v>
                </c:pt>
                <c:pt idx="28">
                  <c:v>51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overlap val="100"/>
        <c:gapWidth val="40"/>
        <c:axId val="60825854"/>
        <c:axId val="10561775"/>
      </c:barChart>
      <c:catAx>
        <c:axId val="60825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561775"/>
        <c:crosses val="autoZero"/>
        <c:auto val="0"/>
        <c:lblOffset val="100"/>
        <c:tickLblSkip val="1"/>
        <c:noMultiLvlLbl val="0"/>
      </c:catAx>
      <c:valAx>
        <c:axId val="105617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8258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ORDENADORES</a:t>
            </a:r>
          </a:p>
        </c:rich>
      </c:tx>
      <c:layout>
        <c:manualLayout>
          <c:xMode val="factor"/>
          <c:yMode val="factor"/>
          <c:x val="0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09925"/>
          <c:w val="0.981"/>
          <c:h val="0.88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'TODO 1'!$AT$7</c:f>
              <c:strCache>
                <c:ptCount val="1"/>
                <c:pt idx="0">
                  <c:v>GESTIÓN INTERNA</c:v>
                </c:pt>
              </c:strCache>
            </c:strRef>
          </c:tx>
          <c:spPr>
            <a:solidFill>
              <a:srgbClr val="3333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1'!$C$8:$C$38</c:f>
              <c:strCache>
                <c:ptCount val="31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RLS</c:v>
                </c:pt>
                <c:pt idx="27">
                  <c:v>IRC</c:v>
                </c:pt>
                <c:pt idx="28">
                  <c:v>BHI</c:v>
                </c:pt>
                <c:pt idx="29">
                  <c:v>TES</c:v>
                </c:pt>
                <c:pt idx="30">
                  <c:v>SEC</c:v>
                </c:pt>
              </c:strCache>
            </c:strRef>
          </c:cat>
          <c:val>
            <c:numRef>
              <c:f>'TODO 1'!$AT$8:$AT$38</c:f>
              <c:numCache>
                <c:ptCount val="31"/>
                <c:pt idx="0">
                  <c:v>3</c:v>
                </c:pt>
                <c:pt idx="1">
                  <c:v>11</c:v>
                </c:pt>
                <c:pt idx="2">
                  <c:v>3</c:v>
                </c:pt>
                <c:pt idx="3">
                  <c:v>21</c:v>
                </c:pt>
                <c:pt idx="4">
                  <c:v>11</c:v>
                </c:pt>
                <c:pt idx="5">
                  <c:v>10</c:v>
                </c:pt>
                <c:pt idx="6">
                  <c:v>22</c:v>
                </c:pt>
                <c:pt idx="7">
                  <c:v>10</c:v>
                </c:pt>
                <c:pt idx="8">
                  <c:v>15</c:v>
                </c:pt>
                <c:pt idx="9">
                  <c:v>8</c:v>
                </c:pt>
                <c:pt idx="10">
                  <c:v>27</c:v>
                </c:pt>
                <c:pt idx="11">
                  <c:v>14</c:v>
                </c:pt>
                <c:pt idx="12">
                  <c:v>7</c:v>
                </c:pt>
                <c:pt idx="13">
                  <c:v>29</c:v>
                </c:pt>
                <c:pt idx="14">
                  <c:v>10</c:v>
                </c:pt>
                <c:pt idx="15">
                  <c:v>23</c:v>
                </c:pt>
                <c:pt idx="16">
                  <c:v>12</c:v>
                </c:pt>
                <c:pt idx="17">
                  <c:v>11</c:v>
                </c:pt>
                <c:pt idx="18">
                  <c:v>8</c:v>
                </c:pt>
                <c:pt idx="19">
                  <c:v>12</c:v>
                </c:pt>
                <c:pt idx="20">
                  <c:v>8</c:v>
                </c:pt>
                <c:pt idx="21">
                  <c:v>5</c:v>
                </c:pt>
                <c:pt idx="22">
                  <c:v>3</c:v>
                </c:pt>
                <c:pt idx="23">
                  <c:v>5</c:v>
                </c:pt>
                <c:pt idx="24">
                  <c:v>2</c:v>
                </c:pt>
                <c:pt idx="25">
                  <c:v>2</c:v>
                </c:pt>
                <c:pt idx="27">
                  <c:v>1</c:v>
                </c:pt>
                <c:pt idx="28">
                  <c:v>23</c:v>
                </c:pt>
              </c:numCache>
            </c:numRef>
          </c:val>
        </c:ser>
        <c:ser>
          <c:idx val="2"/>
          <c:order val="1"/>
          <c:tx>
            <c:strRef>
              <c:f>'TODO 1'!$AU$7</c:f>
              <c:strCache>
                <c:ptCount val="1"/>
                <c:pt idx="0">
                  <c:v>PRÉSTAMO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1'!$C$8:$C$38</c:f>
              <c:strCache>
                <c:ptCount val="31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RLS</c:v>
                </c:pt>
                <c:pt idx="27">
                  <c:v>IRC</c:v>
                </c:pt>
                <c:pt idx="28">
                  <c:v>BHI</c:v>
                </c:pt>
                <c:pt idx="29">
                  <c:v>TES</c:v>
                </c:pt>
                <c:pt idx="30">
                  <c:v>SEC</c:v>
                </c:pt>
              </c:strCache>
            </c:strRef>
          </c:cat>
          <c:val>
            <c:numRef>
              <c:f>'TODO 1'!$AU$8:$AU$38</c:f>
              <c:numCache>
                <c:ptCount val="31"/>
                <c:pt idx="0">
                  <c:v>4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4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5</c:v>
                </c:pt>
                <c:pt idx="11">
                  <c:v>2</c:v>
                </c:pt>
                <c:pt idx="12">
                  <c:v>2</c:v>
                </c:pt>
                <c:pt idx="13">
                  <c:v>7</c:v>
                </c:pt>
                <c:pt idx="14">
                  <c:v>3</c:v>
                </c:pt>
                <c:pt idx="15">
                  <c:v>8</c:v>
                </c:pt>
                <c:pt idx="16">
                  <c:v>2</c:v>
                </c:pt>
                <c:pt idx="17">
                  <c:v>4</c:v>
                </c:pt>
                <c:pt idx="18">
                  <c:v>3</c:v>
                </c:pt>
                <c:pt idx="19">
                  <c:v>4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2</c:v>
                </c:pt>
                <c:pt idx="24">
                  <c:v>2</c:v>
                </c:pt>
                <c:pt idx="25">
                  <c:v>3</c:v>
                </c:pt>
                <c:pt idx="28">
                  <c:v>2</c:v>
                </c:pt>
              </c:numCache>
            </c:numRef>
          </c:val>
        </c:ser>
        <c:ser>
          <c:idx val="3"/>
          <c:order val="2"/>
          <c:tx>
            <c:strRef>
              <c:f>'TODO 1'!$AV$7</c:f>
              <c:strCache>
                <c:ptCount val="1"/>
                <c:pt idx="0">
                  <c:v>WEB OPAC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1'!$C$8:$C$38</c:f>
              <c:strCache>
                <c:ptCount val="31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RLS</c:v>
                </c:pt>
                <c:pt idx="27">
                  <c:v>IRC</c:v>
                </c:pt>
                <c:pt idx="28">
                  <c:v>BHI</c:v>
                </c:pt>
                <c:pt idx="29">
                  <c:v>TES</c:v>
                </c:pt>
                <c:pt idx="30">
                  <c:v>SEC</c:v>
                </c:pt>
              </c:strCache>
            </c:strRef>
          </c:cat>
          <c:val>
            <c:numRef>
              <c:f>'TODO 1'!$AV$8:$AV$38</c:f>
              <c:numCache>
                <c:ptCount val="31"/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6">
                  <c:v>9</c:v>
                </c:pt>
                <c:pt idx="7">
                  <c:v>20</c:v>
                </c:pt>
                <c:pt idx="8">
                  <c:v>10</c:v>
                </c:pt>
                <c:pt idx="9">
                  <c:v>2</c:v>
                </c:pt>
                <c:pt idx="10">
                  <c:v>5</c:v>
                </c:pt>
                <c:pt idx="12">
                  <c:v>0</c:v>
                </c:pt>
                <c:pt idx="13">
                  <c:v>21</c:v>
                </c:pt>
                <c:pt idx="16">
                  <c:v>6</c:v>
                </c:pt>
                <c:pt idx="17">
                  <c:v>4</c:v>
                </c:pt>
                <c:pt idx="18">
                  <c:v>8</c:v>
                </c:pt>
                <c:pt idx="19">
                  <c:v>3</c:v>
                </c:pt>
                <c:pt idx="20">
                  <c:v>2</c:v>
                </c:pt>
                <c:pt idx="21">
                  <c:v>13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8">
                  <c:v>5</c:v>
                </c:pt>
              </c:numCache>
            </c:numRef>
          </c:val>
        </c:ser>
        <c:ser>
          <c:idx val="4"/>
          <c:order val="3"/>
          <c:tx>
            <c:strRef>
              <c:f>'TODO 1'!$AW$7</c:f>
              <c:strCache>
                <c:ptCount val="1"/>
                <c:pt idx="0">
                  <c:v>CONSULTA PÚBLICA, CD-ROM, INTERNET</c:v>
                </c:pt>
              </c:strCache>
            </c:strRef>
          </c:tx>
          <c:spPr>
            <a:solidFill>
              <a:srgbClr val="3366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1'!$C$8:$C$38</c:f>
              <c:strCache>
                <c:ptCount val="31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RLS</c:v>
                </c:pt>
                <c:pt idx="27">
                  <c:v>IRC</c:v>
                </c:pt>
                <c:pt idx="28">
                  <c:v>BHI</c:v>
                </c:pt>
                <c:pt idx="29">
                  <c:v>TES</c:v>
                </c:pt>
                <c:pt idx="30">
                  <c:v>SEC</c:v>
                </c:pt>
              </c:strCache>
            </c:strRef>
          </c:cat>
          <c:val>
            <c:numRef>
              <c:f>'TODO 1'!$AW$8:$AW$38</c:f>
              <c:numCache>
                <c:ptCount val="31"/>
                <c:pt idx="0">
                  <c:v>9</c:v>
                </c:pt>
                <c:pt idx="1">
                  <c:v>35</c:v>
                </c:pt>
                <c:pt idx="2">
                  <c:v>12</c:v>
                </c:pt>
                <c:pt idx="3">
                  <c:v>42</c:v>
                </c:pt>
                <c:pt idx="4">
                  <c:v>16</c:v>
                </c:pt>
                <c:pt idx="5">
                  <c:v>33</c:v>
                </c:pt>
                <c:pt idx="6">
                  <c:v>37</c:v>
                </c:pt>
                <c:pt idx="8">
                  <c:v>14</c:v>
                </c:pt>
                <c:pt idx="9">
                  <c:v>42</c:v>
                </c:pt>
                <c:pt idx="10">
                  <c:v>40</c:v>
                </c:pt>
                <c:pt idx="11">
                  <c:v>38</c:v>
                </c:pt>
                <c:pt idx="12">
                  <c:v>14</c:v>
                </c:pt>
                <c:pt idx="13">
                  <c:v>28</c:v>
                </c:pt>
                <c:pt idx="14">
                  <c:v>12</c:v>
                </c:pt>
                <c:pt idx="15">
                  <c:v>27</c:v>
                </c:pt>
                <c:pt idx="16">
                  <c:v>45</c:v>
                </c:pt>
                <c:pt idx="17">
                  <c:v>20</c:v>
                </c:pt>
                <c:pt idx="18">
                  <c:v>15</c:v>
                </c:pt>
                <c:pt idx="19">
                  <c:v>42</c:v>
                </c:pt>
                <c:pt idx="20">
                  <c:v>15</c:v>
                </c:pt>
                <c:pt idx="21">
                  <c:v>16</c:v>
                </c:pt>
                <c:pt idx="22">
                  <c:v>9</c:v>
                </c:pt>
                <c:pt idx="23">
                  <c:v>0</c:v>
                </c:pt>
                <c:pt idx="24">
                  <c:v>22</c:v>
                </c:pt>
                <c:pt idx="25">
                  <c:v>11</c:v>
                </c:pt>
                <c:pt idx="27">
                  <c:v>3</c:v>
                </c:pt>
              </c:numCache>
            </c:numRef>
          </c:val>
        </c:ser>
        <c:overlap val="100"/>
        <c:gapWidth val="40"/>
        <c:axId val="27947112"/>
        <c:axId val="50197417"/>
      </c:barChart>
      <c:catAx>
        <c:axId val="27947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197417"/>
        <c:crosses val="autoZero"/>
        <c:auto val="0"/>
        <c:lblOffset val="100"/>
        <c:tickLblSkip val="1"/>
        <c:noMultiLvlLbl val="0"/>
      </c:catAx>
      <c:valAx>
        <c:axId val="501974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4711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PRESUPUESTO MONOGRAFÍAS Y PUBLICACIONES PERIÓDICAS (PAPEL)</a:t>
            </a:r>
          </a:p>
        </c:rich>
      </c:tx>
      <c:layout>
        <c:manualLayout>
          <c:xMode val="factor"/>
          <c:yMode val="factor"/>
          <c:x val="-0.001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09925"/>
          <c:w val="0.981"/>
          <c:h val="0.84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'TODO 1'!$BQ$6:$BQ$7</c:f>
              <c:strCache>
                <c:ptCount val="1"/>
                <c:pt idx="0">
                  <c:v>COMPRA MONOGRAFÍAS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1'!$C$8:$C$36</c:f>
              <c:strCache>
                <c:ptCount val="29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RLS</c:v>
                </c:pt>
                <c:pt idx="27">
                  <c:v>IRC</c:v>
                </c:pt>
                <c:pt idx="28">
                  <c:v>BHI</c:v>
                </c:pt>
              </c:strCache>
            </c:strRef>
          </c:cat>
          <c:val>
            <c:numRef>
              <c:f>'TODO 1'!$BQ$8:$BQ$36</c:f>
              <c:numCache>
                <c:ptCount val="29"/>
                <c:pt idx="0">
                  <c:v>15717</c:v>
                </c:pt>
                <c:pt idx="1">
                  <c:v>16262.689999999991</c:v>
                </c:pt>
                <c:pt idx="2">
                  <c:v>13897.8</c:v>
                </c:pt>
                <c:pt idx="3">
                  <c:v>67013.94</c:v>
                </c:pt>
                <c:pt idx="4">
                  <c:v>14112.58</c:v>
                </c:pt>
                <c:pt idx="5">
                  <c:v>10792.55</c:v>
                </c:pt>
                <c:pt idx="6">
                  <c:v>25965.630000000005</c:v>
                </c:pt>
                <c:pt idx="7">
                  <c:v>28989</c:v>
                </c:pt>
                <c:pt idx="8">
                  <c:v>67550.84</c:v>
                </c:pt>
                <c:pt idx="9">
                  <c:v>20905.36</c:v>
                </c:pt>
                <c:pt idx="10">
                  <c:v>178213.83000000002</c:v>
                </c:pt>
                <c:pt idx="11">
                  <c:v>34681</c:v>
                </c:pt>
                <c:pt idx="12">
                  <c:v>16407.27</c:v>
                </c:pt>
                <c:pt idx="13">
                  <c:v>86227.72</c:v>
                </c:pt>
                <c:pt idx="14">
                  <c:v>40563.4</c:v>
                </c:pt>
                <c:pt idx="15">
                  <c:v>66117</c:v>
                </c:pt>
                <c:pt idx="16">
                  <c:v>12720.21</c:v>
                </c:pt>
                <c:pt idx="17">
                  <c:v>90180</c:v>
                </c:pt>
                <c:pt idx="18">
                  <c:v>2651</c:v>
                </c:pt>
                <c:pt idx="19">
                  <c:v>44495.57000000001</c:v>
                </c:pt>
                <c:pt idx="20">
                  <c:v>4500</c:v>
                </c:pt>
                <c:pt idx="21">
                  <c:v>5447.57</c:v>
                </c:pt>
                <c:pt idx="22">
                  <c:v>12125</c:v>
                </c:pt>
                <c:pt idx="23">
                  <c:v>23105</c:v>
                </c:pt>
                <c:pt idx="24">
                  <c:v>12015.24</c:v>
                </c:pt>
                <c:pt idx="25">
                  <c:v>18952.76</c:v>
                </c:pt>
                <c:pt idx="26">
                  <c:v>0</c:v>
                </c:pt>
                <c:pt idx="27">
                  <c:v>0</c:v>
                </c:pt>
                <c:pt idx="28">
                  <c:v>1424</c:v>
                </c:pt>
              </c:numCache>
            </c:numRef>
          </c:val>
        </c:ser>
        <c:ser>
          <c:idx val="1"/>
          <c:order val="1"/>
          <c:tx>
            <c:strRef>
              <c:f>'TODO 1'!$BW$6:$BW$7</c:f>
              <c:strCache>
                <c:ptCount val="1"/>
                <c:pt idx="0">
                  <c:v>SUSCRIPCIONES A PUBLICACIONES PERIÓDICAS EN PAPEL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1'!$C$8:$C$36</c:f>
              <c:strCache>
                <c:ptCount val="29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RLS</c:v>
                </c:pt>
                <c:pt idx="27">
                  <c:v>IRC</c:v>
                </c:pt>
                <c:pt idx="28">
                  <c:v>BHI</c:v>
                </c:pt>
              </c:strCache>
            </c:strRef>
          </c:cat>
          <c:val>
            <c:numRef>
              <c:f>'TODO 1'!$BW$8:$BW$36</c:f>
              <c:numCache>
                <c:ptCount val="29"/>
                <c:pt idx="0">
                  <c:v>2817</c:v>
                </c:pt>
                <c:pt idx="1">
                  <c:v>1207.6599999999999</c:v>
                </c:pt>
                <c:pt idx="2">
                  <c:v>1818</c:v>
                </c:pt>
                <c:pt idx="3">
                  <c:v>1161.97</c:v>
                </c:pt>
                <c:pt idx="4">
                  <c:v>90</c:v>
                </c:pt>
                <c:pt idx="5">
                  <c:v>0</c:v>
                </c:pt>
                <c:pt idx="6">
                  <c:v>13401.48</c:v>
                </c:pt>
                <c:pt idx="7">
                  <c:v>0</c:v>
                </c:pt>
                <c:pt idx="8">
                  <c:v>1514.87</c:v>
                </c:pt>
                <c:pt idx="9">
                  <c:v>0</c:v>
                </c:pt>
                <c:pt idx="10">
                  <c:v>63972.9</c:v>
                </c:pt>
                <c:pt idx="11">
                  <c:v>5155</c:v>
                </c:pt>
                <c:pt idx="12">
                  <c:v>0</c:v>
                </c:pt>
                <c:pt idx="13">
                  <c:v>0</c:v>
                </c:pt>
                <c:pt idx="14">
                  <c:v>10000</c:v>
                </c:pt>
                <c:pt idx="15">
                  <c:v>6542</c:v>
                </c:pt>
                <c:pt idx="16">
                  <c:v>455.2</c:v>
                </c:pt>
                <c:pt idx="17">
                  <c:v>0</c:v>
                </c:pt>
                <c:pt idx="18">
                  <c:v>4278</c:v>
                </c:pt>
                <c:pt idx="19">
                  <c:v>0</c:v>
                </c:pt>
                <c:pt idx="20">
                  <c:v>500</c:v>
                </c:pt>
                <c:pt idx="21">
                  <c:v>690.41</c:v>
                </c:pt>
                <c:pt idx="22">
                  <c:v>816</c:v>
                </c:pt>
                <c:pt idx="23">
                  <c:v>5144</c:v>
                </c:pt>
                <c:pt idx="24">
                  <c:v>287.19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overlap val="100"/>
        <c:gapWidth val="40"/>
        <c:axId val="49123570"/>
        <c:axId val="39458947"/>
      </c:barChart>
      <c:catAx>
        <c:axId val="49123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58947"/>
        <c:crosses val="autoZero"/>
        <c:auto val="0"/>
        <c:lblOffset val="100"/>
        <c:tickLblSkip val="1"/>
        <c:noMultiLvlLbl val="0"/>
      </c:catAx>
      <c:valAx>
        <c:axId val="394589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123570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05"/>
          <c:y val="0.95225"/>
          <c:w val="0.556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PRESUPUESTO TOTAL SEGÚN PROCEDENCIA</a:t>
            </a:r>
          </a:p>
        </c:rich>
      </c:tx>
      <c:layout>
        <c:manualLayout>
          <c:xMode val="factor"/>
          <c:yMode val="factor"/>
          <c:x val="-0.002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09925"/>
          <c:w val="0.981"/>
          <c:h val="0.80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'TODO 1'!$DN$6</c:f>
              <c:strCache>
                <c:ptCount val="1"/>
                <c:pt idx="0">
                  <c:v>PRESUPUESTO BIBLIOTECA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1'!$C$7:$C$38</c:f>
              <c:strCache>
                <c:ptCount val="32"/>
                <c:pt idx="1">
                  <c:v>BBA</c:v>
                </c:pt>
                <c:pt idx="2">
                  <c:v>BIO</c:v>
                </c:pt>
                <c:pt idx="3">
                  <c:v>BYD</c:v>
                </c:pt>
                <c:pt idx="4">
                  <c:v>CEE</c:v>
                </c:pt>
                <c:pt idx="5">
                  <c:v>FIS</c:v>
                </c:pt>
                <c:pt idx="6">
                  <c:v>GEO</c:v>
                </c:pt>
                <c:pt idx="7">
                  <c:v>INF</c:v>
                </c:pt>
                <c:pt idx="8">
                  <c:v>MAT</c:v>
                </c:pt>
                <c:pt idx="9">
                  <c:v>CPS</c:v>
                </c:pt>
                <c:pt idx="10">
                  <c:v>QUI</c:v>
                </c:pt>
                <c:pt idx="11">
                  <c:v>DER</c:v>
                </c:pt>
                <c:pt idx="12">
                  <c:v>EDU</c:v>
                </c:pt>
                <c:pt idx="13">
                  <c:v>FAR</c:v>
                </c:pt>
                <c:pt idx="14">
                  <c:v>FLL</c:v>
                </c:pt>
                <c:pt idx="15">
                  <c:v>FLS</c:v>
                </c:pt>
                <c:pt idx="16">
                  <c:v>GHI</c:v>
                </c:pt>
                <c:pt idx="17">
                  <c:v>FDI</c:v>
                </c:pt>
                <c:pt idx="18">
                  <c:v>MED</c:v>
                </c:pt>
                <c:pt idx="19">
                  <c:v>ODO</c:v>
                </c:pt>
                <c:pt idx="20">
                  <c:v>PSI</c:v>
                </c:pt>
                <c:pt idx="21">
                  <c:v>VET</c:v>
                </c:pt>
                <c:pt idx="22">
                  <c:v>ENF</c:v>
                </c:pt>
                <c:pt idx="23">
                  <c:v>EST</c:v>
                </c:pt>
                <c:pt idx="24">
                  <c:v>EMP</c:v>
                </c:pt>
                <c:pt idx="25">
                  <c:v>OPT</c:v>
                </c:pt>
                <c:pt idx="26">
                  <c:v>TRS</c:v>
                </c:pt>
                <c:pt idx="27">
                  <c:v>RLS</c:v>
                </c:pt>
                <c:pt idx="28">
                  <c:v>IRC</c:v>
                </c:pt>
                <c:pt idx="29">
                  <c:v>BHI</c:v>
                </c:pt>
                <c:pt idx="30">
                  <c:v>TES</c:v>
                </c:pt>
                <c:pt idx="31">
                  <c:v>SEC</c:v>
                </c:pt>
              </c:strCache>
            </c:strRef>
          </c:cat>
          <c:val>
            <c:numRef>
              <c:f>'TODO 1'!$DN$7:$DN$38</c:f>
              <c:numCache>
                <c:ptCount val="32"/>
                <c:pt idx="1">
                  <c:v>23516</c:v>
                </c:pt>
                <c:pt idx="2">
                  <c:v>16716.159999999996</c:v>
                </c:pt>
                <c:pt idx="3">
                  <c:v>16118</c:v>
                </c:pt>
                <c:pt idx="4">
                  <c:v>121121.6</c:v>
                </c:pt>
                <c:pt idx="5">
                  <c:v>13397.85</c:v>
                </c:pt>
                <c:pt idx="6">
                  <c:v>12028.64</c:v>
                </c:pt>
                <c:pt idx="7">
                  <c:v>99855.97</c:v>
                </c:pt>
                <c:pt idx="8">
                  <c:v>33876</c:v>
                </c:pt>
                <c:pt idx="9">
                  <c:v>65007.92</c:v>
                </c:pt>
                <c:pt idx="10">
                  <c:v>24065.059999999998</c:v>
                </c:pt>
                <c:pt idx="11">
                  <c:v>86634.74</c:v>
                </c:pt>
                <c:pt idx="12">
                  <c:v>78158</c:v>
                </c:pt>
                <c:pt idx="13">
                  <c:v>12233.66</c:v>
                </c:pt>
                <c:pt idx="14">
                  <c:v>28600</c:v>
                </c:pt>
                <c:pt idx="15">
                  <c:v>54914</c:v>
                </c:pt>
                <c:pt idx="16">
                  <c:v>111952</c:v>
                </c:pt>
                <c:pt idx="17">
                  <c:v>39195.21</c:v>
                </c:pt>
                <c:pt idx="18">
                  <c:v>99430</c:v>
                </c:pt>
                <c:pt idx="19">
                  <c:v>12811</c:v>
                </c:pt>
                <c:pt idx="20">
                  <c:v>66234.5</c:v>
                </c:pt>
                <c:pt idx="21">
                  <c:v>14932</c:v>
                </c:pt>
                <c:pt idx="22">
                  <c:v>49955.340000000004</c:v>
                </c:pt>
                <c:pt idx="23">
                  <c:v>24510.48</c:v>
                </c:pt>
                <c:pt idx="24">
                  <c:v>31446</c:v>
                </c:pt>
                <c:pt idx="25">
                  <c:v>23966.84</c:v>
                </c:pt>
                <c:pt idx="26">
                  <c:v>39678.979999999996</c:v>
                </c:pt>
                <c:pt idx="27">
                  <c:v>0</c:v>
                </c:pt>
                <c:pt idx="28">
                  <c:v>0</c:v>
                </c:pt>
                <c:pt idx="29">
                  <c:v>18345</c:v>
                </c:pt>
                <c:pt idx="30">
                  <c:v>0</c:v>
                </c:pt>
                <c:pt idx="31">
                  <c:v>382917.24999999994</c:v>
                </c:pt>
              </c:numCache>
            </c:numRef>
          </c:val>
        </c:ser>
        <c:ser>
          <c:idx val="1"/>
          <c:order val="1"/>
          <c:tx>
            <c:strRef>
              <c:f>'TODO 1'!$DP$6</c:f>
              <c:strCache>
                <c:ptCount val="1"/>
                <c:pt idx="0">
                  <c:v>DEPARTAMENTOS GESTIONADO POR LA BIBLIOTECA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1'!$C$7:$C$38</c:f>
              <c:strCache>
                <c:ptCount val="32"/>
                <c:pt idx="1">
                  <c:v>BBA</c:v>
                </c:pt>
                <c:pt idx="2">
                  <c:v>BIO</c:v>
                </c:pt>
                <c:pt idx="3">
                  <c:v>BYD</c:v>
                </c:pt>
                <c:pt idx="4">
                  <c:v>CEE</c:v>
                </c:pt>
                <c:pt idx="5">
                  <c:v>FIS</c:v>
                </c:pt>
                <c:pt idx="6">
                  <c:v>GEO</c:v>
                </c:pt>
                <c:pt idx="7">
                  <c:v>INF</c:v>
                </c:pt>
                <c:pt idx="8">
                  <c:v>MAT</c:v>
                </c:pt>
                <c:pt idx="9">
                  <c:v>CPS</c:v>
                </c:pt>
                <c:pt idx="10">
                  <c:v>QUI</c:v>
                </c:pt>
                <c:pt idx="11">
                  <c:v>DER</c:v>
                </c:pt>
                <c:pt idx="12">
                  <c:v>EDU</c:v>
                </c:pt>
                <c:pt idx="13">
                  <c:v>FAR</c:v>
                </c:pt>
                <c:pt idx="14">
                  <c:v>FLL</c:v>
                </c:pt>
                <c:pt idx="15">
                  <c:v>FLS</c:v>
                </c:pt>
                <c:pt idx="16">
                  <c:v>GHI</c:v>
                </c:pt>
                <c:pt idx="17">
                  <c:v>FDI</c:v>
                </c:pt>
                <c:pt idx="18">
                  <c:v>MED</c:v>
                </c:pt>
                <c:pt idx="19">
                  <c:v>ODO</c:v>
                </c:pt>
                <c:pt idx="20">
                  <c:v>PSI</c:v>
                </c:pt>
                <c:pt idx="21">
                  <c:v>VET</c:v>
                </c:pt>
                <c:pt idx="22">
                  <c:v>ENF</c:v>
                </c:pt>
                <c:pt idx="23">
                  <c:v>EST</c:v>
                </c:pt>
                <c:pt idx="24">
                  <c:v>EMP</c:v>
                </c:pt>
                <c:pt idx="25">
                  <c:v>OPT</c:v>
                </c:pt>
                <c:pt idx="26">
                  <c:v>TRS</c:v>
                </c:pt>
                <c:pt idx="27">
                  <c:v>RLS</c:v>
                </c:pt>
                <c:pt idx="28">
                  <c:v>IRC</c:v>
                </c:pt>
                <c:pt idx="29">
                  <c:v>BHI</c:v>
                </c:pt>
                <c:pt idx="30">
                  <c:v>TES</c:v>
                </c:pt>
                <c:pt idx="31">
                  <c:v>SEC</c:v>
                </c:pt>
              </c:strCache>
            </c:strRef>
          </c:cat>
          <c:val>
            <c:numRef>
              <c:f>'TODO 1'!$DP$7:$DP$38</c:f>
              <c:numCache>
                <c:ptCount val="3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3750</c:v>
                </c:pt>
                <c:pt idx="7">
                  <c:v>0</c:v>
                </c:pt>
                <c:pt idx="8">
                  <c:v>0</c:v>
                </c:pt>
                <c:pt idx="9">
                  <c:v>121</c:v>
                </c:pt>
                <c:pt idx="10">
                  <c:v>0</c:v>
                </c:pt>
                <c:pt idx="11">
                  <c:v>134921.37</c:v>
                </c:pt>
                <c:pt idx="12">
                  <c:v>0</c:v>
                </c:pt>
                <c:pt idx="13">
                  <c:v>4461.73</c:v>
                </c:pt>
                <c:pt idx="14">
                  <c:v>66099.76999999999</c:v>
                </c:pt>
                <c:pt idx="15">
                  <c:v>0</c:v>
                </c:pt>
                <c:pt idx="16">
                  <c:v>0</c:v>
                </c:pt>
                <c:pt idx="17">
                  <c:v>895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1768.24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2"/>
          <c:order val="2"/>
          <c:tx>
            <c:strRef>
              <c:f>'TODO 1'!$DQ$6</c:f>
              <c:strCache>
                <c:ptCount val="1"/>
                <c:pt idx="0">
                  <c:v>DEPARTAMENTOS GESTIONADO POR DEPARTAMENTOS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1'!$C$7:$C$38</c:f>
              <c:strCache>
                <c:ptCount val="32"/>
                <c:pt idx="1">
                  <c:v>BBA</c:v>
                </c:pt>
                <c:pt idx="2">
                  <c:v>BIO</c:v>
                </c:pt>
                <c:pt idx="3">
                  <c:v>BYD</c:v>
                </c:pt>
                <c:pt idx="4">
                  <c:v>CEE</c:v>
                </c:pt>
                <c:pt idx="5">
                  <c:v>FIS</c:v>
                </c:pt>
                <c:pt idx="6">
                  <c:v>GEO</c:v>
                </c:pt>
                <c:pt idx="7">
                  <c:v>INF</c:v>
                </c:pt>
                <c:pt idx="8">
                  <c:v>MAT</c:v>
                </c:pt>
                <c:pt idx="9">
                  <c:v>CPS</c:v>
                </c:pt>
                <c:pt idx="10">
                  <c:v>QUI</c:v>
                </c:pt>
                <c:pt idx="11">
                  <c:v>DER</c:v>
                </c:pt>
                <c:pt idx="12">
                  <c:v>EDU</c:v>
                </c:pt>
                <c:pt idx="13">
                  <c:v>FAR</c:v>
                </c:pt>
                <c:pt idx="14">
                  <c:v>FLL</c:v>
                </c:pt>
                <c:pt idx="15">
                  <c:v>FLS</c:v>
                </c:pt>
                <c:pt idx="16">
                  <c:v>GHI</c:v>
                </c:pt>
                <c:pt idx="17">
                  <c:v>FDI</c:v>
                </c:pt>
                <c:pt idx="18">
                  <c:v>MED</c:v>
                </c:pt>
                <c:pt idx="19">
                  <c:v>ODO</c:v>
                </c:pt>
                <c:pt idx="20">
                  <c:v>PSI</c:v>
                </c:pt>
                <c:pt idx="21">
                  <c:v>VET</c:v>
                </c:pt>
                <c:pt idx="22">
                  <c:v>ENF</c:v>
                </c:pt>
                <c:pt idx="23">
                  <c:v>EST</c:v>
                </c:pt>
                <c:pt idx="24">
                  <c:v>EMP</c:v>
                </c:pt>
                <c:pt idx="25">
                  <c:v>OPT</c:v>
                </c:pt>
                <c:pt idx="26">
                  <c:v>TRS</c:v>
                </c:pt>
                <c:pt idx="27">
                  <c:v>RLS</c:v>
                </c:pt>
                <c:pt idx="28">
                  <c:v>IRC</c:v>
                </c:pt>
                <c:pt idx="29">
                  <c:v>BHI</c:v>
                </c:pt>
                <c:pt idx="30">
                  <c:v>TES</c:v>
                </c:pt>
                <c:pt idx="31">
                  <c:v>SEC</c:v>
                </c:pt>
              </c:strCache>
            </c:strRef>
          </c:cat>
          <c:val>
            <c:numRef>
              <c:f>'TODO 1'!$DQ$7:$DQ$38</c:f>
              <c:numCache>
                <c:ptCount val="32"/>
                <c:pt idx="1">
                  <c:v>0</c:v>
                </c:pt>
                <c:pt idx="2">
                  <c:v>4076.33</c:v>
                </c:pt>
                <c:pt idx="3">
                  <c:v>0</c:v>
                </c:pt>
                <c:pt idx="4">
                  <c:v>0</c:v>
                </c:pt>
                <c:pt idx="5">
                  <c:v>6132.58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2476</c:v>
                </c:pt>
                <c:pt idx="10">
                  <c:v>5181.28</c:v>
                </c:pt>
                <c:pt idx="11">
                  <c:v>143604.19</c:v>
                </c:pt>
                <c:pt idx="12">
                  <c:v>0</c:v>
                </c:pt>
                <c:pt idx="13">
                  <c:v>4461.889999999999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16350</c:v>
                </c:pt>
                <c:pt idx="19">
                  <c:v>468</c:v>
                </c:pt>
                <c:pt idx="20">
                  <c:v>9317.539999999999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3"/>
          <c:order val="3"/>
          <c:tx>
            <c:strRef>
              <c:f>'TODO 1'!$DR$6</c:f>
              <c:strCache>
                <c:ptCount val="1"/>
                <c:pt idx="0">
                  <c:v>SUBVENCIONES EXTERNAS A LA UCM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1'!$C$7:$C$38</c:f>
              <c:strCache>
                <c:ptCount val="32"/>
                <c:pt idx="1">
                  <c:v>BBA</c:v>
                </c:pt>
                <c:pt idx="2">
                  <c:v>BIO</c:v>
                </c:pt>
                <c:pt idx="3">
                  <c:v>BYD</c:v>
                </c:pt>
                <c:pt idx="4">
                  <c:v>CEE</c:v>
                </c:pt>
                <c:pt idx="5">
                  <c:v>FIS</c:v>
                </c:pt>
                <c:pt idx="6">
                  <c:v>GEO</c:v>
                </c:pt>
                <c:pt idx="7">
                  <c:v>INF</c:v>
                </c:pt>
                <c:pt idx="8">
                  <c:v>MAT</c:v>
                </c:pt>
                <c:pt idx="9">
                  <c:v>CPS</c:v>
                </c:pt>
                <c:pt idx="10">
                  <c:v>QUI</c:v>
                </c:pt>
                <c:pt idx="11">
                  <c:v>DER</c:v>
                </c:pt>
                <c:pt idx="12">
                  <c:v>EDU</c:v>
                </c:pt>
                <c:pt idx="13">
                  <c:v>FAR</c:v>
                </c:pt>
                <c:pt idx="14">
                  <c:v>FLL</c:v>
                </c:pt>
                <c:pt idx="15">
                  <c:v>FLS</c:v>
                </c:pt>
                <c:pt idx="16">
                  <c:v>GHI</c:v>
                </c:pt>
                <c:pt idx="17">
                  <c:v>FDI</c:v>
                </c:pt>
                <c:pt idx="18">
                  <c:v>MED</c:v>
                </c:pt>
                <c:pt idx="19">
                  <c:v>ODO</c:v>
                </c:pt>
                <c:pt idx="20">
                  <c:v>PSI</c:v>
                </c:pt>
                <c:pt idx="21">
                  <c:v>VET</c:v>
                </c:pt>
                <c:pt idx="22">
                  <c:v>ENF</c:v>
                </c:pt>
                <c:pt idx="23">
                  <c:v>EST</c:v>
                </c:pt>
                <c:pt idx="24">
                  <c:v>EMP</c:v>
                </c:pt>
                <c:pt idx="25">
                  <c:v>OPT</c:v>
                </c:pt>
                <c:pt idx="26">
                  <c:v>TRS</c:v>
                </c:pt>
                <c:pt idx="27">
                  <c:v>RLS</c:v>
                </c:pt>
                <c:pt idx="28">
                  <c:v>IRC</c:v>
                </c:pt>
                <c:pt idx="29">
                  <c:v>BHI</c:v>
                </c:pt>
                <c:pt idx="30">
                  <c:v>TES</c:v>
                </c:pt>
                <c:pt idx="31">
                  <c:v>SEC</c:v>
                </c:pt>
              </c:strCache>
            </c:strRef>
          </c:cat>
          <c:val>
            <c:numRef>
              <c:f>'TODO 1'!$DR$7:$DR$38</c:f>
              <c:numCache>
                <c:ptCount val="3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15036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overlap val="100"/>
        <c:gapWidth val="40"/>
        <c:axId val="19586204"/>
        <c:axId val="42058109"/>
      </c:barChart>
      <c:catAx>
        <c:axId val="19586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58109"/>
        <c:crosses val="autoZero"/>
        <c:auto val="0"/>
        <c:lblOffset val="100"/>
        <c:tickLblSkip val="1"/>
        <c:noMultiLvlLbl val="0"/>
      </c:catAx>
      <c:valAx>
        <c:axId val="420581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8620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875"/>
          <c:y val="0.924"/>
          <c:w val="0.7247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REPARTO DEL PRESUPUESTO TOTAL SEGÚN CONCEPTO</a:t>
            </a:r>
          </a:p>
        </c:rich>
      </c:tx>
      <c:layout>
        <c:manualLayout>
          <c:xMode val="factor"/>
          <c:yMode val="factor"/>
          <c:x val="-0.0037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4"/>
          <c:y val="0.28075"/>
          <c:w val="0.3185"/>
          <c:h val="0.51975"/>
        </c:manualLayout>
      </c:layout>
      <c:pieChart>
        <c:varyColors val="1"/>
        <c:ser>
          <c:idx val="1"/>
          <c:order val="0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69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'TODO 1'!$BQ$44:$CD$44</c:f>
              <c:strCache>
                <c:ptCount val="14"/>
                <c:pt idx="0">
                  <c:v>COMPRA MONOGRAFÍAS</c:v>
                </c:pt>
                <c:pt idx="1">
                  <c:v>SUSCRIPCIONES A PUBLICACIONES PERIÓDICAS EN PAPEL</c:v>
                </c:pt>
                <c:pt idx="3">
                  <c:v>MATERIAL NO LIBRARIO</c:v>
                </c:pt>
                <c:pt idx="4">
                  <c:v>ENCUADERNACIÓN RESTAURACIÓN</c:v>
                </c:pt>
                <c:pt idx="5">
                  <c:v>MATERIAL INFORMÁTICO</c:v>
                </c:pt>
                <c:pt idx="6">
                  <c:v>MATERIAL OFICINA</c:v>
                </c:pt>
                <c:pt idx="7">
                  <c:v>MOBILIARIO</c:v>
                </c:pt>
                <c:pt idx="8">
                  <c:v>BASES DE  DATOS EN INSTALACIÓN LOCAL</c:v>
                </c:pt>
                <c:pt idx="9">
                  <c:v>BASES DE  DATOS EN LÍNEA</c:v>
                </c:pt>
                <c:pt idx="10">
                  <c:v>REVISTAS ELECTRÓNICAS</c:v>
                </c:pt>
                <c:pt idx="11">
                  <c:v>LIBROS ELECTRÓNICOS</c:v>
                </c:pt>
                <c:pt idx="12">
                  <c:v>#¡REF!</c:v>
                </c:pt>
                <c:pt idx="13">
                  <c:v>OTROS</c:v>
                </c:pt>
              </c:strCache>
            </c:strRef>
          </c:cat>
          <c:val>
            <c:numRef>
              <c:f>'TODO 1'!$BQ$45:$CD$45</c:f>
              <c:numCache>
                <c:ptCount val="14"/>
                <c:pt idx="0">
                  <c:v>931033.9600000001</c:v>
                </c:pt>
                <c:pt idx="1">
                  <c:v>1839361.1419647245</c:v>
                </c:pt>
                <c:pt idx="3">
                  <c:v>22376.65</c:v>
                </c:pt>
                <c:pt idx="4">
                  <c:v>20961.46</c:v>
                </c:pt>
                <c:pt idx="5">
                  <c:v>108046.35999999999</c:v>
                </c:pt>
                <c:pt idx="6">
                  <c:v>47809.94</c:v>
                </c:pt>
                <c:pt idx="7">
                  <c:v>102462.05</c:v>
                </c:pt>
                <c:pt idx="8">
                  <c:v>12545.28</c:v>
                </c:pt>
                <c:pt idx="9">
                  <c:v>670499.3658063363</c:v>
                </c:pt>
                <c:pt idx="10">
                  <c:v>1719509.4619647246</c:v>
                </c:pt>
                <c:pt idx="11">
                  <c:v>98741.04</c:v>
                </c:pt>
                <c:pt idx="12">
                  <c:v>0</c:v>
                </c:pt>
                <c:pt idx="13">
                  <c:v>450378.3999999999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PERSONAL DE PLANTILLA Y OTRO TIPO DE COLABORADORES</a:t>
            </a:r>
          </a:p>
        </c:rich>
      </c:tx>
      <c:layout>
        <c:manualLayout>
          <c:xMode val="factor"/>
          <c:yMode val="factor"/>
          <c:x val="0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09925"/>
          <c:w val="0.981"/>
          <c:h val="0.84075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'TODO 1'!$ED$5</c:f>
              <c:strCache>
                <c:ptCount val="1"/>
                <c:pt idx="0">
                  <c:v>TOTAL PERSONAL DE PLANTILLA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1'!$C$8:$C$38</c:f>
              <c:strCache>
                <c:ptCount val="31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RLS</c:v>
                </c:pt>
                <c:pt idx="27">
                  <c:v>IRC</c:v>
                </c:pt>
                <c:pt idx="28">
                  <c:v>BHI</c:v>
                </c:pt>
                <c:pt idx="29">
                  <c:v>TES</c:v>
                </c:pt>
                <c:pt idx="30">
                  <c:v>SEC</c:v>
                </c:pt>
              </c:strCache>
            </c:strRef>
          </c:cat>
          <c:val>
            <c:numRef>
              <c:f>'TODO 1'!$ED$8:$ED$38</c:f>
              <c:numCache>
                <c:ptCount val="31"/>
                <c:pt idx="0">
                  <c:v>7</c:v>
                </c:pt>
                <c:pt idx="1">
                  <c:v>10</c:v>
                </c:pt>
                <c:pt idx="2">
                  <c:v>4</c:v>
                </c:pt>
                <c:pt idx="3">
                  <c:v>20</c:v>
                </c:pt>
                <c:pt idx="4">
                  <c:v>10</c:v>
                </c:pt>
                <c:pt idx="5">
                  <c:v>10</c:v>
                </c:pt>
                <c:pt idx="6">
                  <c:v>16</c:v>
                </c:pt>
                <c:pt idx="7">
                  <c:v>12</c:v>
                </c:pt>
                <c:pt idx="8">
                  <c:v>16</c:v>
                </c:pt>
                <c:pt idx="9">
                  <c:v>9</c:v>
                </c:pt>
                <c:pt idx="10">
                  <c:v>24</c:v>
                </c:pt>
                <c:pt idx="11">
                  <c:v>14</c:v>
                </c:pt>
                <c:pt idx="12">
                  <c:v>8</c:v>
                </c:pt>
                <c:pt idx="13">
                  <c:v>29</c:v>
                </c:pt>
                <c:pt idx="14">
                  <c:v>10</c:v>
                </c:pt>
                <c:pt idx="15">
                  <c:v>27</c:v>
                </c:pt>
                <c:pt idx="16">
                  <c:v>10</c:v>
                </c:pt>
                <c:pt idx="17">
                  <c:v>11</c:v>
                </c:pt>
                <c:pt idx="18">
                  <c:v>7</c:v>
                </c:pt>
                <c:pt idx="19">
                  <c:v>13</c:v>
                </c:pt>
                <c:pt idx="20">
                  <c:v>8</c:v>
                </c:pt>
                <c:pt idx="21">
                  <c:v>5</c:v>
                </c:pt>
                <c:pt idx="22">
                  <c:v>4</c:v>
                </c:pt>
                <c:pt idx="23">
                  <c:v>6</c:v>
                </c:pt>
                <c:pt idx="24">
                  <c:v>6</c:v>
                </c:pt>
                <c:pt idx="25">
                  <c:v>5</c:v>
                </c:pt>
                <c:pt idx="26">
                  <c:v>0</c:v>
                </c:pt>
                <c:pt idx="27">
                  <c:v>0</c:v>
                </c:pt>
                <c:pt idx="28">
                  <c:v>16</c:v>
                </c:pt>
                <c:pt idx="29">
                  <c:v>2</c:v>
                </c:pt>
                <c:pt idx="30">
                  <c:v>37</c:v>
                </c:pt>
              </c:numCache>
            </c:numRef>
          </c:val>
        </c:ser>
        <c:overlap val="100"/>
        <c:gapWidth val="40"/>
        <c:axId val="42978662"/>
        <c:axId val="51263639"/>
      </c:barChart>
      <c:catAx>
        <c:axId val="42978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263639"/>
        <c:crosses val="autoZero"/>
        <c:auto val="0"/>
        <c:lblOffset val="100"/>
        <c:tickLblSkip val="1"/>
        <c:noMultiLvlLbl val="0"/>
      </c:catAx>
      <c:valAx>
        <c:axId val="512636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97866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57"/>
          <c:y val="0.95225"/>
          <c:w val="0.5097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chart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chart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chart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3937007874015748" right="0.3937007874015748" top="0.7874015748031497" bottom="0.7874015748031497" header="0.35433070866141736" footer="0"/>
  <pageSetup horizontalDpi="600" verticalDpi="600" orientation="landscape" paperSize="9"/>
  <headerFooter>
    <oddHeader>&amp;L&amp;18GRÁFICO &amp;P</oddHeader>
  </headerFooter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3937007874015748" right="0.3937007874015748" top="0.7874015748031497" bottom="0.7874015748031497" header="0.35433070866141736" footer="0"/>
  <pageSetup horizontalDpi="600" verticalDpi="600" orientation="landscape" paperSize="9"/>
  <headerFooter>
    <oddHeader>&amp;L&amp;18GRÁFICO &amp;P</oddHeader>
  </headerFooter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3937007874015748" right="0.3937007874015748" top="0.7874015748031497" bottom="0.7874015748031497" header="0.35433070866141736" footer="0"/>
  <pageSetup horizontalDpi="600" verticalDpi="600" orientation="landscape" paperSize="9"/>
  <headerFooter>
    <oddHeader>&amp;L&amp;18GRÁFICO &amp;P</oddHeader>
  </headerFooter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3937007874015748" right="0.3937007874015748" top="0.7874015748031497" bottom="0.7874015748031497" header="0.35433070866141736" footer="0"/>
  <pageSetup horizontalDpi="600" verticalDpi="600" orientation="landscape" paperSize="9"/>
  <headerFooter>
    <oddHeader>&amp;L&amp;18GRÁFICO &amp;P</oddHeader>
  </headerFooter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3937007874015748" right="0.3937007874015748" top="0.7874015748031497" bottom="0.7874015748031497" header="0.35433070866141736" footer="0"/>
  <pageSetup horizontalDpi="600" verticalDpi="600" orientation="landscape" paperSize="9"/>
  <headerFooter>
    <oddHeader>&amp;L&amp;18GRÁFICO &amp;P</oddHeader>
  </headerFooter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3937007874015748" right="0.3937007874015748" top="0.7874015748031497" bottom="0.7874015748031497" header="0.35433070866141736" footer="0"/>
  <pageSetup horizontalDpi="600" verticalDpi="600" orientation="landscape" paperSize="9"/>
  <headerFooter>
    <oddHeader>&amp;L&amp;18GRÁFICO &amp;P</oddHeader>
  </headerFooter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3937007874015748" right="0.3937007874015748" top="0.7874015748031497" bottom="0.7874015748031497" header="0.35433070866141736" footer="0"/>
  <pageSetup horizontalDpi="600" verticalDpi="600" orientation="landscape" paperSize="9"/>
  <headerFooter>
    <oddHeader>&amp;L&amp;18GRÁFICO &amp;P</oddHeader>
  </headerFooter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3937007874015748" right="0.3937007874015748" top="0.7874015748031497" bottom="0.7874015748031497" header="0.35433070866141736" footer="0"/>
  <pageSetup horizontalDpi="600" verticalDpi="600" orientation="landscape" paperSize="9"/>
  <headerFooter>
    <oddHeader>&amp;L&amp;18GRÁFICO &amp;P</oddHeader>
  </headerFooter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3937007874015748" right="0.3937007874015748" top="0.7874015748031497" bottom="0.7874015748031497" header="0.35433070866141736" footer="0"/>
  <pageSetup horizontalDpi="600" verticalDpi="600" orientation="landscape" paperSize="9"/>
  <headerFooter>
    <oddHeader>&amp;L&amp;18GRÁFICO &amp;P</oddHeader>
  </headerFooter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3937007874015748" right="0.3937007874015748" top="0.7874015748031497" bottom="0.7874015748031497" header="0.35433070866141736" footer="0"/>
  <pageSetup horizontalDpi="600" verticalDpi="600" orientation="landscape" paperSize="9"/>
  <headerFooter>
    <oddHeader>&amp;L&amp;18GRÁFICO &amp;P</oddHeader>
  </headerFooter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3937007874015748" right="0.3937007874015748" top="0.7874015748031497" bottom="0.7874015748031497" header="0.35433070866141736" footer="0"/>
  <pageSetup horizontalDpi="600" verticalDpi="600" orientation="landscape" paperSize="9"/>
  <headerFooter>
    <oddHeader>&amp;L&amp;18GRÁFICO &amp;P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3937007874015748" right="0.3937007874015748" top="0.7874015748031497" bottom="0.7874015748031497" header="0.35433070866141736" footer="0"/>
  <pageSetup horizontalDpi="600" verticalDpi="600" orientation="landscape" paperSize="9"/>
  <headerFooter>
    <oddHeader>&amp;L&amp;18GRÁFICO &amp;P</oddHeader>
  </headerFooter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3937007874015748" right="0.3937007874015748" top="0.7874015748031497" bottom="0.7874015748031497" header="0.35433070866141736" footer="0"/>
  <pageSetup horizontalDpi="600" verticalDpi="600" orientation="landscape" paperSize="9"/>
  <headerFooter>
    <oddHeader>&amp;L&amp;18GRÁFICO &amp;P</oddHeader>
  </headerFooter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3937007874015748" right="0.3937007874015748" top="0.7874015748031497" bottom="0.7874015748031497" header="0.35433070866141736" footer="0"/>
  <pageSetup horizontalDpi="600" verticalDpi="600" orientation="landscape" paperSize="9"/>
  <headerFooter>
    <oddHeader>&amp;L&amp;18GRÁFICO &amp;P</oddHeader>
  </headerFooter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3937007874015748" right="0.3937007874015748" top="0.7874015748031497" bottom="0.7874015748031497" header="0.35433070866141736" footer="0"/>
  <pageSetup horizontalDpi="600" verticalDpi="600" orientation="landscape" paperSize="9"/>
  <headerFooter>
    <oddHeader>&amp;L&amp;18GRÁFICO &amp;P</oddHeader>
  </headerFooter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3937007874015748" right="0.3937007874015748" top="0.7874015748031497" bottom="0.7874015748031497" header="0.35433070866141736" footer="0"/>
  <pageSetup horizontalDpi="600" verticalDpi="600" orientation="landscape" paperSize="9"/>
  <headerFooter>
    <oddHeader>&amp;L&amp;18GRÁFICO &amp;P</oddHeader>
  </headerFooter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3937007874015748" right="0.3937007874015748" top="0.7874015748031497" bottom="0.7874015748031497" header="0.35433070866141736" footer="0"/>
  <pageSetup horizontalDpi="600" verticalDpi="600" orientation="landscape" paperSize="9"/>
  <headerFooter>
    <oddHeader>&amp;L&amp;18GRÁFICO &amp;P</oddHeader>
  </headerFooter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3937007874015748" right="0.3937007874015748" top="0.7874015748031497" bottom="0.7874015748031497" header="0.35433070866141736" footer="0"/>
  <pageSetup horizontalDpi="600" verticalDpi="600" orientation="landscape" paperSize="9"/>
  <headerFooter>
    <oddHeader>&amp;L&amp;18GRÁFICO &amp;P</oddHeader>
  </headerFooter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3937007874015748" right="0.3937007874015748" top="0.7874015748031497" bottom="0.7874015748031497" header="0.35433070866141736" footer="0"/>
  <pageSetup horizontalDpi="600" verticalDpi="600" orientation="landscape" paperSize="9"/>
  <headerFooter>
    <oddHeader>&amp;L&amp;18GRÁFICO &amp;P</oddHeader>
  </headerFooter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3937007874015748" right="0.3937007874015748" top="0.7874015748031497" bottom="0.7874015748031497" header="0.35433070866141736" footer="0"/>
  <pageSetup horizontalDpi="600" verticalDpi="600" orientation="landscape" paperSize="9"/>
  <headerFooter>
    <oddHeader>&amp;L&amp;18GRÁFICO &amp;P</oddHeader>
  </headerFooter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3937007874015748" right="0.3937007874015748" top="0.7874015748031497" bottom="0.7874015748031497" header="0.35433070866141736" footer="0"/>
  <pageSetup horizontalDpi="600" verticalDpi="600" orientation="landscape" paperSize="9"/>
  <headerFooter>
    <oddHeader>&amp;L&amp;18GRÁFICO &amp;P</oddHeader>
  </headerFooter>
  <drawing r:id="rId1"/>
</chartsheet>
</file>

<file path=xl/chartsheets/sheet29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3937007874015748" right="0.3937007874015748" top="0.7874015748031497" bottom="0.7874015748031497" header="0.35433070866141736" footer="0"/>
  <pageSetup horizontalDpi="600" verticalDpi="600" orientation="landscape" paperSize="9"/>
  <headerFooter>
    <oddHeader>&amp;L&amp;18GRÁFICO &amp;P</oddHead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3937007874015748" right="0.3937007874015748" top="0.7874015748031497" bottom="0.7874015748031497" header="0.35433070866141736" footer="0"/>
  <pageSetup horizontalDpi="600" verticalDpi="600" orientation="landscape" paperSize="9"/>
  <headerFooter>
    <oddHeader>&amp;L&amp;18GRÁFICO &amp;P</oddHeader>
  </headerFooter>
  <drawing r:id="rId1"/>
</chartsheet>
</file>

<file path=xl/chartsheets/sheet30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3937007874015748" right="0.3937007874015748" top="0.7874015748031497" bottom="0.7874015748031497" header="0.35433070866141736" footer="0"/>
  <pageSetup horizontalDpi="600" verticalDpi="600" orientation="landscape" paperSize="9"/>
  <headerFooter>
    <oddHeader>&amp;L&amp;18GRÁFICO &amp;P</oddHead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3937007874015748" right="0.3937007874015748" top="0.7874015748031497" bottom="0.7874015748031497" header="0.35433070866141736" footer="0"/>
  <pageSetup horizontalDpi="600" verticalDpi="600" orientation="landscape" paperSize="9"/>
  <headerFooter>
    <oddHeader>&amp;L&amp;18GRÁFICO &amp;P</oddHead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3937007874015748" right="0.3937007874015748" top="0.7874015748031497" bottom="0.7874015748031497" header="0.35433070866141736" footer="0"/>
  <pageSetup horizontalDpi="600" verticalDpi="600" orientation="landscape" paperSize="9"/>
  <headerFooter>
    <oddHeader>&amp;L&amp;18GRÁFICO &amp;P</oddHead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3937007874015748" right="0.3937007874015748" top="0.7874015748031497" bottom="0.7874015748031497" header="0.35433070866141736" footer="0"/>
  <pageSetup horizontalDpi="600" verticalDpi="600" orientation="landscape" paperSize="9"/>
  <headerFooter>
    <oddHeader>&amp;L&amp;18GRÁFICO &amp;P</oddHead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3937007874015748" right="0.3937007874015748" top="0.7874015748031497" bottom="0.7874015748031497" header="0.35433070866141736" footer="0"/>
  <pageSetup horizontalDpi="600" verticalDpi="600" orientation="landscape" paperSize="9"/>
  <headerFooter>
    <oddHeader>&amp;L&amp;18GRÁFICO &amp;P</oddHead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3937007874015748" right="0.3937007874015748" top="0.7874015748031497" bottom="0.7874015748031497" header="0.35433070866141736" footer="0"/>
  <pageSetup horizontalDpi="600" verticalDpi="600" orientation="landscape" paperSize="9"/>
  <headerFooter>
    <oddHeader>&amp;L&amp;18GRÁFICO &amp;P</oddHead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3937007874015748" right="0.3937007874015748" top="0.7874015748031497" bottom="0.7874015748031497" header="0.35433070866141736" footer="0"/>
  <pageSetup horizontalDpi="600" verticalDpi="600" orientation="landscape" paperSize="9"/>
  <headerFooter>
    <oddHeader>&amp;L&amp;18GRÁFICO &amp;P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2</xdr:col>
      <xdr:colOff>238125</xdr:colOff>
      <xdr:row>0</xdr:row>
      <xdr:rowOff>647700</xdr:rowOff>
    </xdr:to>
    <xdr:pic>
      <xdr:nvPicPr>
        <xdr:cNvPr id="1" name="Picture 2" descr="Logotipo de la BUCM, pulse para acceder a la página princip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266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4095750</xdr:colOff>
      <xdr:row>1</xdr:row>
      <xdr:rowOff>66675</xdr:rowOff>
    </xdr:from>
    <xdr:to>
      <xdr:col>6</xdr:col>
      <xdr:colOff>571500</xdr:colOff>
      <xdr:row>1</xdr:row>
      <xdr:rowOff>323850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6705600" y="714375"/>
          <a:ext cx="23336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663300"/>
              </a:solidFill>
            </a:rPr>
            <a:t>Seleccionar biblioteca</a:t>
          </a:r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44100" cy="6096000"/>
    <xdr:graphicFrame>
      <xdr:nvGraphicFramePr>
        <xdr:cNvPr id="1" name="Shape 1025"/>
        <xdr:cNvGraphicFramePr/>
      </xdr:nvGraphicFramePr>
      <xdr:xfrm>
        <a:off x="0" y="0"/>
        <a:ext cx="994410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44100" cy="6096000"/>
    <xdr:graphicFrame>
      <xdr:nvGraphicFramePr>
        <xdr:cNvPr id="1" name="Shape 1025"/>
        <xdr:cNvGraphicFramePr/>
      </xdr:nvGraphicFramePr>
      <xdr:xfrm>
        <a:off x="0" y="0"/>
        <a:ext cx="994410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44100" cy="6096000"/>
    <xdr:graphicFrame>
      <xdr:nvGraphicFramePr>
        <xdr:cNvPr id="1" name="Shape 1025"/>
        <xdr:cNvGraphicFramePr/>
      </xdr:nvGraphicFramePr>
      <xdr:xfrm>
        <a:off x="0" y="0"/>
        <a:ext cx="994410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44100" cy="6096000"/>
    <xdr:graphicFrame>
      <xdr:nvGraphicFramePr>
        <xdr:cNvPr id="1" name="Shape 1025"/>
        <xdr:cNvGraphicFramePr/>
      </xdr:nvGraphicFramePr>
      <xdr:xfrm>
        <a:off x="0" y="0"/>
        <a:ext cx="994410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44100" cy="6096000"/>
    <xdr:graphicFrame>
      <xdr:nvGraphicFramePr>
        <xdr:cNvPr id="1" name="Shape 1025"/>
        <xdr:cNvGraphicFramePr/>
      </xdr:nvGraphicFramePr>
      <xdr:xfrm>
        <a:off x="0" y="0"/>
        <a:ext cx="994410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44100" cy="6096000"/>
    <xdr:graphicFrame>
      <xdr:nvGraphicFramePr>
        <xdr:cNvPr id="1" name="Shape 1025"/>
        <xdr:cNvGraphicFramePr/>
      </xdr:nvGraphicFramePr>
      <xdr:xfrm>
        <a:off x="0" y="0"/>
        <a:ext cx="994410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44100" cy="6096000"/>
    <xdr:graphicFrame>
      <xdr:nvGraphicFramePr>
        <xdr:cNvPr id="1" name="Shape 1025"/>
        <xdr:cNvGraphicFramePr/>
      </xdr:nvGraphicFramePr>
      <xdr:xfrm>
        <a:off x="0" y="0"/>
        <a:ext cx="994410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44100" cy="6096000"/>
    <xdr:graphicFrame>
      <xdr:nvGraphicFramePr>
        <xdr:cNvPr id="1" name="Shape 1025"/>
        <xdr:cNvGraphicFramePr/>
      </xdr:nvGraphicFramePr>
      <xdr:xfrm>
        <a:off x="0" y="0"/>
        <a:ext cx="994410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44100" cy="6096000"/>
    <xdr:graphicFrame>
      <xdr:nvGraphicFramePr>
        <xdr:cNvPr id="1" name="Shape 1025"/>
        <xdr:cNvGraphicFramePr/>
      </xdr:nvGraphicFramePr>
      <xdr:xfrm>
        <a:off x="0" y="0"/>
        <a:ext cx="994410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44100" cy="6096000"/>
    <xdr:graphicFrame>
      <xdr:nvGraphicFramePr>
        <xdr:cNvPr id="1" name="Shape 1025"/>
        <xdr:cNvGraphicFramePr/>
      </xdr:nvGraphicFramePr>
      <xdr:xfrm>
        <a:off x="0" y="0"/>
        <a:ext cx="994410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133350</xdr:rowOff>
    </xdr:from>
    <xdr:to>
      <xdr:col>3</xdr:col>
      <xdr:colOff>476250</xdr:colOff>
      <xdr:row>1</xdr:row>
      <xdr:rowOff>219075</xdr:rowOff>
    </xdr:to>
    <xdr:pic>
      <xdr:nvPicPr>
        <xdr:cNvPr id="1" name="Picture 2" descr="Logotipo de la BUCM, pulse para acceder a la página princip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33350"/>
          <a:ext cx="1514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619125</xdr:colOff>
      <xdr:row>0</xdr:row>
      <xdr:rowOff>104775</xdr:rowOff>
    </xdr:from>
    <xdr:to>
      <xdr:col>7</xdr:col>
      <xdr:colOff>1200150</xdr:colOff>
      <xdr:row>0</xdr:row>
      <xdr:rowOff>504825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1733550" y="104775"/>
          <a:ext cx="36766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Seleccionar centro</a:t>
          </a:r>
        </a:p>
      </xdr:txBody>
    </xdr:sp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44100" cy="6096000"/>
    <xdr:graphicFrame>
      <xdr:nvGraphicFramePr>
        <xdr:cNvPr id="1" name="Shape 1025"/>
        <xdr:cNvGraphicFramePr/>
      </xdr:nvGraphicFramePr>
      <xdr:xfrm>
        <a:off x="0" y="0"/>
        <a:ext cx="994410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44100" cy="6096000"/>
    <xdr:graphicFrame>
      <xdr:nvGraphicFramePr>
        <xdr:cNvPr id="1" name="Shape 1025"/>
        <xdr:cNvGraphicFramePr/>
      </xdr:nvGraphicFramePr>
      <xdr:xfrm>
        <a:off x="0" y="0"/>
        <a:ext cx="994410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44100" cy="6096000"/>
    <xdr:graphicFrame>
      <xdr:nvGraphicFramePr>
        <xdr:cNvPr id="1" name="Shape 1025"/>
        <xdr:cNvGraphicFramePr/>
      </xdr:nvGraphicFramePr>
      <xdr:xfrm>
        <a:off x="0" y="0"/>
        <a:ext cx="994410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44100" cy="6096000"/>
    <xdr:graphicFrame>
      <xdr:nvGraphicFramePr>
        <xdr:cNvPr id="1" name="Shape 1025"/>
        <xdr:cNvGraphicFramePr/>
      </xdr:nvGraphicFramePr>
      <xdr:xfrm>
        <a:off x="0" y="0"/>
        <a:ext cx="994410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63150" cy="6105525"/>
    <xdr:graphicFrame>
      <xdr:nvGraphicFramePr>
        <xdr:cNvPr id="1" name="Shape 1025"/>
        <xdr:cNvGraphicFramePr/>
      </xdr:nvGraphicFramePr>
      <xdr:xfrm>
        <a:off x="0" y="0"/>
        <a:ext cx="99631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44100" cy="6096000"/>
    <xdr:graphicFrame>
      <xdr:nvGraphicFramePr>
        <xdr:cNvPr id="1" name="Shape 1025"/>
        <xdr:cNvGraphicFramePr/>
      </xdr:nvGraphicFramePr>
      <xdr:xfrm>
        <a:off x="0" y="0"/>
        <a:ext cx="994410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44100" cy="6096000"/>
    <xdr:graphicFrame>
      <xdr:nvGraphicFramePr>
        <xdr:cNvPr id="1" name="Shape 1025"/>
        <xdr:cNvGraphicFramePr/>
      </xdr:nvGraphicFramePr>
      <xdr:xfrm>
        <a:off x="0" y="0"/>
        <a:ext cx="994410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44100" cy="6096000"/>
    <xdr:graphicFrame>
      <xdr:nvGraphicFramePr>
        <xdr:cNvPr id="1" name="Shape 1025"/>
        <xdr:cNvGraphicFramePr/>
      </xdr:nvGraphicFramePr>
      <xdr:xfrm>
        <a:off x="0" y="0"/>
        <a:ext cx="994410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44100" cy="6096000"/>
    <xdr:graphicFrame>
      <xdr:nvGraphicFramePr>
        <xdr:cNvPr id="1" name="Shape 1025"/>
        <xdr:cNvGraphicFramePr/>
      </xdr:nvGraphicFramePr>
      <xdr:xfrm>
        <a:off x="0" y="0"/>
        <a:ext cx="994410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44100" cy="6096000"/>
    <xdr:graphicFrame>
      <xdr:nvGraphicFramePr>
        <xdr:cNvPr id="1" name="Shape 1025"/>
        <xdr:cNvGraphicFramePr/>
      </xdr:nvGraphicFramePr>
      <xdr:xfrm>
        <a:off x="0" y="0"/>
        <a:ext cx="994410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276225</xdr:colOff>
      <xdr:row>5</xdr:row>
      <xdr:rowOff>114300</xdr:rowOff>
    </xdr:from>
    <xdr:to>
      <xdr:col>4</xdr:col>
      <xdr:colOff>2276475</xdr:colOff>
      <xdr:row>6</xdr:row>
      <xdr:rowOff>457200</xdr:rowOff>
    </xdr:to>
    <xdr:pic>
      <xdr:nvPicPr>
        <xdr:cNvPr id="1" name="Picture 33" descr="Logotipo de la BUCM, pulse para acceder a la página princip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1638300"/>
          <a:ext cx="20002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44100" cy="6096000"/>
    <xdr:graphicFrame>
      <xdr:nvGraphicFramePr>
        <xdr:cNvPr id="1" name="Shape 1025"/>
        <xdr:cNvGraphicFramePr/>
      </xdr:nvGraphicFramePr>
      <xdr:xfrm>
        <a:off x="0" y="0"/>
        <a:ext cx="994410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44100" cy="6096000"/>
    <xdr:graphicFrame>
      <xdr:nvGraphicFramePr>
        <xdr:cNvPr id="1" name="Shape 1025"/>
        <xdr:cNvGraphicFramePr/>
      </xdr:nvGraphicFramePr>
      <xdr:xfrm>
        <a:off x="0" y="0"/>
        <a:ext cx="994410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44100" cy="6096000"/>
    <xdr:graphicFrame>
      <xdr:nvGraphicFramePr>
        <xdr:cNvPr id="1" name="Shape 1025"/>
        <xdr:cNvGraphicFramePr/>
      </xdr:nvGraphicFramePr>
      <xdr:xfrm>
        <a:off x="0" y="0"/>
        <a:ext cx="994410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44100" cy="6096000"/>
    <xdr:graphicFrame>
      <xdr:nvGraphicFramePr>
        <xdr:cNvPr id="1" name="Shape 1025"/>
        <xdr:cNvGraphicFramePr/>
      </xdr:nvGraphicFramePr>
      <xdr:xfrm>
        <a:off x="0" y="0"/>
        <a:ext cx="994410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44100" cy="6096000"/>
    <xdr:graphicFrame>
      <xdr:nvGraphicFramePr>
        <xdr:cNvPr id="1" name="Shape 1025"/>
        <xdr:cNvGraphicFramePr/>
      </xdr:nvGraphicFramePr>
      <xdr:xfrm>
        <a:off x="0" y="0"/>
        <a:ext cx="994410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44100" cy="6096000"/>
    <xdr:graphicFrame>
      <xdr:nvGraphicFramePr>
        <xdr:cNvPr id="1" name="Shape 1025"/>
        <xdr:cNvGraphicFramePr/>
      </xdr:nvGraphicFramePr>
      <xdr:xfrm>
        <a:off x="0" y="0"/>
        <a:ext cx="994410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5</xdr:row>
      <xdr:rowOff>123825</xdr:rowOff>
    </xdr:from>
    <xdr:to>
      <xdr:col>4</xdr:col>
      <xdr:colOff>2228850</xdr:colOff>
      <xdr:row>6</xdr:row>
      <xdr:rowOff>485775</xdr:rowOff>
    </xdr:to>
    <xdr:pic>
      <xdr:nvPicPr>
        <xdr:cNvPr id="1" name="Picture 33" descr="Logotipo de la BUCM, pulse para acceder a la página princip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1638300"/>
          <a:ext cx="20002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476250</xdr:colOff>
      <xdr:row>5</xdr:row>
      <xdr:rowOff>304800</xdr:rowOff>
    </xdr:from>
    <xdr:to>
      <xdr:col>4</xdr:col>
      <xdr:colOff>2476500</xdr:colOff>
      <xdr:row>7</xdr:row>
      <xdr:rowOff>447675</xdr:rowOff>
    </xdr:to>
    <xdr:pic>
      <xdr:nvPicPr>
        <xdr:cNvPr id="1" name="Picture 22" descr="Logotipo de la BUCM, pulse para acceder a la página princip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1800225"/>
          <a:ext cx="20002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44100" cy="6096000"/>
    <xdr:graphicFrame>
      <xdr:nvGraphicFramePr>
        <xdr:cNvPr id="1" name="Shape 1025"/>
        <xdr:cNvGraphicFramePr/>
      </xdr:nvGraphicFramePr>
      <xdr:xfrm>
        <a:off x="0" y="0"/>
        <a:ext cx="994410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44100" cy="6096000"/>
    <xdr:graphicFrame>
      <xdr:nvGraphicFramePr>
        <xdr:cNvPr id="1" name="Shape 1025"/>
        <xdr:cNvGraphicFramePr/>
      </xdr:nvGraphicFramePr>
      <xdr:xfrm>
        <a:off x="0" y="0"/>
        <a:ext cx="994410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44100" cy="6096000"/>
    <xdr:graphicFrame>
      <xdr:nvGraphicFramePr>
        <xdr:cNvPr id="1" name="Shape 1025"/>
        <xdr:cNvGraphicFramePr/>
      </xdr:nvGraphicFramePr>
      <xdr:xfrm>
        <a:off x="0" y="0"/>
        <a:ext cx="994410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53625" cy="6105525"/>
    <xdr:graphicFrame>
      <xdr:nvGraphicFramePr>
        <xdr:cNvPr id="1" name="Shape 1025"/>
        <xdr:cNvGraphicFramePr/>
      </xdr:nvGraphicFramePr>
      <xdr:xfrm>
        <a:off x="0" y="0"/>
        <a:ext cx="995362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0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32"/>
  <sheetViews>
    <sheetView showZeros="0" tabSelected="1" view="pageBreakPreview" zoomScaleNormal="75" zoomScaleSheetLayoutView="100" zoomScalePageLayoutView="50" workbookViewId="0" topLeftCell="A1">
      <pane ySplit="3" topLeftCell="A4" activePane="bottomLeft" state="frozen"/>
      <selection pane="topLeft" activeCell="F162" sqref="F162:H163"/>
      <selection pane="bottomLeft" activeCell="G98" sqref="G98"/>
    </sheetView>
  </sheetViews>
  <sheetFormatPr defaultColWidth="11.421875" defaultRowHeight="12.75"/>
  <cols>
    <col min="1" max="1" width="6.57421875" style="695" customWidth="1"/>
    <col min="2" max="2" width="8.8515625" style="696" customWidth="1"/>
    <col min="3" max="3" width="8.28125" style="696" customWidth="1"/>
    <col min="4" max="4" width="15.421875" style="696" customWidth="1"/>
    <col min="5" max="5" width="70.28125" style="421" customWidth="1"/>
    <col min="6" max="6" width="17.57421875" style="323" customWidth="1"/>
    <col min="7" max="7" width="16.8515625" style="406" customWidth="1"/>
    <col min="8" max="16384" width="11.421875" style="402" customWidth="1"/>
  </cols>
  <sheetData>
    <row r="1" spans="1:7" ht="51" customHeight="1">
      <c r="A1" s="843" t="s">
        <v>690</v>
      </c>
      <c r="B1" s="843"/>
      <c r="C1" s="843"/>
      <c r="D1" s="843"/>
      <c r="E1" s="843"/>
      <c r="F1" s="843"/>
      <c r="G1" s="402"/>
    </row>
    <row r="2" spans="1:8" ht="28.5" customHeight="1">
      <c r="A2" s="844" t="str">
        <f>LOOKUP($H$2,'TODO 1'!D8:E39)</f>
        <v>BIBLIOTECA COMPLUTENSE</v>
      </c>
      <c r="B2" s="844"/>
      <c r="C2" s="844"/>
      <c r="D2" s="844"/>
      <c r="E2" s="844"/>
      <c r="F2" s="844"/>
      <c r="H2" s="403">
        <v>32</v>
      </c>
    </row>
    <row r="3" spans="1:7" ht="27.75" customHeight="1">
      <c r="A3" s="850"/>
      <c r="B3" s="850"/>
      <c r="C3" s="850"/>
      <c r="D3" s="850"/>
      <c r="E3" s="850"/>
      <c r="F3" s="850"/>
      <c r="G3" s="404"/>
    </row>
    <row r="4" spans="1:7" ht="16.5" customHeight="1">
      <c r="A4" s="845" t="s">
        <v>133</v>
      </c>
      <c r="B4" s="853" t="s">
        <v>572</v>
      </c>
      <c r="C4" s="853"/>
      <c r="D4" s="853"/>
      <c r="E4" s="620" t="s">
        <v>648</v>
      </c>
      <c r="F4" s="621">
        <f>LOOKUP($H$2,'TODO 1'!$D$8:$D$39,'TODO 1'!H$8:H$39)</f>
        <v>5922</v>
      </c>
      <c r="G4" s="549"/>
    </row>
    <row r="5" spans="1:7" ht="16.5" customHeight="1">
      <c r="A5" s="846"/>
      <c r="B5" s="831"/>
      <c r="C5" s="831"/>
      <c r="D5" s="831"/>
      <c r="E5" s="622" t="s">
        <v>217</v>
      </c>
      <c r="F5" s="567">
        <f>LOOKUP($H$2,'TODO 1'!$D$8:$D$39,'TODO 1'!L$8:L$39)</f>
        <v>68294</v>
      </c>
      <c r="G5" s="549"/>
    </row>
    <row r="6" spans="1:7" ht="15" customHeight="1">
      <c r="A6" s="846"/>
      <c r="B6" s="831"/>
      <c r="C6" s="831"/>
      <c r="D6" s="831"/>
      <c r="E6" s="409" t="s">
        <v>369</v>
      </c>
      <c r="F6" s="414">
        <f>LOOKUP($H$2,'TODO 1'!$D$8:$D$39,'TODO 1'!M$8:M$39)</f>
        <v>5998</v>
      </c>
      <c r="G6" s="550"/>
    </row>
    <row r="7" spans="1:7" ht="15.75" customHeight="1">
      <c r="A7" s="846"/>
      <c r="B7" s="831"/>
      <c r="C7" s="831"/>
      <c r="D7" s="831"/>
      <c r="E7" s="410" t="s">
        <v>206</v>
      </c>
      <c r="F7" s="414">
        <f>LOOKUP($H$2,'TODO 1'!$D$8:$D$39,'TODO 1'!N$8:N$39)</f>
        <v>3278</v>
      </c>
      <c r="G7" s="550"/>
    </row>
    <row r="8" spans="1:7" ht="31.5" customHeight="1">
      <c r="A8" s="846"/>
      <c r="B8" s="831"/>
      <c r="C8" s="831"/>
      <c r="D8" s="831"/>
      <c r="E8" s="697" t="s">
        <v>566</v>
      </c>
      <c r="F8" s="698">
        <f>F4+F5+F6</f>
        <v>80214</v>
      </c>
      <c r="G8" s="549"/>
    </row>
    <row r="9" spans="1:7" ht="21" customHeight="1">
      <c r="A9" s="846"/>
      <c r="B9" s="831" t="s">
        <v>536</v>
      </c>
      <c r="C9" s="831"/>
      <c r="D9" s="831"/>
      <c r="E9" s="411" t="s">
        <v>382</v>
      </c>
      <c r="F9" s="426">
        <f>LOOKUP($H$2,'TODO 8 '!$D$9:$D42,'TODO 8 '!AX$9:AX$42)</f>
        <v>85</v>
      </c>
      <c r="G9" s="405"/>
    </row>
    <row r="10" spans="1:7" ht="21" customHeight="1">
      <c r="A10" s="846"/>
      <c r="B10" s="831"/>
      <c r="C10" s="831"/>
      <c r="D10" s="831"/>
      <c r="E10" s="411" t="s">
        <v>380</v>
      </c>
      <c r="F10" s="426">
        <f>LOOKUP($H$2,'TODO 8 '!$D$9:$D42,'TODO 8 '!AY$9:AY$42)</f>
        <v>297</v>
      </c>
      <c r="G10" s="405"/>
    </row>
    <row r="11" spans="1:7" ht="21" customHeight="1">
      <c r="A11" s="846"/>
      <c r="B11" s="831"/>
      <c r="C11" s="831"/>
      <c r="D11" s="831"/>
      <c r="E11" s="411" t="s">
        <v>533</v>
      </c>
      <c r="F11" s="426">
        <f>LOOKUP($H$2,'TODO 8 '!$D$9:$D42,'TODO 8 '!AZ$9:AZ$42)</f>
        <v>2828</v>
      </c>
      <c r="G11" s="405"/>
    </row>
    <row r="12" spans="1:7" ht="21" customHeight="1">
      <c r="A12" s="846"/>
      <c r="B12" s="831"/>
      <c r="C12" s="831"/>
      <c r="D12" s="831"/>
      <c r="E12" s="411" t="s">
        <v>335</v>
      </c>
      <c r="F12" s="426">
        <f>LOOKUP($H$2,'TODO 8 '!$D$9:$D42,'TODO 8 '!BA$9:BA$42)</f>
        <v>64575</v>
      </c>
      <c r="G12" s="405"/>
    </row>
    <row r="13" spans="1:7" ht="21" customHeight="1">
      <c r="A13" s="846"/>
      <c r="B13" s="831"/>
      <c r="C13" s="831"/>
      <c r="D13" s="831"/>
      <c r="E13" s="411" t="s">
        <v>384</v>
      </c>
      <c r="F13" s="426">
        <f>LOOKUP($H$2,'TODO 8 '!$D$9:$D42,'TODO 8 '!BB$9:BB$42)</f>
        <v>15889</v>
      </c>
      <c r="G13" s="405"/>
    </row>
    <row r="14" spans="1:7" ht="21" customHeight="1">
      <c r="A14" s="846"/>
      <c r="B14" s="831"/>
      <c r="C14" s="831"/>
      <c r="D14" s="831"/>
      <c r="E14" s="411" t="s">
        <v>206</v>
      </c>
      <c r="F14" s="426">
        <f>LOOKUP($H$2,'TODO 8 '!$D$9:$D42,'TODO 8 '!BC$9:BC$42)</f>
        <v>3061</v>
      </c>
      <c r="G14" s="405"/>
    </row>
    <row r="15" spans="1:7" ht="21" customHeight="1">
      <c r="A15" s="846"/>
      <c r="B15" s="831"/>
      <c r="C15" s="831"/>
      <c r="D15" s="831"/>
      <c r="E15" s="411" t="s">
        <v>208</v>
      </c>
      <c r="F15" s="426">
        <f>LOOKUP($H$2,'TODO 8 '!$D$9:$D42,'TODO 8 '!BD$9:BD$42)</f>
        <v>9579</v>
      </c>
      <c r="G15" s="405"/>
    </row>
    <row r="16" spans="1:7" ht="21" customHeight="1">
      <c r="A16" s="846"/>
      <c r="B16" s="831"/>
      <c r="C16" s="831"/>
      <c r="D16" s="831"/>
      <c r="E16" s="411" t="s">
        <v>388</v>
      </c>
      <c r="F16" s="426">
        <f>LOOKUP($H$2,'TODO 8 '!$D$9:$D42,'TODO 8 '!BE$9:BE$42)</f>
        <v>1476</v>
      </c>
      <c r="G16" s="405"/>
    </row>
    <row r="17" spans="1:7" ht="21" customHeight="1">
      <c r="A17" s="846"/>
      <c r="B17" s="831"/>
      <c r="C17" s="831"/>
      <c r="D17" s="831"/>
      <c r="E17" s="411" t="s">
        <v>534</v>
      </c>
      <c r="F17" s="426">
        <f>LOOKUP($H$2,'TODO 8 '!$D$9:$D42,'TODO 8 '!BF$9:BF$42)</f>
        <v>17</v>
      </c>
      <c r="G17" s="405"/>
    </row>
    <row r="18" spans="1:7" ht="21" customHeight="1" thickBot="1">
      <c r="A18" s="847"/>
      <c r="B18" s="832"/>
      <c r="C18" s="832"/>
      <c r="D18" s="832"/>
      <c r="E18" s="699" t="s">
        <v>535</v>
      </c>
      <c r="F18" s="700">
        <f>LOOKUP($H$2,'TODO 8 '!$D$9:$D42,'TODO 8 '!BG$9:BG$42)</f>
        <v>97807</v>
      </c>
      <c r="G18" s="549"/>
    </row>
    <row r="19" spans="1:7" ht="20.25" customHeight="1">
      <c r="A19" s="848" t="s">
        <v>157</v>
      </c>
      <c r="B19" s="854" t="s">
        <v>233</v>
      </c>
      <c r="C19" s="854"/>
      <c r="D19" s="854"/>
      <c r="E19" s="412" t="s">
        <v>373</v>
      </c>
      <c r="F19" s="414">
        <f>LOOKUP($H$2,'TODO 1'!$D$8:$D$39,'TODO 1'!T$8:T$39)</f>
        <v>24736</v>
      </c>
      <c r="G19" s="550"/>
    </row>
    <row r="20" spans="1:7" ht="20.25" customHeight="1">
      <c r="A20" s="849"/>
      <c r="B20" s="831"/>
      <c r="C20" s="831"/>
      <c r="D20" s="831"/>
      <c r="E20" s="412" t="s">
        <v>227</v>
      </c>
      <c r="F20" s="414">
        <f>LOOKUP($H$2,'TODO 1'!$D$8:$D$39,'TODO 1'!U$8:U$39)</f>
        <v>2285</v>
      </c>
      <c r="G20" s="550"/>
    </row>
    <row r="21" spans="1:7" ht="20.25" customHeight="1">
      <c r="A21" s="849"/>
      <c r="B21" s="831"/>
      <c r="C21" s="831"/>
      <c r="D21" s="831"/>
      <c r="E21" s="412" t="s">
        <v>228</v>
      </c>
      <c r="F21" s="414">
        <f>LOOKUP($H$2,'TODO 1'!$D$8:$D$39,'TODO 1'!V$8:V$39)</f>
        <v>16830</v>
      </c>
      <c r="G21" s="550"/>
    </row>
    <row r="22" spans="1:7" ht="20.25" customHeight="1">
      <c r="A22" s="849"/>
      <c r="B22" s="831"/>
      <c r="C22" s="831"/>
      <c r="D22" s="831"/>
      <c r="E22" s="412" t="s">
        <v>229</v>
      </c>
      <c r="F22" s="414">
        <f>LOOKUP($H$2,'TODO 1'!$D$8:$D$39,'TODO 1'!W$8:W$39)</f>
        <v>3579</v>
      </c>
      <c r="G22" s="550"/>
    </row>
    <row r="23" spans="1:7" ht="20.25" customHeight="1">
      <c r="A23" s="849"/>
      <c r="B23" s="831"/>
      <c r="C23" s="831"/>
      <c r="D23" s="831"/>
      <c r="E23" s="412" t="s">
        <v>230</v>
      </c>
      <c r="F23" s="414">
        <f>LOOKUP($H$2,'TODO 1'!$D$8:$D$39,'TODO 1'!X$8:X$39)</f>
        <v>5463</v>
      </c>
      <c r="G23" s="550"/>
    </row>
    <row r="24" spans="1:7" ht="20.25" customHeight="1">
      <c r="A24" s="849"/>
      <c r="B24" s="831"/>
      <c r="C24" s="831"/>
      <c r="D24" s="831"/>
      <c r="E24" s="701" t="s">
        <v>225</v>
      </c>
      <c r="F24" s="698">
        <f>LOOKUP($H$2,'TODO 1'!$D$8:$D$39,'TODO 1'!Y$8:Y$39)</f>
        <v>52893</v>
      </c>
      <c r="G24" s="549"/>
    </row>
    <row r="25" spans="1:7" ht="20.25" customHeight="1">
      <c r="A25" s="849"/>
      <c r="B25" s="851" t="s">
        <v>234</v>
      </c>
      <c r="C25" s="851"/>
      <c r="D25" s="851"/>
      <c r="E25" s="412" t="s">
        <v>231</v>
      </c>
      <c r="F25" s="414">
        <f>LOOKUP($H$2,'TODO 1'!$D$8:$D$39,'TODO 1'!Z$8:Z$39)</f>
        <v>107599.17</v>
      </c>
      <c r="G25" s="550"/>
    </row>
    <row r="26" spans="1:7" ht="20.25" customHeight="1">
      <c r="A26" s="849"/>
      <c r="B26" s="851"/>
      <c r="C26" s="851"/>
      <c r="D26" s="851"/>
      <c r="E26" s="412" t="s">
        <v>232</v>
      </c>
      <c r="F26" s="414">
        <f>LOOKUP($H$2,'TODO 1'!$D$8:$D$39,'TODO 1'!AA$8:AA$39)</f>
        <v>21846</v>
      </c>
      <c r="G26" s="550"/>
    </row>
    <row r="27" spans="1:7" ht="20.25" customHeight="1">
      <c r="A27" s="849"/>
      <c r="B27" s="851"/>
      <c r="C27" s="851"/>
      <c r="D27" s="851"/>
      <c r="E27" s="701" t="s">
        <v>385</v>
      </c>
      <c r="F27" s="698">
        <f>LOOKUP($H$2,'TODO 1'!$D$8:$D$39,'TODO 1'!AB$8:AB$39)</f>
        <v>129445.17</v>
      </c>
      <c r="G27" s="549"/>
    </row>
    <row r="28" spans="1:7" ht="20.25" customHeight="1">
      <c r="A28" s="849"/>
      <c r="B28" s="851" t="s">
        <v>224</v>
      </c>
      <c r="C28" s="851"/>
      <c r="D28" s="851"/>
      <c r="E28" s="412" t="s">
        <v>248</v>
      </c>
      <c r="F28" s="414">
        <f>LOOKUP($H$2,'TODO 1'!$D$8:$D$39,'TODO 1'!AC$8:AC$39)</f>
        <v>8148</v>
      </c>
      <c r="G28" s="550"/>
    </row>
    <row r="29" spans="1:7" ht="20.25" customHeight="1">
      <c r="A29" s="849"/>
      <c r="B29" s="851"/>
      <c r="C29" s="851"/>
      <c r="D29" s="851"/>
      <c r="E29" s="412" t="s">
        <v>249</v>
      </c>
      <c r="F29" s="414">
        <f>LOOKUP($H$2,'TODO 1'!$D$8:$D$39,'TODO 1'!AD$8:AD$39)</f>
        <v>962</v>
      </c>
      <c r="G29" s="550"/>
    </row>
    <row r="30" spans="1:7" ht="20.25" customHeight="1">
      <c r="A30" s="849"/>
      <c r="B30" s="851"/>
      <c r="C30" s="851"/>
      <c r="D30" s="851"/>
      <c r="E30" s="413" t="s">
        <v>513</v>
      </c>
      <c r="F30" s="414">
        <f>LOOKUP($H$2,'TODO 1'!$D$8:$D$39,'TODO 1'!AE$8:AE$39)</f>
        <v>1499</v>
      </c>
      <c r="G30" s="550"/>
    </row>
    <row r="31" spans="1:7" ht="20.25" customHeight="1">
      <c r="A31" s="849"/>
      <c r="B31" s="851"/>
      <c r="C31" s="851"/>
      <c r="D31" s="851"/>
      <c r="E31" s="413" t="s">
        <v>514</v>
      </c>
      <c r="F31" s="414">
        <f>LOOKUP($H$2,'TODO 1'!$D$8:$D$39,'TODO 1'!AF$8:AF$39)</f>
        <v>253</v>
      </c>
      <c r="G31" s="550"/>
    </row>
    <row r="32" spans="1:7" ht="21" customHeight="1">
      <c r="A32" s="849"/>
      <c r="B32" s="851"/>
      <c r="C32" s="851"/>
      <c r="D32" s="851"/>
      <c r="E32" s="701" t="s">
        <v>226</v>
      </c>
      <c r="F32" s="731">
        <f>LOOKUP($H$2,'TODO 1'!$D$8:$D$39,'TODO 1'!AG$8:AG$39)</f>
        <v>10862</v>
      </c>
      <c r="G32" s="549"/>
    </row>
    <row r="33" spans="1:7" ht="20.25" customHeight="1">
      <c r="A33" s="849" t="s">
        <v>135</v>
      </c>
      <c r="B33" s="851" t="s">
        <v>542</v>
      </c>
      <c r="C33" s="851"/>
      <c r="D33" s="851"/>
      <c r="E33" s="412" t="s">
        <v>252</v>
      </c>
      <c r="F33" s="414">
        <f>LOOKUP($H$2,'TODO 1'!$D$8:$D$39,'TODO 1'!AJ$8:AJ$39)</f>
        <v>11</v>
      </c>
      <c r="G33" s="550"/>
    </row>
    <row r="34" spans="1:7" ht="20.25" customHeight="1">
      <c r="A34" s="849"/>
      <c r="B34" s="851"/>
      <c r="C34" s="851"/>
      <c r="D34" s="851"/>
      <c r="E34" s="412" t="s">
        <v>253</v>
      </c>
      <c r="F34" s="414">
        <f>LOOKUP($H$2,'TODO 1'!$D$8:$D$39,'TODO 1'!AK$8:AK$39)</f>
        <v>43</v>
      </c>
      <c r="G34" s="550"/>
    </row>
    <row r="35" spans="1:7" ht="20.25" customHeight="1">
      <c r="A35" s="849"/>
      <c r="B35" s="851"/>
      <c r="C35" s="851"/>
      <c r="D35" s="851"/>
      <c r="E35" s="412" t="s">
        <v>254</v>
      </c>
      <c r="F35" s="414">
        <f>LOOKUP($H$2,'TODO 1'!$D$8:$D$39,'TODO 1'!AL$8:AL$39)</f>
        <v>7</v>
      </c>
      <c r="G35" s="550"/>
    </row>
    <row r="36" spans="1:7" ht="20.25" customHeight="1">
      <c r="A36" s="849"/>
      <c r="B36" s="851"/>
      <c r="C36" s="851"/>
      <c r="D36" s="851"/>
      <c r="E36" s="412" t="s">
        <v>255</v>
      </c>
      <c r="F36" s="414">
        <f>LOOKUP($H$2,'TODO 1'!$D$8:$D$39,'TODO 1'!AM$8:AM$39)</f>
        <v>31</v>
      </c>
      <c r="G36" s="550"/>
    </row>
    <row r="37" spans="1:7" ht="20.25" customHeight="1">
      <c r="A37" s="849"/>
      <c r="B37" s="851"/>
      <c r="C37" s="851"/>
      <c r="D37" s="851"/>
      <c r="E37" s="412" t="s">
        <v>256</v>
      </c>
      <c r="F37" s="414">
        <f>LOOKUP($H$2,'TODO 1'!$D$8:$D$39,'TODO 1'!AN$8:AN$39)</f>
        <v>23</v>
      </c>
      <c r="G37" s="550"/>
    </row>
    <row r="38" spans="1:8" ht="20.25" customHeight="1">
      <c r="A38" s="849"/>
      <c r="B38" s="851"/>
      <c r="C38" s="851"/>
      <c r="D38" s="851"/>
      <c r="E38" s="412" t="s">
        <v>389</v>
      </c>
      <c r="F38" s="414">
        <f>LOOKUP($H$2,'TODO 1'!$D$8:$D$39,'TODO 1'!AO$8:AO$39)</f>
        <v>77</v>
      </c>
      <c r="G38" s="550"/>
      <c r="H38" s="629"/>
    </row>
    <row r="39" spans="1:7" ht="20.25" customHeight="1">
      <c r="A39" s="849"/>
      <c r="B39" s="851"/>
      <c r="C39" s="851"/>
      <c r="D39" s="851"/>
      <c r="E39" s="412" t="s">
        <v>390</v>
      </c>
      <c r="F39" s="414">
        <f>LOOKUP($H$2,'TODO 1'!$D$8:$D$39,'TODO 1'!AP$8:AP$39)</f>
        <v>7</v>
      </c>
      <c r="G39" s="550"/>
    </row>
    <row r="40" spans="1:7" ht="20.25" customHeight="1">
      <c r="A40" s="849"/>
      <c r="B40" s="851"/>
      <c r="C40" s="851"/>
      <c r="D40" s="851"/>
      <c r="E40" s="412" t="s">
        <v>258</v>
      </c>
      <c r="F40" s="414">
        <f>LOOKUP($H$2,'TODO 1'!$D$8:$D$39,'TODO 1'!AQ$8:AQ$39)</f>
        <v>36</v>
      </c>
      <c r="G40" s="550"/>
    </row>
    <row r="41" spans="1:7" ht="20.25" customHeight="1">
      <c r="A41" s="849"/>
      <c r="B41" s="851"/>
      <c r="C41" s="851"/>
      <c r="D41" s="851"/>
      <c r="E41" s="412" t="s">
        <v>391</v>
      </c>
      <c r="F41" s="414">
        <f>LOOKUP($H$2,'TODO 1'!$D$8:$D$39,'TODO 1'!AR$8:AR$39)</f>
        <v>15</v>
      </c>
      <c r="G41" s="550"/>
    </row>
    <row r="42" spans="1:7" ht="20.25" customHeight="1">
      <c r="A42" s="849"/>
      <c r="B42" s="851"/>
      <c r="C42" s="851"/>
      <c r="D42" s="851"/>
      <c r="E42" s="412" t="s">
        <v>230</v>
      </c>
      <c r="F42" s="414">
        <f>LOOKUP($H$2,'TODO 1'!$D$8:$D$39,'TODO 1'!AS$8:AS$39)</f>
        <v>79</v>
      </c>
      <c r="G42" s="550"/>
    </row>
    <row r="43" spans="1:7" ht="20.25" customHeight="1">
      <c r="A43" s="849"/>
      <c r="B43" s="861" t="s">
        <v>280</v>
      </c>
      <c r="C43" s="902" t="s">
        <v>264</v>
      </c>
      <c r="D43" s="901" t="s">
        <v>270</v>
      </c>
      <c r="E43" s="412" t="s">
        <v>268</v>
      </c>
      <c r="F43" s="414">
        <f>LOOKUP($H$2,'TODO 1'!$D$8:$D$39,'TODO 1'!AT$8:AT$39)</f>
        <v>316</v>
      </c>
      <c r="G43" s="550"/>
    </row>
    <row r="44" spans="1:7" ht="20.25" customHeight="1">
      <c r="A44" s="849"/>
      <c r="B44" s="861"/>
      <c r="C44" s="902"/>
      <c r="D44" s="901"/>
      <c r="E44" s="412" t="s">
        <v>269</v>
      </c>
      <c r="F44" s="414">
        <f>LOOKUP($H$2,'TODO 1'!$D$8:$D$39,'TODO 1'!AU$8:AU$39)</f>
        <v>74</v>
      </c>
      <c r="G44" s="550"/>
    </row>
    <row r="45" spans="1:7" ht="20.25" customHeight="1">
      <c r="A45" s="849"/>
      <c r="B45" s="861"/>
      <c r="C45" s="902"/>
      <c r="D45" s="901" t="s">
        <v>576</v>
      </c>
      <c r="E45" s="412" t="s">
        <v>393</v>
      </c>
      <c r="F45" s="414">
        <f>LOOKUP($H$2,'TODO 1'!$D$8:$D$39,'TODO 1'!AV$8:AV$39)</f>
        <v>129</v>
      </c>
      <c r="G45" s="550"/>
    </row>
    <row r="46" spans="1:7" ht="20.25" customHeight="1">
      <c r="A46" s="849"/>
      <c r="B46" s="861"/>
      <c r="C46" s="902"/>
      <c r="D46" s="901"/>
      <c r="E46" s="412" t="s">
        <v>394</v>
      </c>
      <c r="F46" s="414">
        <f>LOOKUP($H$2,'TODO 1'!$D$8:$D$39,'TODO 1'!AW$8:AW$39)</f>
        <v>597</v>
      </c>
      <c r="G46" s="550"/>
    </row>
    <row r="47" spans="1:8" ht="20.25" customHeight="1">
      <c r="A47" s="849"/>
      <c r="B47" s="861"/>
      <c r="C47" s="902"/>
      <c r="D47" s="901"/>
      <c r="E47" s="413" t="s">
        <v>519</v>
      </c>
      <c r="F47" s="414">
        <f>LOOKUP($H$2,'TODO 1'!$D$8:$D$39,'TODO 1'!AX$8:AX$39)</f>
        <v>398</v>
      </c>
      <c r="G47" s="550"/>
      <c r="H47" s="629"/>
    </row>
    <row r="48" spans="1:7" ht="20.25" customHeight="1">
      <c r="A48" s="849"/>
      <c r="B48" s="861"/>
      <c r="C48" s="902"/>
      <c r="D48" s="694"/>
      <c r="E48" s="701" t="s">
        <v>267</v>
      </c>
      <c r="F48" s="698">
        <f>LOOKUP($H$2,'TODO 1'!$D$8:$D$39,'TODO 1'!AY$8:AY$39)</f>
        <v>1514</v>
      </c>
      <c r="G48" s="549"/>
    </row>
    <row r="49" spans="1:7" ht="20.25" customHeight="1">
      <c r="A49" s="849"/>
      <c r="B49" s="861"/>
      <c r="C49" s="852"/>
      <c r="D49" s="852"/>
      <c r="E49" s="701" t="s">
        <v>265</v>
      </c>
      <c r="F49" s="698">
        <f>LOOKUP($H$2,'TODO 1'!$D$8:$D$39,'TODO 1'!BB$8:BB$39)</f>
        <v>124</v>
      </c>
      <c r="G49" s="549"/>
    </row>
    <row r="50" spans="1:7" ht="15.75" customHeight="1">
      <c r="A50" s="849"/>
      <c r="B50" s="861"/>
      <c r="C50" s="852"/>
      <c r="D50" s="852"/>
      <c r="E50" s="702" t="s">
        <v>387</v>
      </c>
      <c r="F50" s="703">
        <f>LOOKUP($H$2,'TODO 1'!$D$8:$D$39,'TODO 1'!BH$8:BH$39)</f>
        <v>89</v>
      </c>
      <c r="G50" s="549"/>
    </row>
    <row r="51" spans="1:7" ht="26.25" customHeight="1">
      <c r="A51" s="828" t="s">
        <v>136</v>
      </c>
      <c r="B51" s="838" t="s">
        <v>620</v>
      </c>
      <c r="C51" s="857"/>
      <c r="D51" s="842" t="s">
        <v>277</v>
      </c>
      <c r="E51" s="842"/>
      <c r="F51" s="567">
        <f>LOOKUP($H$2,'TODO 1'!$D$8:$D$39,'TODO 1'!BQ$8:BQ$39)</f>
        <v>931033.9600000001</v>
      </c>
      <c r="G51" s="549"/>
    </row>
    <row r="52" spans="1:7" ht="26.25" customHeight="1">
      <c r="A52" s="829"/>
      <c r="B52" s="839"/>
      <c r="C52" s="858"/>
      <c r="D52" s="842" t="s">
        <v>557</v>
      </c>
      <c r="E52" s="842"/>
      <c r="F52" s="567">
        <f>LOOKUP($H$2,'TODO 1'!$D$8:$D$39,'TODO 1'!BW$8:BW$39)</f>
        <v>119851.68000000001</v>
      </c>
      <c r="G52" s="549"/>
    </row>
    <row r="53" spans="1:7" ht="26.25" customHeight="1">
      <c r="A53" s="829"/>
      <c r="B53" s="839"/>
      <c r="C53" s="858"/>
      <c r="D53" s="842" t="s">
        <v>278</v>
      </c>
      <c r="E53" s="842"/>
      <c r="F53" s="567">
        <f>LOOKUP($H$2,'TODO 1'!$D$8:$D$39,'TODO 1'!CB$8:CB$39)</f>
        <v>22376.65</v>
      </c>
      <c r="G53" s="549"/>
    </row>
    <row r="54" spans="1:7" ht="26.25" customHeight="1">
      <c r="A54" s="829"/>
      <c r="B54" s="839"/>
      <c r="C54" s="836" t="s">
        <v>574</v>
      </c>
      <c r="D54" s="836"/>
      <c r="E54" s="836"/>
      <c r="F54" s="732">
        <f>F51+F52+F53</f>
        <v>1073262.29</v>
      </c>
      <c r="G54" s="549"/>
    </row>
    <row r="55" spans="1:7" ht="24" customHeight="1">
      <c r="A55" s="829"/>
      <c r="B55" s="839"/>
      <c r="C55" s="858"/>
      <c r="D55" s="842" t="s">
        <v>73</v>
      </c>
      <c r="E55" s="842"/>
      <c r="F55" s="567">
        <f>LOOKUP($H$2,'TODO 1'!$D$8:$D$39,'TODO 1'!CK$8:CK$39)</f>
        <v>12545.28</v>
      </c>
      <c r="G55" s="549"/>
    </row>
    <row r="56" spans="1:7" ht="24" customHeight="1">
      <c r="A56" s="829"/>
      <c r="B56" s="839"/>
      <c r="C56" s="858"/>
      <c r="D56" s="842" t="s">
        <v>1</v>
      </c>
      <c r="E56" s="842"/>
      <c r="F56" s="567">
        <f>LOOKUP($H$2,'TODO 1'!$D$8:$D$39,'TODO 1'!CU$8:CU$39)</f>
        <v>670499.3658063363</v>
      </c>
      <c r="G56" s="549"/>
    </row>
    <row r="57" spans="1:7" ht="24" customHeight="1">
      <c r="A57" s="829"/>
      <c r="B57" s="839"/>
      <c r="C57" s="858"/>
      <c r="D57" s="842" t="s">
        <v>79</v>
      </c>
      <c r="E57" s="842"/>
      <c r="F57" s="567">
        <f>LOOKUP($H$2,'TODO 1'!$D$8:$D$39,'TODO 1'!DA$8:DA$39)</f>
        <v>1719509.4619647246</v>
      </c>
      <c r="G57" s="549"/>
    </row>
    <row r="58" spans="1:7" ht="24" customHeight="1">
      <c r="A58" s="829"/>
      <c r="B58" s="839"/>
      <c r="C58" s="858"/>
      <c r="D58" s="842" t="s">
        <v>400</v>
      </c>
      <c r="E58" s="842"/>
      <c r="F58" s="567">
        <f>LOOKUP($H$2,'TODO 1'!$D$8:$D$39,'TODO 1'!DG$8:DG$39)</f>
        <v>98741.04</v>
      </c>
      <c r="G58" s="549"/>
    </row>
    <row r="59" spans="1:7" ht="24" customHeight="1">
      <c r="A59" s="829"/>
      <c r="B59" s="839"/>
      <c r="C59" s="836" t="s">
        <v>575</v>
      </c>
      <c r="D59" s="836"/>
      <c r="E59" s="836"/>
      <c r="F59" s="732">
        <f>SUM(F55:F58)</f>
        <v>2501295.147771061</v>
      </c>
      <c r="G59" s="549"/>
    </row>
    <row r="60" spans="1:7" ht="24" customHeight="1">
      <c r="A60" s="829"/>
      <c r="B60" s="839"/>
      <c r="C60" s="858"/>
      <c r="D60" s="842" t="s">
        <v>279</v>
      </c>
      <c r="E60" s="842"/>
      <c r="F60" s="567">
        <f>LOOKUP($H$2,'TODO 1'!$D$8:$D$39,'TODO 1'!CG$8:CG$39)</f>
        <v>20961.46</v>
      </c>
      <c r="G60" s="549"/>
    </row>
    <row r="61" spans="1:7" ht="24" customHeight="1">
      <c r="A61" s="829"/>
      <c r="B61" s="839"/>
      <c r="C61" s="858"/>
      <c r="D61" s="842" t="s">
        <v>280</v>
      </c>
      <c r="E61" s="842"/>
      <c r="F61" s="567">
        <f>LOOKUP($H$2,'TODO 1'!$D$8:$D$39,'TODO 1'!CH$8:CH$39)</f>
        <v>108046.35999999999</v>
      </c>
      <c r="G61" s="549"/>
    </row>
    <row r="62" spans="1:7" ht="24" customHeight="1">
      <c r="A62" s="829"/>
      <c r="B62" s="839"/>
      <c r="C62" s="858"/>
      <c r="D62" s="842" t="s">
        <v>281</v>
      </c>
      <c r="E62" s="842"/>
      <c r="F62" s="567">
        <f>LOOKUP($H$2,'TODO 1'!$D$8:$D$39,'TODO 1'!CI$8:CI$39)</f>
        <v>47809.94</v>
      </c>
      <c r="G62" s="549"/>
    </row>
    <row r="63" spans="1:7" ht="24" customHeight="1">
      <c r="A63" s="829"/>
      <c r="B63" s="839"/>
      <c r="C63" s="858"/>
      <c r="D63" s="842" t="s">
        <v>282</v>
      </c>
      <c r="E63" s="842"/>
      <c r="F63" s="567">
        <f>LOOKUP($H$2,'TODO 1'!$D$8:$D$39,'TODO 1'!CJ$8:CJ$39)</f>
        <v>102462.05</v>
      </c>
      <c r="G63" s="549"/>
    </row>
    <row r="64" spans="1:7" ht="24" customHeight="1">
      <c r="A64" s="829"/>
      <c r="B64" s="839"/>
      <c r="C64" s="858"/>
      <c r="D64" s="842" t="s">
        <v>573</v>
      </c>
      <c r="E64" s="842"/>
      <c r="F64" s="567">
        <f>LOOKUP($H$2,'TODO 1'!$D$8:$D$39,'TODO 1'!DM$8:DM$39)</f>
        <v>450378.3999999999</v>
      </c>
      <c r="G64" s="549"/>
    </row>
    <row r="65" spans="1:8" ht="24" customHeight="1">
      <c r="A65" s="829"/>
      <c r="B65" s="840"/>
      <c r="C65" s="837" t="s">
        <v>573</v>
      </c>
      <c r="D65" s="837"/>
      <c r="E65" s="837"/>
      <c r="F65" s="732">
        <f>SUM(F60:F64)</f>
        <v>729658.21</v>
      </c>
      <c r="G65" s="549"/>
      <c r="H65" s="631">
        <f>F54+F59</f>
        <v>3574557.437771061</v>
      </c>
    </row>
    <row r="66" spans="1:7" ht="31.5" customHeight="1">
      <c r="A66" s="829"/>
      <c r="B66" s="865" t="s">
        <v>621</v>
      </c>
      <c r="C66" s="833" t="s">
        <v>6</v>
      </c>
      <c r="D66" s="833"/>
      <c r="E66" s="833"/>
      <c r="F66" s="414">
        <f>LOOKUP($H$2,'TODO 1'!$D$8:$D$39,'TODO 1'!DN$8:DN$39)</f>
        <v>1601618.2</v>
      </c>
      <c r="G66" s="402"/>
    </row>
    <row r="67" spans="1:7" ht="31.5" customHeight="1">
      <c r="A67" s="829"/>
      <c r="B67" s="866"/>
      <c r="C67" s="833" t="s">
        <v>650</v>
      </c>
      <c r="D67" s="833"/>
      <c r="E67" s="833"/>
      <c r="F67" s="414">
        <f>LOOKUP($H$2,'TODO 1'!$D$8:$D$39,'TODO 1'!DO$8:DO$39)</f>
        <v>2294176.5277710604</v>
      </c>
      <c r="G67" s="549"/>
    </row>
    <row r="68" spans="1:7" ht="31.5" customHeight="1">
      <c r="A68" s="829"/>
      <c r="B68" s="867"/>
      <c r="C68" s="859" t="s">
        <v>7</v>
      </c>
      <c r="D68" s="859"/>
      <c r="E68" s="415" t="s">
        <v>5</v>
      </c>
      <c r="F68" s="414">
        <f>LOOKUP($H$2,'TODO 1'!$D$8:$D$39,'TODO 1'!DP$8:DP$39)</f>
        <v>212017.11</v>
      </c>
      <c r="G68" s="549"/>
    </row>
    <row r="69" spans="1:7" ht="31.5" customHeight="1">
      <c r="A69" s="829"/>
      <c r="B69" s="867"/>
      <c r="C69" s="860"/>
      <c r="D69" s="860"/>
      <c r="E69" s="415" t="s">
        <v>4</v>
      </c>
      <c r="F69" s="414">
        <f>LOOKUP($H$2,'TODO 1'!$D$8:$D$39,'TODO 1'!DQ$8:DQ$39)</f>
        <v>192067.81000000003</v>
      </c>
      <c r="G69" s="549"/>
    </row>
    <row r="70" spans="1:7" ht="31.5" customHeight="1">
      <c r="A70" s="829"/>
      <c r="B70" s="868"/>
      <c r="C70" s="833" t="s">
        <v>401</v>
      </c>
      <c r="D70" s="833"/>
      <c r="E70" s="833"/>
      <c r="F70" s="414">
        <f>LOOKUP($H$2,'TODO 1'!$D$8:$D$39,'TODO 1'!DR$8:DR$39)</f>
        <v>15036</v>
      </c>
      <c r="G70" s="549"/>
    </row>
    <row r="71" spans="1:8" ht="29.25" customHeight="1">
      <c r="A71" s="830"/>
      <c r="B71" s="855" t="s">
        <v>622</v>
      </c>
      <c r="C71" s="856"/>
      <c r="D71" s="856"/>
      <c r="E71" s="856"/>
      <c r="F71" s="732">
        <f>LOOKUP($H$2,'TODO 1'!$D$8:$D$39,'TODO 1'!DS$8:DS$39)</f>
        <v>4314915.6477710605</v>
      </c>
      <c r="G71" s="551"/>
      <c r="H71" s="629"/>
    </row>
    <row r="72" spans="1:7" ht="15.75" customHeight="1">
      <c r="A72" s="863" t="s">
        <v>398</v>
      </c>
      <c r="B72" s="862" t="s">
        <v>660</v>
      </c>
      <c r="C72" s="862"/>
      <c r="D72" s="862"/>
      <c r="E72" s="408" t="s">
        <v>655</v>
      </c>
      <c r="F72" s="427">
        <f>LOOKUP($H$2,'TODO 1'!$D$8:$D$39,'TODO 1'!DT$8:DT$39)</f>
        <v>59</v>
      </c>
      <c r="G72" s="402"/>
    </row>
    <row r="73" spans="1:7" ht="15.75" customHeight="1">
      <c r="A73" s="864"/>
      <c r="B73" s="862"/>
      <c r="C73" s="862"/>
      <c r="D73" s="862"/>
      <c r="E73" s="408" t="s">
        <v>657</v>
      </c>
      <c r="F73" s="427">
        <f>LOOKUP($H$2,'TODO 1'!$D$8:$D$39,'TODO 1'!DU$8:DU$39)</f>
        <v>57</v>
      </c>
      <c r="G73" s="552"/>
    </row>
    <row r="74" spans="1:7" ht="15.75" customHeight="1">
      <c r="A74" s="864"/>
      <c r="B74" s="862"/>
      <c r="C74" s="862"/>
      <c r="D74" s="862"/>
      <c r="E74" s="408" t="s">
        <v>659</v>
      </c>
      <c r="F74" s="427">
        <f>LOOKUP($H$2,'TODO 1'!$D$8:$D$39,'TODO 1'!DV$8:DV$39)</f>
        <v>127</v>
      </c>
      <c r="G74" s="402"/>
    </row>
    <row r="75" spans="1:7" ht="18" customHeight="1">
      <c r="A75" s="864"/>
      <c r="B75" s="841" t="s">
        <v>491</v>
      </c>
      <c r="C75" s="841"/>
      <c r="D75" s="841"/>
      <c r="E75" s="841"/>
      <c r="F75" s="698">
        <f>LOOKUP($H$2,'TODO 1'!$D$8:$D$39,'TODO 1'!DW$8:DW$39)</f>
        <v>243</v>
      </c>
      <c r="G75" s="402"/>
    </row>
    <row r="76" spans="1:7" ht="17.25" customHeight="1">
      <c r="A76" s="864"/>
      <c r="B76" s="862" t="s">
        <v>661</v>
      </c>
      <c r="C76" s="862"/>
      <c r="D76" s="862"/>
      <c r="E76" s="408" t="s">
        <v>655</v>
      </c>
      <c r="F76" s="427">
        <f>LOOKUP($H$2,'TODO 1'!$D$8:$D$39,'TODO 1'!DX$8:DX$39)</f>
        <v>5</v>
      </c>
      <c r="G76" s="553"/>
    </row>
    <row r="77" spans="1:7" ht="15.75" customHeight="1">
      <c r="A77" s="864"/>
      <c r="B77" s="862"/>
      <c r="C77" s="862"/>
      <c r="D77" s="862"/>
      <c r="E77" s="408" t="s">
        <v>657</v>
      </c>
      <c r="F77" s="427">
        <f>LOOKUP($H$2,'TODO 1'!$D$8:$D$39,'TODO 1'!DY$8:DY$39)</f>
        <v>19</v>
      </c>
      <c r="G77" s="550"/>
    </row>
    <row r="78" spans="1:7" ht="15.75" customHeight="1">
      <c r="A78" s="864"/>
      <c r="B78" s="862"/>
      <c r="C78" s="862"/>
      <c r="D78" s="862"/>
      <c r="E78" s="408" t="s">
        <v>659</v>
      </c>
      <c r="F78" s="427">
        <f>LOOKUP($H$2,'TODO 1'!$D$8:$D$39,'TODO 1'!DZ$8:DZ$39)</f>
        <v>93</v>
      </c>
      <c r="G78" s="549"/>
    </row>
    <row r="79" spans="1:7" ht="16.5" customHeight="1">
      <c r="A79" s="864"/>
      <c r="B79" s="841" t="s">
        <v>492</v>
      </c>
      <c r="C79" s="841"/>
      <c r="D79" s="841"/>
      <c r="E79" s="841"/>
      <c r="F79" s="698">
        <f>LOOKUP($H$2,'TODO 1'!$D$8:$D$39,'TODO 1'!EA$8:EA$39)</f>
        <v>117</v>
      </c>
      <c r="G79" s="553"/>
    </row>
    <row r="80" spans="1:7" ht="20.25" customHeight="1">
      <c r="A80" s="864"/>
      <c r="B80" s="884" t="s">
        <v>399</v>
      </c>
      <c r="C80" s="884"/>
      <c r="D80" s="884"/>
      <c r="E80" s="884"/>
      <c r="F80" s="611">
        <f>LOOKUP($H$2,'TODO 1'!$D$8:$D$39,'TODO 1'!ED$8:ED$39)</f>
        <v>360</v>
      </c>
      <c r="G80" s="553"/>
    </row>
    <row r="81" spans="1:7" ht="20.25" customHeight="1">
      <c r="A81" s="869" t="s">
        <v>579</v>
      </c>
      <c r="B81" s="831" t="s">
        <v>291</v>
      </c>
      <c r="C81" s="831"/>
      <c r="D81" s="831"/>
      <c r="E81" s="416" t="s">
        <v>372</v>
      </c>
      <c r="F81" s="414">
        <f>LOOKUP($H$2,'TODO 1'!$D$8:$D$39,'TODO 1'!EF$8:EF$39)</f>
        <v>23887</v>
      </c>
      <c r="G81" s="550"/>
    </row>
    <row r="82" spans="1:7" ht="20.25" customHeight="1">
      <c r="A82" s="870"/>
      <c r="B82" s="831"/>
      <c r="C82" s="831"/>
      <c r="D82" s="831"/>
      <c r="E82" s="416" t="s">
        <v>284</v>
      </c>
      <c r="F82" s="414">
        <f>LOOKUP($H$2,'TODO 1'!$D$8:$D$39,'TODO 1'!EG$8:EG$39)</f>
        <v>27430</v>
      </c>
      <c r="G82" s="550"/>
    </row>
    <row r="83" spans="1:8" ht="20.25" customHeight="1">
      <c r="A83" s="870"/>
      <c r="B83" s="831"/>
      <c r="C83" s="831"/>
      <c r="D83" s="831"/>
      <c r="E83" s="416" t="s">
        <v>285</v>
      </c>
      <c r="F83" s="414">
        <f>LOOKUP($H$2,'TODO 1'!$D$8:$D$39,'TODO 1'!EH$8:EH$39)</f>
        <v>845</v>
      </c>
      <c r="G83" s="550"/>
      <c r="H83" s="629">
        <f>SUM(F82:F83)</f>
        <v>28275</v>
      </c>
    </row>
    <row r="84" spans="1:7" ht="20.25" customHeight="1">
      <c r="A84" s="870"/>
      <c r="B84" s="831"/>
      <c r="C84" s="831"/>
      <c r="D84" s="831"/>
      <c r="E84" s="704" t="s">
        <v>292</v>
      </c>
      <c r="F84" s="698">
        <f>LOOKUP($H$2,'TODO 1'!$D$8:$D$39,'TODO 1'!EJ$8:EJ$39)</f>
        <v>52162</v>
      </c>
      <c r="G84" s="549"/>
    </row>
    <row r="85" spans="1:12" ht="19.5" customHeight="1">
      <c r="A85" s="870"/>
      <c r="B85" s="875" t="s">
        <v>577</v>
      </c>
      <c r="C85" s="875"/>
      <c r="D85" s="892" t="s">
        <v>616</v>
      </c>
      <c r="E85" s="568" t="s">
        <v>600</v>
      </c>
      <c r="F85" s="414">
        <f>LOOKUP($H$2,'TODO 1'!$D$8:$D$39,'TODO 1'!EK$8:EK$39)</f>
        <v>736</v>
      </c>
      <c r="G85" s="549"/>
      <c r="H85" s="549"/>
      <c r="I85" s="549"/>
      <c r="J85" s="549"/>
      <c r="K85" s="549"/>
      <c r="L85" s="549"/>
    </row>
    <row r="86" spans="1:7" ht="19.5" customHeight="1">
      <c r="A86" s="870"/>
      <c r="B86" s="876"/>
      <c r="C86" s="876"/>
      <c r="D86" s="893"/>
      <c r="E86" s="568" t="s">
        <v>601</v>
      </c>
      <c r="F86" s="414">
        <f>LOOKUP($H$2,'TODO 1'!$D$8:$D$39,'TODO 1'!EL$8:EL$39)</f>
        <v>14196</v>
      </c>
      <c r="G86" s="554"/>
    </row>
    <row r="87" spans="1:7" ht="19.5" customHeight="1">
      <c r="A87" s="870"/>
      <c r="B87" s="876"/>
      <c r="C87" s="876"/>
      <c r="D87" s="893"/>
      <c r="E87" s="568" t="s">
        <v>602</v>
      </c>
      <c r="F87" s="414">
        <f>LOOKUP($H$2,'TODO 1'!$D$8:$D$39,'TODO 1'!EM$8:EM$39)</f>
        <v>24682</v>
      </c>
      <c r="G87" s="554"/>
    </row>
    <row r="88" spans="1:7" ht="19.5" customHeight="1">
      <c r="A88" s="870"/>
      <c r="B88" s="876"/>
      <c r="C88" s="876"/>
      <c r="D88" s="893"/>
      <c r="E88" s="568" t="s">
        <v>603</v>
      </c>
      <c r="F88" s="414">
        <f>LOOKUP($H$2,'TODO 1'!$D$8:$D$39,'TODO 1'!EN$8:EN$39)</f>
        <v>58191</v>
      </c>
      <c r="G88" s="554"/>
    </row>
    <row r="89" spans="1:8" ht="19.5" customHeight="1">
      <c r="A89" s="870"/>
      <c r="B89" s="876"/>
      <c r="C89" s="876"/>
      <c r="D89" s="893"/>
      <c r="E89" s="568" t="s">
        <v>604</v>
      </c>
      <c r="F89" s="414">
        <f>LOOKUP($H$2,'TODO 1'!$D$8:$D$39,'TODO 1'!EO$8:EO$39)</f>
        <v>109755</v>
      </c>
      <c r="G89" s="554"/>
      <c r="H89" s="629">
        <f>SUM(F86:F88)</f>
        <v>97069</v>
      </c>
    </row>
    <row r="90" spans="1:7" ht="19.5" customHeight="1">
      <c r="A90" s="870"/>
      <c r="B90" s="876"/>
      <c r="C90" s="876"/>
      <c r="D90" s="893"/>
      <c r="E90" s="568" t="s">
        <v>605</v>
      </c>
      <c r="F90" s="414">
        <f>LOOKUP($H$2,'TODO 1'!$D$8:$D$39,'TODO 1'!EP$8:EP$39)</f>
        <v>1888064</v>
      </c>
      <c r="G90" s="402"/>
    </row>
    <row r="91" spans="1:7" ht="19.5" customHeight="1">
      <c r="A91" s="870"/>
      <c r="B91" s="876"/>
      <c r="C91" s="876"/>
      <c r="D91" s="893"/>
      <c r="E91" s="568" t="s">
        <v>606</v>
      </c>
      <c r="F91" s="414">
        <f>LOOKUP($H$2,'TODO 1'!$D$8:$D$39,'TODO 1'!EQ$8:EQ$39)</f>
        <v>704048</v>
      </c>
      <c r="G91" s="402"/>
    </row>
    <row r="92" spans="1:7" ht="19.5" customHeight="1">
      <c r="A92" s="870"/>
      <c r="B92" s="876"/>
      <c r="C92" s="876"/>
      <c r="D92" s="893"/>
      <c r="E92" s="568" t="s">
        <v>647</v>
      </c>
      <c r="F92" s="414">
        <f>LOOKUP($H$2,'TODO 1'!$D$8:$D$39,'TODO 1'!ER$8:ER$39)</f>
        <v>12412</v>
      </c>
      <c r="G92" s="402"/>
    </row>
    <row r="93" spans="1:7" ht="19.5" customHeight="1">
      <c r="A93" s="870"/>
      <c r="B93" s="876"/>
      <c r="C93" s="876"/>
      <c r="D93" s="894"/>
      <c r="E93" s="568" t="s">
        <v>611</v>
      </c>
      <c r="F93" s="414">
        <f>LOOKUP($H$2,'TODO 1'!$D$8:$D$39,'TODO 1'!ES$8:ES$39)</f>
        <v>2812084</v>
      </c>
      <c r="G93" s="402"/>
    </row>
    <row r="94" spans="1:7" ht="19.5" customHeight="1">
      <c r="A94" s="870"/>
      <c r="B94" s="876"/>
      <c r="C94" s="876"/>
      <c r="D94" s="872" t="s">
        <v>617</v>
      </c>
      <c r="E94" s="568" t="s">
        <v>612</v>
      </c>
      <c r="F94" s="414">
        <f>LOOKUP($H$2,'TODO 1'!$D$8:$D$39,'TODO 1'!ET$8:ET$39)</f>
        <v>2584</v>
      </c>
      <c r="G94" s="554"/>
    </row>
    <row r="95" spans="1:9" ht="19.5" customHeight="1">
      <c r="A95" s="870"/>
      <c r="B95" s="876"/>
      <c r="C95" s="876"/>
      <c r="D95" s="872"/>
      <c r="E95" s="570" t="s">
        <v>613</v>
      </c>
      <c r="F95" s="414">
        <f>LOOKUP($H$2,'TODO 1'!$D$8:$D$39,'TODO 1'!EU$8:EU$39)</f>
        <v>84312</v>
      </c>
      <c r="G95" s="554"/>
      <c r="H95" s="554"/>
      <c r="I95" s="554"/>
    </row>
    <row r="96" spans="1:7" ht="28.5" customHeight="1">
      <c r="A96" s="870"/>
      <c r="B96" s="876"/>
      <c r="C96" s="876"/>
      <c r="D96" s="873" t="s">
        <v>614</v>
      </c>
      <c r="E96" s="873"/>
      <c r="F96" s="414">
        <f>LOOKUP($H$2,'TODO 1'!$D$8:$D$39,'TODO 1'!EW$8:EW$39)</f>
        <v>2898980</v>
      </c>
      <c r="G96" s="554"/>
    </row>
    <row r="97" spans="1:7" ht="27.75" customHeight="1">
      <c r="A97" s="870"/>
      <c r="B97" s="876"/>
      <c r="C97" s="876"/>
      <c r="D97" s="883" t="s">
        <v>618</v>
      </c>
      <c r="E97" s="569" t="s">
        <v>615</v>
      </c>
      <c r="F97" s="414">
        <f>LOOKUP($H$2,'TODO 8 '!$D$9:$D$40,'TODO 8 '!Z$9:Z$40)</f>
        <v>0</v>
      </c>
      <c r="G97" s="554"/>
    </row>
    <row r="98" spans="1:7" ht="39.75" customHeight="1">
      <c r="A98" s="870"/>
      <c r="B98" s="876"/>
      <c r="C98" s="876"/>
      <c r="D98" s="872"/>
      <c r="E98" s="571" t="s">
        <v>619</v>
      </c>
      <c r="F98" s="567" t="s">
        <v>598</v>
      </c>
      <c r="G98" s="554"/>
    </row>
    <row r="99" spans="1:7" ht="39.75" customHeight="1">
      <c r="A99" s="870"/>
      <c r="B99" s="877"/>
      <c r="C99" s="877"/>
      <c r="D99" s="837" t="s">
        <v>578</v>
      </c>
      <c r="E99" s="837"/>
      <c r="F99" s="705">
        <f>F96+F97</f>
        <v>2898980</v>
      </c>
      <c r="G99" s="554"/>
    </row>
    <row r="100" spans="1:7" ht="16.5" customHeight="1">
      <c r="A100" s="870"/>
      <c r="B100" s="889" t="s">
        <v>278</v>
      </c>
      <c r="C100" s="889"/>
      <c r="D100" s="889"/>
      <c r="E100" s="417" t="s">
        <v>294</v>
      </c>
      <c r="F100" s="428">
        <f>LOOKUP($H$2,'TODO 1'!$D$8:$D$39,'TODO 1'!EZ$8:EZ$39)</f>
        <v>10270</v>
      </c>
      <c r="G100" s="549"/>
    </row>
    <row r="101" spans="1:7" ht="16.5" customHeight="1">
      <c r="A101" s="870"/>
      <c r="B101" s="890"/>
      <c r="C101" s="890"/>
      <c r="D101" s="890"/>
      <c r="E101" s="417" t="s">
        <v>286</v>
      </c>
      <c r="F101" s="428">
        <f>LOOKUP($H$2,'TODO 1'!$D$8:$D$39,'TODO 1'!FB$8:FB$39)</f>
        <v>8132</v>
      </c>
      <c r="G101" s="549"/>
    </row>
    <row r="102" spans="1:7" ht="16.5" customHeight="1">
      <c r="A102" s="870"/>
      <c r="B102" s="890"/>
      <c r="C102" s="890"/>
      <c r="D102" s="890"/>
      <c r="E102" s="417" t="s">
        <v>257</v>
      </c>
      <c r="F102" s="428">
        <f>LOOKUP($H$2,'TODO 1'!$D$8:$D$39,'TODO 1'!FD$8:FD$39)</f>
        <v>40667</v>
      </c>
      <c r="G102" s="549"/>
    </row>
    <row r="103" spans="1:7" ht="16.5" customHeight="1">
      <c r="A103" s="870"/>
      <c r="B103" s="890"/>
      <c r="C103" s="890"/>
      <c r="D103" s="890"/>
      <c r="E103" s="417" t="s">
        <v>287</v>
      </c>
      <c r="F103" s="428">
        <f>LOOKUP($H$2,'TODO 1'!$D$8:$D$39,'TODO 1'!FF$8:FF$39)</f>
        <v>14332</v>
      </c>
      <c r="G103" s="549"/>
    </row>
    <row r="104" spans="1:7" ht="16.5" customHeight="1">
      <c r="A104" s="870"/>
      <c r="B104" s="890"/>
      <c r="C104" s="890"/>
      <c r="D104" s="890"/>
      <c r="E104" s="417" t="s">
        <v>288</v>
      </c>
      <c r="F104" s="428">
        <f>LOOKUP($H$2,'TODO 1'!$D$8:$D$39,'TODO 1'!FH$8:FH$39)</f>
        <v>13328</v>
      </c>
      <c r="G104" s="549"/>
    </row>
    <row r="105" spans="1:7" ht="16.5" customHeight="1">
      <c r="A105" s="870"/>
      <c r="B105" s="890"/>
      <c r="C105" s="890"/>
      <c r="D105" s="890"/>
      <c r="E105" s="417" t="s">
        <v>289</v>
      </c>
      <c r="F105" s="428">
        <f>LOOKUP($H$2,'TODO 1'!$D$8:$D$39,'TODO 1'!FJ$8:FJ$39)</f>
        <v>45806</v>
      </c>
      <c r="G105" s="549"/>
    </row>
    <row r="106" spans="1:11" ht="16.5" customHeight="1">
      <c r="A106" s="870"/>
      <c r="B106" s="891"/>
      <c r="C106" s="891"/>
      <c r="D106" s="891"/>
      <c r="E106" s="417" t="s">
        <v>230</v>
      </c>
      <c r="F106" s="428">
        <f>LOOKUP($H$2,'TODO 1'!$D$8:$D$39,'TODO 1'!FL$8:FL$39)</f>
        <v>24412</v>
      </c>
      <c r="G106" s="549"/>
      <c r="H106" s="545"/>
      <c r="I106" s="545"/>
      <c r="J106" s="545"/>
      <c r="K106" s="545"/>
    </row>
    <row r="107" spans="1:23" ht="16.5" customHeight="1">
      <c r="A107" s="870"/>
      <c r="B107" s="875" t="s">
        <v>591</v>
      </c>
      <c r="C107" s="875"/>
      <c r="D107" s="875"/>
      <c r="E107" s="728" t="s">
        <v>676</v>
      </c>
      <c r="F107" s="543">
        <f>LOOKUP($H$2,'Bib DIG'!$D$8:$D$39,'Bib DIG'!F$8:F$39)</f>
        <v>417</v>
      </c>
      <c r="G107" s="549"/>
      <c r="H107" s="545"/>
      <c r="I107" s="545"/>
      <c r="J107" s="545"/>
      <c r="K107" s="545"/>
      <c r="L107" s="545"/>
      <c r="M107" s="545"/>
      <c r="N107" s="545"/>
      <c r="O107" s="545"/>
      <c r="P107" s="545"/>
      <c r="Q107" s="545"/>
      <c r="R107" s="545"/>
      <c r="S107" s="545"/>
      <c r="T107" s="545"/>
      <c r="U107" s="545"/>
      <c r="V107" s="545"/>
      <c r="W107" s="545"/>
    </row>
    <row r="108" spans="1:9" ht="16.5" customHeight="1">
      <c r="A108" s="870"/>
      <c r="B108" s="876"/>
      <c r="C108" s="876"/>
      <c r="D108" s="876"/>
      <c r="E108" s="728" t="s">
        <v>677</v>
      </c>
      <c r="F108" s="543">
        <f>LOOKUP($H$2,'Bib DIG'!$D$8:$D$39,'Bib DIG'!G$8:G$39)</f>
        <v>130000</v>
      </c>
      <c r="G108" s="549"/>
      <c r="H108" s="545"/>
      <c r="I108" s="545"/>
    </row>
    <row r="109" spans="1:7" ht="16.5" customHeight="1">
      <c r="A109" s="870"/>
      <c r="B109" s="876"/>
      <c r="C109" s="876"/>
      <c r="D109" s="876"/>
      <c r="E109" s="728" t="s">
        <v>678</v>
      </c>
      <c r="F109" s="543">
        <f>LOOKUP($H$2,'Bib DIG'!$D$8:$D$39,'Bib DIG'!H$8:H$39)</f>
        <v>38555</v>
      </c>
      <c r="G109" s="549"/>
    </row>
    <row r="110" spans="1:8" ht="16.5" customHeight="1">
      <c r="A110" s="870"/>
      <c r="B110" s="876"/>
      <c r="C110" s="876"/>
      <c r="D110" s="876"/>
      <c r="E110" s="728" t="s">
        <v>679</v>
      </c>
      <c r="F110" s="543">
        <f>LOOKUP($H$2,'Bib DIG'!$D$8:$D$39,'Bib DIG'!I$8:I$39)</f>
        <v>9840</v>
      </c>
      <c r="G110" s="549"/>
      <c r="H110" s="545"/>
    </row>
    <row r="111" spans="1:7" ht="16.5" customHeight="1">
      <c r="A111" s="870"/>
      <c r="B111" s="876"/>
      <c r="C111" s="876"/>
      <c r="D111" s="876"/>
      <c r="E111" s="728" t="s">
        <v>680</v>
      </c>
      <c r="F111" s="543">
        <f>LOOKUP($H$2,'Bib DIG'!$D$8:$D$39,'Bib DIG'!J$8:J$39)</f>
        <v>10036</v>
      </c>
      <c r="G111" s="549"/>
    </row>
    <row r="112" spans="1:7" ht="16.5" customHeight="1">
      <c r="A112" s="870"/>
      <c r="B112" s="876"/>
      <c r="C112" s="876"/>
      <c r="D112" s="876"/>
      <c r="E112" s="728" t="s">
        <v>681</v>
      </c>
      <c r="F112" s="543">
        <f>LOOKUP($H$2,'Bib DIG'!$D$8:$D$39,'Bib DIG'!K$8:K$39)</f>
        <v>38214</v>
      </c>
      <c r="G112" s="549"/>
    </row>
    <row r="113" spans="1:8" ht="16.5" customHeight="1">
      <c r="A113" s="870"/>
      <c r="B113" s="876"/>
      <c r="C113" s="876"/>
      <c r="D113" s="876"/>
      <c r="E113" s="734" t="s">
        <v>689</v>
      </c>
      <c r="F113" s="543">
        <f>LOOKUP($H$2,'Bib DIG'!$D$8:$D$39,'Bib DIG'!L$8:L$39)</f>
        <v>9745</v>
      </c>
      <c r="G113" s="549"/>
      <c r="H113" s="629"/>
    </row>
    <row r="114" spans="1:7" ht="16.5" customHeight="1">
      <c r="A114" s="870"/>
      <c r="B114" s="876"/>
      <c r="C114" s="876"/>
      <c r="D114" s="876"/>
      <c r="E114" s="728" t="s">
        <v>682</v>
      </c>
      <c r="F114" s="543">
        <f>LOOKUP($H$2,'Bib DIG'!$D$8:$D$39,'Bib DIG'!M$8:M$39)</f>
        <v>1596</v>
      </c>
      <c r="G114" s="549"/>
    </row>
    <row r="115" spans="1:11" ht="16.5" customHeight="1">
      <c r="A115" s="870"/>
      <c r="B115" s="876"/>
      <c r="C115" s="876"/>
      <c r="D115" s="876"/>
      <c r="E115" s="728" t="s">
        <v>683</v>
      </c>
      <c r="F115" s="543">
        <f>LOOKUP($H$2,'Bib DIG'!$D$8:$D$39,'Bib DIG'!N$8:N$39)</f>
        <v>450082</v>
      </c>
      <c r="G115" s="402"/>
      <c r="J115" s="545"/>
      <c r="K115" s="545"/>
    </row>
    <row r="116" spans="1:7" ht="16.5" customHeight="1">
      <c r="A116" s="870"/>
      <c r="B116" s="876"/>
      <c r="C116" s="876"/>
      <c r="D116" s="876"/>
      <c r="E116" s="728" t="s">
        <v>684</v>
      </c>
      <c r="F116" s="543">
        <f>LOOKUP($H$2,'Bib DIG'!$D$8:$D$39,'Bib DIG'!O$8:O$39)</f>
        <v>3393</v>
      </c>
      <c r="G116" s="549"/>
    </row>
    <row r="117" spans="1:7" ht="16.5" customHeight="1">
      <c r="A117" s="870"/>
      <c r="B117" s="876"/>
      <c r="C117" s="876"/>
      <c r="D117" s="876"/>
      <c r="E117" s="728" t="s">
        <v>685</v>
      </c>
      <c r="F117" s="543">
        <f>LOOKUP($H$2,'Bib DIG'!$D$8:$D$39,'Bib DIG'!P$8:P$39)</f>
        <v>120574</v>
      </c>
      <c r="G117" s="402"/>
    </row>
    <row r="118" spans="1:7" ht="16.5" customHeight="1">
      <c r="A118" s="870"/>
      <c r="B118" s="876"/>
      <c r="C118" s="876"/>
      <c r="D118" s="876"/>
      <c r="E118" s="728" t="s">
        <v>686</v>
      </c>
      <c r="F118" s="543">
        <f>LOOKUP($H$2,'Bib DIG'!$D$8:$D$39,'Bib DIG'!Q$8:Q$39)</f>
        <v>2363</v>
      </c>
      <c r="G118" s="402"/>
    </row>
    <row r="119" spans="1:7" ht="16.5" customHeight="1">
      <c r="A119" s="871"/>
      <c r="B119" s="877"/>
      <c r="C119" s="877"/>
      <c r="D119" s="877"/>
      <c r="E119" s="728" t="s">
        <v>687</v>
      </c>
      <c r="F119" s="543">
        <f>LOOKUP($H$2,'Bib DIG'!$D$8:$D$39,'Bib DIG'!R$8:R$39)</f>
        <v>2591</v>
      </c>
      <c r="G119" s="549"/>
    </row>
    <row r="120" spans="1:7" ht="20.25" customHeight="1">
      <c r="A120" s="882" t="s">
        <v>137</v>
      </c>
      <c r="B120" s="898" t="s">
        <v>563</v>
      </c>
      <c r="C120" s="874" t="s">
        <v>524</v>
      </c>
      <c r="D120" s="874"/>
      <c r="E120" s="401" t="s">
        <v>315</v>
      </c>
      <c r="F120" s="426">
        <f>LOOKUP($H$2,'TODO 8 '!$D$9:$D42,'TODO 8 '!AA$9:AA$42)</f>
        <v>1175</v>
      </c>
      <c r="G120" s="405"/>
    </row>
    <row r="121" spans="1:8" ht="20.25" customHeight="1">
      <c r="A121" s="882"/>
      <c r="B121" s="898"/>
      <c r="C121" s="874"/>
      <c r="D121" s="874"/>
      <c r="E121" s="401" t="s">
        <v>284</v>
      </c>
      <c r="F121" s="426">
        <f>LOOKUP($H$2,'TODO 8 '!$D$9:$D42,'TODO 8 '!AB$9:AB$42)</f>
        <v>1176</v>
      </c>
      <c r="G121" s="405"/>
      <c r="H121" s="629"/>
    </row>
    <row r="122" spans="1:7" ht="20.25" customHeight="1">
      <c r="A122" s="882"/>
      <c r="B122" s="898"/>
      <c r="C122" s="874"/>
      <c r="D122" s="874"/>
      <c r="E122" s="401" t="s">
        <v>285</v>
      </c>
      <c r="F122" s="426">
        <f>LOOKUP($H$2,'TODO 8 '!$D$9:$D42,'TODO 8 '!AC$9:AC$42)</f>
        <v>3651</v>
      </c>
      <c r="G122" s="405"/>
    </row>
    <row r="123" spans="1:8" ht="20.25" customHeight="1">
      <c r="A123" s="882"/>
      <c r="B123" s="898"/>
      <c r="C123" s="874"/>
      <c r="D123" s="874"/>
      <c r="E123" s="706" t="s">
        <v>526</v>
      </c>
      <c r="F123" s="707">
        <f>LOOKUP($H$2,'TODO 8 '!$D$9:$D42,'TODO 8 '!AE$9:AE$42)</f>
        <v>6002</v>
      </c>
      <c r="G123" s="552"/>
      <c r="H123" s="629"/>
    </row>
    <row r="124" spans="1:7" ht="20.25" customHeight="1">
      <c r="A124" s="882"/>
      <c r="B124" s="898"/>
      <c r="C124" s="874" t="s">
        <v>532</v>
      </c>
      <c r="D124" s="874"/>
      <c r="E124" s="418" t="s">
        <v>528</v>
      </c>
      <c r="F124" s="430">
        <f>LOOKUP($H$2,'TODO 8 '!$D$9:$D42,'TODO 8 '!AF$9:AF$42)</f>
        <v>40939</v>
      </c>
      <c r="G124" s="405"/>
    </row>
    <row r="125" spans="1:7" ht="20.25" customHeight="1">
      <c r="A125" s="882"/>
      <c r="B125" s="898"/>
      <c r="C125" s="874"/>
      <c r="D125" s="874"/>
      <c r="E125" s="419" t="s">
        <v>529</v>
      </c>
      <c r="F125" s="429">
        <f>LOOKUP($H$2,'TODO 8 '!$D$9:$D42,'TODO 8 '!AG$9:AG$42)</f>
        <v>5954</v>
      </c>
      <c r="G125" s="405"/>
    </row>
    <row r="126" spans="1:7" ht="20.25" customHeight="1">
      <c r="A126" s="882"/>
      <c r="B126" s="898"/>
      <c r="C126" s="874"/>
      <c r="D126" s="874"/>
      <c r="E126" s="419" t="s">
        <v>530</v>
      </c>
      <c r="F126" s="429">
        <f>LOOKUP($H$2,'TODO 8 '!$D$9:$D42,'TODO 8 '!AH$9:AH$42)</f>
        <v>140</v>
      </c>
      <c r="G126" s="405"/>
    </row>
    <row r="127" spans="1:7" ht="20.25" customHeight="1">
      <c r="A127" s="882"/>
      <c r="B127" s="898"/>
      <c r="C127" s="708" t="s">
        <v>531</v>
      </c>
      <c r="D127" s="709"/>
      <c r="E127" s="710"/>
      <c r="F127" s="700">
        <f>LOOKUP($H$2,'TODO 8 '!$D$9:$D42,'TODO 8 '!AI$9:AI$42)</f>
        <v>47033</v>
      </c>
      <c r="G127" s="405"/>
    </row>
    <row r="128" spans="1:10" ht="25.5" customHeight="1">
      <c r="A128" s="885" t="s">
        <v>318</v>
      </c>
      <c r="B128" s="887" t="s">
        <v>581</v>
      </c>
      <c r="C128" s="887"/>
      <c r="D128" s="888" t="s">
        <v>378</v>
      </c>
      <c r="E128" s="420" t="s">
        <v>397</v>
      </c>
      <c r="F128" s="431">
        <f>LOOKUP($H$2,'TODO 8 '!$D$9:$D42,'TODO 8 '!S$9:S$42)</f>
        <v>68847</v>
      </c>
      <c r="G128" s="405"/>
      <c r="J128" s="405"/>
    </row>
    <row r="129" spans="1:7" ht="25.5" customHeight="1">
      <c r="A129" s="886"/>
      <c r="B129" s="887"/>
      <c r="C129" s="887"/>
      <c r="D129" s="888"/>
      <c r="E129" s="711" t="s">
        <v>207</v>
      </c>
      <c r="F129" s="700">
        <f>LOOKUP($H$2,'TODO 8 '!$D$9:$D42,'TODO 8 '!T$9:T$42)</f>
        <v>3187372</v>
      </c>
      <c r="G129" s="552"/>
    </row>
    <row r="130" spans="1:7" ht="25.5" customHeight="1">
      <c r="A130" s="886"/>
      <c r="B130" s="887"/>
      <c r="C130" s="887"/>
      <c r="D130" s="900" t="s">
        <v>302</v>
      </c>
      <c r="E130" s="420" t="s">
        <v>397</v>
      </c>
      <c r="F130" s="431">
        <f>LOOKUP($H$2,'TODO 8 '!$D$9:$D42,'TODO 8 '!U$9:U$42)</f>
        <v>50892</v>
      </c>
      <c r="G130" s="552"/>
    </row>
    <row r="131" spans="1:7" ht="25.5" customHeight="1">
      <c r="A131" s="886"/>
      <c r="B131" s="887"/>
      <c r="C131" s="887"/>
      <c r="D131" s="900"/>
      <c r="E131" s="711" t="s">
        <v>207</v>
      </c>
      <c r="F131" s="700">
        <f>LOOKUP($H$2,'TODO 8 '!$D$9:$D42,'TODO 8 '!V$9:V$42)</f>
        <v>1826553</v>
      </c>
      <c r="G131" s="552"/>
    </row>
    <row r="132" spans="1:7" ht="20.25" customHeight="1">
      <c r="A132" s="886"/>
      <c r="B132" s="878" t="s">
        <v>137</v>
      </c>
      <c r="C132" s="878"/>
      <c r="D132" s="878"/>
      <c r="E132" s="420" t="s">
        <v>567</v>
      </c>
      <c r="F132" s="431">
        <f>LOOKUP($H$2,'TODO 8 '!$D$9:$D42,'TODO 8 '!AJ$9:AJ$42)</f>
        <v>7089</v>
      </c>
      <c r="G132" s="552"/>
    </row>
    <row r="133" spans="1:7" ht="19.5" customHeight="1">
      <c r="A133" s="886"/>
      <c r="B133" s="878"/>
      <c r="C133" s="878"/>
      <c r="D133" s="878"/>
      <c r="E133" s="712" t="s">
        <v>580</v>
      </c>
      <c r="F133" s="713">
        <f>LOOKUP($H$2,'TODO 8 '!$D$9:$D42,'TODO 8 '!AK$9:AK$42)</f>
        <v>75372</v>
      </c>
      <c r="G133" s="552"/>
    </row>
    <row r="134" spans="1:7" ht="20.25" customHeight="1">
      <c r="A134" s="895" t="s">
        <v>138</v>
      </c>
      <c r="B134" s="899" t="s">
        <v>570</v>
      </c>
      <c r="C134" s="899"/>
      <c r="D134" s="899"/>
      <c r="E134" s="411" t="s">
        <v>382</v>
      </c>
      <c r="F134" s="426">
        <f>LOOKUP($H$2,'TODO 8 '!$D$9:$D42,'TODO 8 '!BH$9:BH$42)</f>
        <v>2246</v>
      </c>
      <c r="G134" s="405"/>
    </row>
    <row r="135" spans="1:7" ht="20.25" customHeight="1">
      <c r="A135" s="896"/>
      <c r="B135" s="899"/>
      <c r="C135" s="899"/>
      <c r="D135" s="899"/>
      <c r="E135" s="411" t="s">
        <v>380</v>
      </c>
      <c r="F135" s="426">
        <f>LOOKUP($H$2,'TODO 8 '!$D$9:$D42,'TODO 8 '!BI$9:BI$42)</f>
        <v>7333</v>
      </c>
      <c r="G135" s="405"/>
    </row>
    <row r="136" spans="1:7" ht="20.25" customHeight="1">
      <c r="A136" s="896"/>
      <c r="B136" s="899"/>
      <c r="C136" s="899"/>
      <c r="D136" s="899"/>
      <c r="E136" s="411" t="s">
        <v>335</v>
      </c>
      <c r="F136" s="426">
        <f>LOOKUP($H$2,'TODO 8 '!$D$9:$D42,'TODO 8 '!BJ$9:BJ$42)</f>
        <v>558772</v>
      </c>
      <c r="G136" s="405"/>
    </row>
    <row r="137" spans="1:7" ht="20.25" customHeight="1">
      <c r="A137" s="896"/>
      <c r="B137" s="899"/>
      <c r="C137" s="899"/>
      <c r="D137" s="899"/>
      <c r="E137" s="411" t="s">
        <v>384</v>
      </c>
      <c r="F137" s="426">
        <f>LOOKUP($H$2,'TODO 8 '!$D$9:$D42,'TODO 8 '!BK$9:BK$42)</f>
        <v>151894</v>
      </c>
      <c r="G137" s="405"/>
    </row>
    <row r="138" spans="1:7" ht="20.25" customHeight="1">
      <c r="A138" s="896"/>
      <c r="B138" s="899"/>
      <c r="C138" s="899"/>
      <c r="D138" s="899"/>
      <c r="E138" s="411" t="s">
        <v>206</v>
      </c>
      <c r="F138" s="426">
        <f>LOOKUP($H$2,'TODO 8 '!$D$9:$D42,'TODO 8 '!BL$9:BL$42)</f>
        <v>36626</v>
      </c>
      <c r="G138" s="405"/>
    </row>
    <row r="139" spans="1:7" ht="20.25" customHeight="1">
      <c r="A139" s="896"/>
      <c r="B139" s="899"/>
      <c r="C139" s="899"/>
      <c r="D139" s="899"/>
      <c r="E139" s="411" t="s">
        <v>208</v>
      </c>
      <c r="F139" s="426">
        <f>LOOKUP($H$2,'TODO 8 '!$D$9:$D42,'TODO 8 '!BM$9:BM$42)</f>
        <v>80331</v>
      </c>
      <c r="G139" s="405"/>
    </row>
    <row r="140" spans="1:7" ht="20.25" customHeight="1">
      <c r="A140" s="896"/>
      <c r="B140" s="899"/>
      <c r="C140" s="899"/>
      <c r="D140" s="899"/>
      <c r="E140" s="411" t="s">
        <v>388</v>
      </c>
      <c r="F140" s="426">
        <f>LOOKUP($H$2,'TODO 8 '!$D$9:$D42,'TODO 8 '!BN$9:BN$42)</f>
        <v>6329</v>
      </c>
      <c r="G140" s="405"/>
    </row>
    <row r="141" spans="1:7" ht="20.25" customHeight="1">
      <c r="A141" s="896"/>
      <c r="B141" s="899"/>
      <c r="C141" s="899"/>
      <c r="D141" s="899"/>
      <c r="E141" s="411" t="s">
        <v>381</v>
      </c>
      <c r="F141" s="426">
        <f>LOOKUP($H$2,'TODO 8 '!$D$9:$D42,'TODO 8 '!BO$9:BO$42)</f>
        <v>9574</v>
      </c>
      <c r="G141" s="405"/>
    </row>
    <row r="142" spans="1:7" ht="20.25" customHeight="1">
      <c r="A142" s="896"/>
      <c r="B142" s="899"/>
      <c r="C142" s="899"/>
      <c r="D142" s="899"/>
      <c r="E142" s="411" t="s">
        <v>470</v>
      </c>
      <c r="F142" s="426">
        <f>LOOKUP($H$2,'TODO 8 '!$D$9:$D42,'TODO 8 '!BP$9:BP$42)</f>
        <v>25</v>
      </c>
      <c r="G142" s="405"/>
    </row>
    <row r="143" spans="1:7" ht="20.25" customHeight="1">
      <c r="A143" s="896"/>
      <c r="B143" s="899"/>
      <c r="C143" s="899"/>
      <c r="D143" s="899"/>
      <c r="E143" s="714" t="s">
        <v>569</v>
      </c>
      <c r="F143" s="715">
        <f>LOOKUP($H$2,'TODO 8 '!$D$9:$D42,'TODO 8 '!BQ$9:BQ$42)</f>
        <v>853130</v>
      </c>
      <c r="G143" s="549"/>
    </row>
    <row r="144" spans="1:7" ht="20.25" customHeight="1">
      <c r="A144" s="896"/>
      <c r="B144" s="899" t="s">
        <v>571</v>
      </c>
      <c r="C144" s="899"/>
      <c r="D144" s="899"/>
      <c r="E144" s="411" t="s">
        <v>471</v>
      </c>
      <c r="F144" s="426">
        <f>LOOKUP($H$2,'TODO 8 '!$D$9:$D42,'TODO 8 '!BR$9:BR$42)</f>
        <v>5125</v>
      </c>
      <c r="G144" s="405"/>
    </row>
    <row r="145" spans="1:7" ht="20.25" customHeight="1">
      <c r="A145" s="896"/>
      <c r="B145" s="899"/>
      <c r="C145" s="899"/>
      <c r="D145" s="899"/>
      <c r="E145" s="411" t="s">
        <v>472</v>
      </c>
      <c r="F145" s="426">
        <f>LOOKUP($H$2,'TODO 8 '!$D$9:$D42,'TODO 8 '!BS$9:BS$42)</f>
        <v>704278</v>
      </c>
      <c r="G145" s="405"/>
    </row>
    <row r="146" spans="1:7" ht="20.25" customHeight="1">
      <c r="A146" s="896"/>
      <c r="B146" s="899"/>
      <c r="C146" s="899"/>
      <c r="D146" s="899"/>
      <c r="E146" s="411" t="s">
        <v>473</v>
      </c>
      <c r="F146" s="426">
        <f>LOOKUP($H$2,'TODO 8 '!$D$9:$D42,'TODO 8 '!BT$9:BT$42)</f>
        <v>12339</v>
      </c>
      <c r="G146" s="405"/>
    </row>
    <row r="147" spans="1:8" ht="20.25" customHeight="1">
      <c r="A147" s="896"/>
      <c r="B147" s="899"/>
      <c r="C147" s="899"/>
      <c r="D147" s="899"/>
      <c r="E147" s="411" t="s">
        <v>474</v>
      </c>
      <c r="F147" s="426">
        <f>LOOKUP($H$2,'TODO 8 '!$D$9:$D42,'TODO 8 '!BU$9:BU$42)</f>
        <v>1060</v>
      </c>
      <c r="G147" s="405"/>
      <c r="H147" s="629"/>
    </row>
    <row r="148" spans="1:7" ht="20.25" customHeight="1">
      <c r="A148" s="896"/>
      <c r="B148" s="899"/>
      <c r="C148" s="899"/>
      <c r="D148" s="899"/>
      <c r="E148" s="411" t="s">
        <v>475</v>
      </c>
      <c r="F148" s="426">
        <f>LOOKUP($H$2,'TODO 8 '!$D$9:$D42,'TODO 8 '!BV$9:BV$42)</f>
        <v>13813</v>
      </c>
      <c r="G148" s="405"/>
    </row>
    <row r="149" spans="1:7" ht="20.25" customHeight="1">
      <c r="A149" s="896"/>
      <c r="B149" s="899"/>
      <c r="C149" s="899"/>
      <c r="D149" s="899"/>
      <c r="E149" s="411" t="s">
        <v>476</v>
      </c>
      <c r="F149" s="426">
        <f>LOOKUP($H$2,'TODO 8 '!$D$9:$D42,'TODO 8 '!BW$9:BW$42)</f>
        <v>15731</v>
      </c>
      <c r="G149" s="405"/>
    </row>
    <row r="150" spans="1:7" ht="20.25" customHeight="1">
      <c r="A150" s="896"/>
      <c r="B150" s="899"/>
      <c r="C150" s="899"/>
      <c r="D150" s="899"/>
      <c r="E150" s="411" t="s">
        <v>537</v>
      </c>
      <c r="F150" s="426">
        <f>LOOKUP($H$2,'TODO 8 '!$D$9:$D42,'TODO 8 '!BX$9:BX$42)</f>
        <v>102040</v>
      </c>
      <c r="G150" s="405"/>
    </row>
    <row r="151" spans="1:7" ht="20.25" customHeight="1">
      <c r="A151" s="896"/>
      <c r="B151" s="899"/>
      <c r="C151" s="899"/>
      <c r="D151" s="899"/>
      <c r="E151" s="411" t="s">
        <v>538</v>
      </c>
      <c r="F151" s="426">
        <f>LOOKUP($H$2,'TODO 8 '!$D$9:$D42,'TODO 8 '!BY$9:BY$42)</f>
        <v>3218</v>
      </c>
      <c r="G151" s="405"/>
    </row>
    <row r="152" spans="1:7" ht="20.25" customHeight="1">
      <c r="A152" s="896"/>
      <c r="B152" s="899"/>
      <c r="C152" s="899"/>
      <c r="D152" s="899"/>
      <c r="E152" s="411" t="s">
        <v>477</v>
      </c>
      <c r="F152" s="426">
        <f>LOOKUP($H$2,'TODO 8 '!$D$9:$D42,'TODO 8 '!BZ$9:BZ$42)</f>
        <v>22776</v>
      </c>
      <c r="G152" s="405"/>
    </row>
    <row r="153" spans="1:7" ht="20.25" customHeight="1">
      <c r="A153" s="896"/>
      <c r="B153" s="899"/>
      <c r="C153" s="899"/>
      <c r="D153" s="899"/>
      <c r="E153" s="411" t="s">
        <v>478</v>
      </c>
      <c r="F153" s="426">
        <f>LOOKUP($H$2,'TODO 8 '!$D$9:$D42,'TODO 8 '!CA$9:CA$42)</f>
        <v>8059</v>
      </c>
      <c r="G153" s="405"/>
    </row>
    <row r="154" spans="1:7" ht="20.25" customHeight="1">
      <c r="A154" s="896"/>
      <c r="B154" s="899"/>
      <c r="C154" s="899"/>
      <c r="D154" s="899"/>
      <c r="E154" s="411" t="s">
        <v>479</v>
      </c>
      <c r="F154" s="426">
        <f>LOOKUP($H$2,'TODO 8 '!$D$9:$D42,'TODO 8 '!CB$9:CB$42)</f>
        <v>3268</v>
      </c>
      <c r="G154" s="405"/>
    </row>
    <row r="155" spans="1:7" ht="21" customHeight="1">
      <c r="A155" s="896"/>
      <c r="B155" s="899"/>
      <c r="C155" s="899"/>
      <c r="D155" s="899"/>
      <c r="E155" s="411" t="s">
        <v>480</v>
      </c>
      <c r="F155" s="426">
        <f>LOOKUP($H$2,'TODO 8 '!$D$9:$D42,'TODO 8 '!CC$9:CC$42)</f>
        <v>1741</v>
      </c>
      <c r="G155" s="549"/>
    </row>
    <row r="156" spans="1:7" ht="21" customHeight="1">
      <c r="A156" s="896"/>
      <c r="B156" s="899"/>
      <c r="C156" s="899"/>
      <c r="D156" s="899"/>
      <c r="E156" s="411" t="s">
        <v>481</v>
      </c>
      <c r="F156" s="426">
        <f>LOOKUP($H$2,'TODO 8 '!$D$9:$D42,'TODO 8 '!CD$9:CD$42)</f>
        <v>2628</v>
      </c>
      <c r="G156" s="549"/>
    </row>
    <row r="157" spans="1:7" ht="39" customHeight="1">
      <c r="A157" s="896"/>
      <c r="B157" s="899"/>
      <c r="C157" s="899"/>
      <c r="D157" s="899"/>
      <c r="E157" s="716" t="s">
        <v>568</v>
      </c>
      <c r="F157" s="707">
        <f>LOOKUP($H$2,'TODO 8 '!$D$9:$D42,'TODO 8 '!CE$9:CE$42)</f>
        <v>896076</v>
      </c>
      <c r="G157" s="549"/>
    </row>
    <row r="158" spans="1:6" s="407" customFormat="1" ht="26.25" customHeight="1">
      <c r="A158" s="896"/>
      <c r="B158" s="881" t="s">
        <v>594</v>
      </c>
      <c r="C158" s="881"/>
      <c r="D158" s="881"/>
      <c r="E158" s="717" t="s">
        <v>464</v>
      </c>
      <c r="F158" s="718">
        <f>LOOKUP($H$2,'TODO 8 '!$D$9:$D42,'TODO 8 '!DV$9:DV$42)</f>
        <v>6172</v>
      </c>
    </row>
    <row r="159" spans="1:7" ht="23.25" customHeight="1">
      <c r="A159" s="896"/>
      <c r="B159" s="881"/>
      <c r="C159" s="881"/>
      <c r="D159" s="881"/>
      <c r="E159" s="612" t="s">
        <v>465</v>
      </c>
      <c r="F159" s="613">
        <f>LOOKUP($H$2,'TODO 8 '!$D$9:$D42,'TODO 8 '!DW$9:DW$42)</f>
        <v>6262</v>
      </c>
      <c r="G159" s="549"/>
    </row>
    <row r="160" spans="1:7" ht="23.25" customHeight="1">
      <c r="A160" s="896"/>
      <c r="B160" s="881"/>
      <c r="C160" s="881"/>
      <c r="D160" s="881"/>
      <c r="E160" s="719" t="s">
        <v>466</v>
      </c>
      <c r="F160" s="718">
        <f>LOOKUP($H$2,'TODO 8 '!$D$9:$D42,'TODO 8 '!DX$9:DX$42)</f>
        <v>5083</v>
      </c>
      <c r="G160" s="549"/>
    </row>
    <row r="161" spans="1:7" ht="23.25" customHeight="1">
      <c r="A161" s="896"/>
      <c r="B161" s="881"/>
      <c r="C161" s="881"/>
      <c r="D161" s="881"/>
      <c r="E161" s="612" t="s">
        <v>467</v>
      </c>
      <c r="F161" s="613">
        <f>LOOKUP($H$2,'TODO 8 '!$D$9:$D42,'TODO 8 '!DY$9:DY$42)</f>
        <v>6695</v>
      </c>
      <c r="G161" s="549"/>
    </row>
    <row r="162" spans="1:7" ht="23.25" customHeight="1">
      <c r="A162" s="897"/>
      <c r="B162" s="881"/>
      <c r="C162" s="881"/>
      <c r="D162" s="881"/>
      <c r="E162" s="712" t="s">
        <v>468</v>
      </c>
      <c r="F162" s="718">
        <f>LOOKUP($H$2,'TODO 8 '!$D$9:$D42,'TODO 8 '!DZ$9:DZ$42)</f>
        <v>12957</v>
      </c>
      <c r="G162" s="549"/>
    </row>
    <row r="163" spans="1:7" ht="27" customHeight="1">
      <c r="A163" s="879" t="s">
        <v>583</v>
      </c>
      <c r="B163" s="879"/>
      <c r="C163" s="879"/>
      <c r="D163" s="879"/>
      <c r="E163" s="422" t="s">
        <v>22</v>
      </c>
      <c r="F163" s="432">
        <f>LOOKUP($H$2,'TODO 8 '!$D$9:$D42,'TODO 8 '!EJ$9:EJ$42)</f>
        <v>193</v>
      </c>
      <c r="G163" s="405"/>
    </row>
    <row r="164" spans="1:7" ht="27" customHeight="1">
      <c r="A164" s="880"/>
      <c r="B164" s="880"/>
      <c r="C164" s="880"/>
      <c r="D164" s="880"/>
      <c r="E164" s="423" t="s">
        <v>23</v>
      </c>
      <c r="F164" s="432">
        <f>LOOKUP($H$2,'TODO 8 '!$D$9:$D42,'TODO 8 '!EK$9:EK$42)</f>
        <v>350</v>
      </c>
      <c r="G164" s="405"/>
    </row>
    <row r="165" spans="1:8" ht="27" customHeight="1">
      <c r="A165" s="880"/>
      <c r="B165" s="880"/>
      <c r="C165" s="880"/>
      <c r="D165" s="880"/>
      <c r="E165" s="424" t="s">
        <v>539</v>
      </c>
      <c r="F165" s="432">
        <f>LOOKUP($H$2,'TODO 8 '!$D$9:$D42,'TODO 8 '!EM$9:EM$42)</f>
        <v>26</v>
      </c>
      <c r="G165" s="405"/>
      <c r="H165" s="629">
        <f>SUM(F163:F165)</f>
        <v>569</v>
      </c>
    </row>
    <row r="166" spans="1:7" ht="27" customHeight="1">
      <c r="A166" s="880"/>
      <c r="B166" s="880"/>
      <c r="C166" s="880"/>
      <c r="D166" s="880"/>
      <c r="E166" s="423" t="s">
        <v>25</v>
      </c>
      <c r="F166" s="432">
        <f>LOOKUP($H$2,'TODO 8 '!$D$9:$D42,'TODO 8 '!EO$9:EO$42)</f>
        <v>14661</v>
      </c>
      <c r="G166" s="405"/>
    </row>
    <row r="167" spans="1:7" ht="20.25" customHeight="1">
      <c r="A167" s="834" t="s">
        <v>582</v>
      </c>
      <c r="B167" s="834"/>
      <c r="C167" s="834"/>
      <c r="D167" s="834"/>
      <c r="E167" s="425" t="s">
        <v>3</v>
      </c>
      <c r="F167" s="433">
        <f>LOOKUP($H$2,'TODO 8 '!$D$9:$D42,'TODO 8 '!EP$9:EP$42)</f>
        <v>0</v>
      </c>
      <c r="G167" s="405"/>
    </row>
    <row r="168" spans="1:7" ht="33.75" customHeight="1">
      <c r="A168" s="835"/>
      <c r="B168" s="835"/>
      <c r="C168" s="835"/>
      <c r="D168" s="835"/>
      <c r="E168" s="425" t="s">
        <v>182</v>
      </c>
      <c r="F168" s="433">
        <f>LOOKUP($H$2,'TODO 8 '!$D$9:$D42,'TODO 8 '!EQ$9:EQ$42)</f>
        <v>1274862</v>
      </c>
      <c r="G168" s="405"/>
    </row>
    <row r="169" spans="1:7" ht="33.75" customHeight="1">
      <c r="A169" s="835"/>
      <c r="B169" s="835"/>
      <c r="C169" s="835"/>
      <c r="D169" s="835"/>
      <c r="E169" s="425" t="s">
        <v>584</v>
      </c>
      <c r="F169" s="433">
        <f>LOOKUP($H$2,'TODO 8 '!$D$9:$D42,'TODO 8 '!ER$9:ER$42)</f>
        <v>284140</v>
      </c>
      <c r="G169" s="405"/>
    </row>
    <row r="170" spans="1:6" ht="33.75" customHeight="1">
      <c r="A170" s="835"/>
      <c r="B170" s="835"/>
      <c r="C170" s="835"/>
      <c r="D170" s="835"/>
      <c r="E170" s="434" t="s">
        <v>409</v>
      </c>
      <c r="F170" s="435">
        <f>LOOKUP($H$2,'TODO 8 '!$D$9:$D42,'TODO 8 '!ES$9:ES$42)</f>
        <v>0</v>
      </c>
    </row>
    <row r="171" spans="1:7" ht="18">
      <c r="A171" s="835"/>
      <c r="B171" s="835"/>
      <c r="C171" s="835"/>
      <c r="D171" s="835"/>
      <c r="E171" s="434" t="s">
        <v>675</v>
      </c>
      <c r="F171" s="435">
        <f>LOOKUP($H$2,'TODO 8 '!$D$9:$D42,'TODO 8 '!ET$9:ET$42)</f>
        <v>0</v>
      </c>
      <c r="G171" s="405"/>
    </row>
    <row r="172" ht="15">
      <c r="G172" s="405"/>
    </row>
    <row r="173" ht="15">
      <c r="G173" s="405"/>
    </row>
    <row r="174" ht="15">
      <c r="G174" s="405"/>
    </row>
    <row r="175" ht="15">
      <c r="G175" s="405"/>
    </row>
    <row r="176" ht="15">
      <c r="G176" s="405"/>
    </row>
    <row r="177" ht="15">
      <c r="G177" s="405"/>
    </row>
    <row r="178" ht="15">
      <c r="G178" s="405"/>
    </row>
    <row r="179" ht="15">
      <c r="G179" s="405"/>
    </row>
    <row r="180" ht="15">
      <c r="G180" s="405"/>
    </row>
    <row r="181" ht="15">
      <c r="G181" s="405"/>
    </row>
    <row r="182" ht="15">
      <c r="G182" s="405"/>
    </row>
    <row r="183" ht="15">
      <c r="G183" s="405"/>
    </row>
    <row r="184" ht="15">
      <c r="G184" s="405"/>
    </row>
    <row r="185" ht="15">
      <c r="G185" s="405"/>
    </row>
    <row r="186" ht="15">
      <c r="G186" s="405"/>
    </row>
    <row r="187" ht="15">
      <c r="G187" s="405"/>
    </row>
    <row r="188" ht="15">
      <c r="G188" s="405"/>
    </row>
    <row r="189" ht="15">
      <c r="G189" s="405"/>
    </row>
    <row r="190" ht="15">
      <c r="G190" s="405"/>
    </row>
    <row r="191" ht="15">
      <c r="G191" s="405"/>
    </row>
    <row r="192" ht="15">
      <c r="G192" s="405"/>
    </row>
    <row r="193" ht="15">
      <c r="G193" s="405"/>
    </row>
    <row r="194" ht="15">
      <c r="G194" s="405"/>
    </row>
    <row r="195" ht="15">
      <c r="G195" s="405"/>
    </row>
    <row r="196" ht="15">
      <c r="G196" s="405"/>
    </row>
    <row r="197" ht="15">
      <c r="G197" s="405"/>
    </row>
    <row r="198" ht="15">
      <c r="G198" s="405"/>
    </row>
    <row r="199" ht="15">
      <c r="G199" s="405"/>
    </row>
    <row r="200" ht="15">
      <c r="G200" s="405"/>
    </row>
    <row r="201" ht="15">
      <c r="G201" s="405"/>
    </row>
    <row r="202" ht="15">
      <c r="G202" s="405"/>
    </row>
    <row r="203" ht="15">
      <c r="G203" s="405"/>
    </row>
    <row r="204" ht="15">
      <c r="G204" s="405"/>
    </row>
    <row r="205" ht="15">
      <c r="G205" s="405"/>
    </row>
    <row r="206" ht="15">
      <c r="G206" s="405"/>
    </row>
    <row r="207" ht="15">
      <c r="G207" s="405"/>
    </row>
    <row r="208" ht="15">
      <c r="G208" s="405"/>
    </row>
    <row r="209" ht="15">
      <c r="G209" s="405"/>
    </row>
    <row r="210" ht="15">
      <c r="G210" s="405"/>
    </row>
    <row r="211" ht="15">
      <c r="G211" s="405"/>
    </row>
    <row r="212" ht="15">
      <c r="G212" s="405"/>
    </row>
    <row r="213" ht="15">
      <c r="G213" s="405"/>
    </row>
    <row r="214" ht="15">
      <c r="G214" s="405"/>
    </row>
    <row r="215" ht="15">
      <c r="G215" s="405"/>
    </row>
    <row r="216" ht="15">
      <c r="G216" s="405"/>
    </row>
    <row r="217" ht="15">
      <c r="G217" s="405"/>
    </row>
    <row r="218" ht="15">
      <c r="G218" s="405"/>
    </row>
    <row r="219" ht="15">
      <c r="G219" s="405"/>
    </row>
    <row r="220" ht="15">
      <c r="G220" s="405"/>
    </row>
    <row r="221" ht="15">
      <c r="G221" s="405"/>
    </row>
    <row r="222" ht="15">
      <c r="G222" s="405"/>
    </row>
    <row r="223" ht="15">
      <c r="G223" s="405"/>
    </row>
    <row r="224" ht="15">
      <c r="G224" s="405"/>
    </row>
    <row r="225" ht="15">
      <c r="G225" s="405"/>
    </row>
    <row r="226" ht="15">
      <c r="G226" s="405"/>
    </row>
    <row r="227" ht="15">
      <c r="G227" s="405"/>
    </row>
    <row r="228" ht="15">
      <c r="G228" s="405"/>
    </row>
    <row r="229" ht="15">
      <c r="G229" s="405"/>
    </row>
    <row r="230" ht="15">
      <c r="G230" s="405"/>
    </row>
    <row r="231" ht="15">
      <c r="G231" s="405"/>
    </row>
    <row r="232" ht="15">
      <c r="G232" s="405"/>
    </row>
  </sheetData>
  <sheetProtection/>
  <mergeCells count="74">
    <mergeCell ref="A134:A162"/>
    <mergeCell ref="B120:B127"/>
    <mergeCell ref="B134:D143"/>
    <mergeCell ref="B144:D157"/>
    <mergeCell ref="D130:D131"/>
    <mergeCell ref="D43:D44"/>
    <mergeCell ref="C43:C48"/>
    <mergeCell ref="D51:E51"/>
    <mergeCell ref="D52:E52"/>
    <mergeCell ref="D45:D47"/>
    <mergeCell ref="A163:D166"/>
    <mergeCell ref="B158:D162"/>
    <mergeCell ref="A120:A127"/>
    <mergeCell ref="D97:D98"/>
    <mergeCell ref="B80:E80"/>
    <mergeCell ref="A128:A133"/>
    <mergeCell ref="B128:C131"/>
    <mergeCell ref="D128:D129"/>
    <mergeCell ref="B100:D106"/>
    <mergeCell ref="D85:D93"/>
    <mergeCell ref="D94:D95"/>
    <mergeCell ref="D96:E96"/>
    <mergeCell ref="C120:D123"/>
    <mergeCell ref="D99:E99"/>
    <mergeCell ref="B85:C99"/>
    <mergeCell ref="B132:D133"/>
    <mergeCell ref="C124:D126"/>
    <mergeCell ref="B107:D119"/>
    <mergeCell ref="B81:D84"/>
    <mergeCell ref="D53:E53"/>
    <mergeCell ref="B76:D78"/>
    <mergeCell ref="B79:E79"/>
    <mergeCell ref="A72:A80"/>
    <mergeCell ref="C66:E66"/>
    <mergeCell ref="C70:E70"/>
    <mergeCell ref="B66:B70"/>
    <mergeCell ref="D58:E58"/>
    <mergeCell ref="A81:A119"/>
    <mergeCell ref="B25:D27"/>
    <mergeCell ref="B43:B50"/>
    <mergeCell ref="B33:D42"/>
    <mergeCell ref="B72:D74"/>
    <mergeCell ref="D64:E64"/>
    <mergeCell ref="D55:E55"/>
    <mergeCell ref="D56:E56"/>
    <mergeCell ref="D57:E57"/>
    <mergeCell ref="D60:E60"/>
    <mergeCell ref="C60:C64"/>
    <mergeCell ref="D62:E62"/>
    <mergeCell ref="D63:E63"/>
    <mergeCell ref="B71:E71"/>
    <mergeCell ref="C51:C53"/>
    <mergeCell ref="C55:C58"/>
    <mergeCell ref="C68:D69"/>
    <mergeCell ref="A1:F1"/>
    <mergeCell ref="A2:F2"/>
    <mergeCell ref="A4:A18"/>
    <mergeCell ref="A19:A32"/>
    <mergeCell ref="A33:A50"/>
    <mergeCell ref="A3:F3"/>
    <mergeCell ref="B28:D32"/>
    <mergeCell ref="C49:D50"/>
    <mergeCell ref="B4:D8"/>
    <mergeCell ref="B19:D24"/>
    <mergeCell ref="A51:A71"/>
    <mergeCell ref="B9:D18"/>
    <mergeCell ref="C67:E67"/>
    <mergeCell ref="A167:D171"/>
    <mergeCell ref="C54:E54"/>
    <mergeCell ref="C59:E59"/>
    <mergeCell ref="C65:E65"/>
    <mergeCell ref="B51:B65"/>
    <mergeCell ref="B75:E75"/>
    <mergeCell ref="D61:E61"/>
  </mergeCells>
  <conditionalFormatting sqref="H110 F19:F31 F4:F8 J115:K115 H106:K106 H108:I108 H107:W107 F33:F119">
    <cfRule type="cellIs" priority="2" dxfId="0" operator="lessThan" stopIfTrue="1">
      <formula>1</formula>
    </cfRule>
  </conditionalFormatting>
  <printOptions horizontalCentered="1"/>
  <pageMargins left="0.45" right="0.39" top="0.13" bottom="0.1" header="0" footer="0"/>
  <pageSetup horizontalDpi="600" verticalDpi="600" orientation="portrait" paperSize="9" scale="64" r:id="rId3"/>
  <rowBreaks count="3" manualBreakCount="3">
    <brk id="50" max="6" man="1"/>
    <brk id="80" max="6" man="1"/>
    <brk id="127" max="6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X321"/>
  <sheetViews>
    <sheetView showZeros="0" view="pageBreakPreview" zoomScale="68" zoomScaleNormal="50" zoomScaleSheetLayoutView="68" zoomScalePageLayoutView="0" workbookViewId="0" topLeftCell="B1">
      <pane ySplit="3" topLeftCell="A4" activePane="bottomLeft" state="frozen"/>
      <selection pane="topLeft" activeCell="F162" sqref="F162"/>
      <selection pane="bottomLeft" activeCell="K1" sqref="K1"/>
    </sheetView>
  </sheetViews>
  <sheetFormatPr defaultColWidth="11.421875" defaultRowHeight="12.75"/>
  <cols>
    <col min="1" max="1" width="6.57421875" style="316" hidden="1" customWidth="1"/>
    <col min="2" max="2" width="10.140625" style="216" customWidth="1"/>
    <col min="3" max="3" width="6.57421875" style="133" customWidth="1"/>
    <col min="4" max="4" width="14.57421875" style="128" customWidth="1"/>
    <col min="5" max="5" width="6.57421875" style="159" customWidth="1"/>
    <col min="6" max="6" width="17.00390625" style="128" customWidth="1"/>
    <col min="7" max="7" width="8.28125" style="128" customWidth="1"/>
    <col min="8" max="8" width="20.00390625" style="128" customWidth="1"/>
    <col min="9" max="9" width="46.00390625" style="143" customWidth="1"/>
    <col min="10" max="10" width="17.57421875" style="323" customWidth="1"/>
    <col min="11" max="11" width="6.57421875" style="219" customWidth="1"/>
    <col min="12" max="12" width="8.8515625" style="224" customWidth="1"/>
    <col min="13" max="13" width="17.57421875" style="149" customWidth="1"/>
    <col min="14" max="14" width="17.140625" style="150" customWidth="1"/>
    <col min="15" max="16" width="11.421875" style="150" customWidth="1"/>
    <col min="17" max="17" width="12.421875" style="150" bestFit="1" customWidth="1"/>
    <col min="18" max="16384" width="11.421875" style="150" customWidth="1"/>
  </cols>
  <sheetData>
    <row r="1" spans="2:13" ht="51" customHeight="1">
      <c r="B1" s="215"/>
      <c r="D1" s="158"/>
      <c r="E1" s="1165" t="s">
        <v>690</v>
      </c>
      <c r="F1" s="1165"/>
      <c r="G1" s="1165"/>
      <c r="H1" s="1165"/>
      <c r="I1" s="1165"/>
      <c r="J1" s="1165"/>
      <c r="K1" s="217"/>
      <c r="L1" s="220"/>
      <c r="M1" s="150"/>
    </row>
    <row r="2" spans="2:13" ht="28.5" customHeight="1">
      <c r="B2" s="215"/>
      <c r="C2" s="129"/>
      <c r="E2" s="1166" t="str">
        <f>LOOKUP($M$2,'TODO 1'!D8:E39)</f>
        <v>BIBLIOTECA COMPLUTENSE</v>
      </c>
      <c r="F2" s="1166"/>
      <c r="G2" s="1166"/>
      <c r="H2" s="1166"/>
      <c r="I2" s="1166"/>
      <c r="J2" s="1166"/>
      <c r="K2" s="218"/>
      <c r="L2" s="221"/>
      <c r="M2" s="127">
        <v>35</v>
      </c>
    </row>
    <row r="3" spans="2:13" ht="15" customHeight="1" thickBot="1">
      <c r="B3" s="215"/>
      <c r="C3" s="129"/>
      <c r="E3" s="214"/>
      <c r="F3" s="214"/>
      <c r="G3" s="214"/>
      <c r="H3" s="214"/>
      <c r="I3" s="214"/>
      <c r="J3" s="578"/>
      <c r="K3" s="218"/>
      <c r="L3" s="221"/>
      <c r="M3" s="127"/>
    </row>
    <row r="4" spans="1:13" ht="20.25" customHeight="1" thickBot="1">
      <c r="A4" s="316">
        <v>1</v>
      </c>
      <c r="B4" s="1148" t="s">
        <v>133</v>
      </c>
      <c r="C4" s="1151" t="s">
        <v>216</v>
      </c>
      <c r="D4" s="1153" t="s">
        <v>195</v>
      </c>
      <c r="E4" s="1168" t="s">
        <v>210</v>
      </c>
      <c r="F4" s="1158" t="s">
        <v>208</v>
      </c>
      <c r="G4" s="1158"/>
      <c r="H4" s="1158"/>
      <c r="I4" s="144" t="s">
        <v>201</v>
      </c>
      <c r="J4" s="324">
        <f>LOOKUP($M$2,'TODO 1'!$D$8:$D$39,'TODO 1'!F$8:F$39)</f>
        <v>3604</v>
      </c>
      <c r="K4" s="957" t="s">
        <v>441</v>
      </c>
      <c r="L4" s="1074" t="s">
        <v>507</v>
      </c>
      <c r="M4" s="591"/>
    </row>
    <row r="5" spans="1:13" ht="15.75" customHeight="1" thickBot="1">
      <c r="A5" s="316">
        <v>2</v>
      </c>
      <c r="B5" s="1149"/>
      <c r="C5" s="1152"/>
      <c r="D5" s="1154"/>
      <c r="E5" s="1169"/>
      <c r="F5" s="1159"/>
      <c r="G5" s="1159"/>
      <c r="H5" s="1159"/>
      <c r="I5" s="134" t="s">
        <v>203</v>
      </c>
      <c r="J5" s="325">
        <f>LOOKUP($M$2,'TODO 1'!$D$8:$D$39,'TODO 1'!G$8:G$39)</f>
        <v>2318</v>
      </c>
      <c r="K5" s="957"/>
      <c r="L5" s="959"/>
      <c r="M5" s="592"/>
    </row>
    <row r="6" spans="1:13" ht="16.5" customHeight="1" thickBot="1">
      <c r="A6" s="316">
        <v>3</v>
      </c>
      <c r="B6" s="1149"/>
      <c r="C6" s="1152"/>
      <c r="D6" s="1154"/>
      <c r="E6" s="1169"/>
      <c r="F6" s="1159"/>
      <c r="G6" s="1159"/>
      <c r="H6" s="1159"/>
      <c r="I6" s="297" t="s">
        <v>648</v>
      </c>
      <c r="J6" s="326">
        <f>LOOKUP($M$2,'TODO 1'!$D$8:$D$39,'TODO 1'!H$8:H$39)</f>
        <v>5922</v>
      </c>
      <c r="K6" s="957"/>
      <c r="L6" s="959"/>
      <c r="M6" s="558">
        <f>J4+J5</f>
        <v>5922</v>
      </c>
    </row>
    <row r="7" spans="1:13" ht="14.25" customHeight="1" thickBot="1">
      <c r="A7" s="316">
        <v>4</v>
      </c>
      <c r="B7" s="1149"/>
      <c r="C7" s="1152"/>
      <c r="D7" s="1154"/>
      <c r="E7" s="1167" t="s">
        <v>211</v>
      </c>
      <c r="F7" s="1127" t="s">
        <v>209</v>
      </c>
      <c r="G7" s="1127"/>
      <c r="H7" s="1127"/>
      <c r="I7" s="134" t="s">
        <v>669</v>
      </c>
      <c r="J7" s="325">
        <f>LOOKUP($M$2,'TODO 1'!$D$8:$D$39,'TODO 1'!I$8:I$39)</f>
        <v>55372</v>
      </c>
      <c r="K7" s="957"/>
      <c r="L7" s="959"/>
      <c r="M7" s="592"/>
    </row>
    <row r="8" spans="1:13" ht="15.75" customHeight="1" thickBot="1">
      <c r="A8" s="316">
        <v>5</v>
      </c>
      <c r="B8" s="1149"/>
      <c r="C8" s="1152"/>
      <c r="D8" s="1154"/>
      <c r="E8" s="1167"/>
      <c r="F8" s="1127"/>
      <c r="G8" s="1127"/>
      <c r="H8" s="1127"/>
      <c r="I8" s="134" t="s">
        <v>205</v>
      </c>
      <c r="J8" s="325">
        <f>LOOKUP($M$2,'TODO 1'!$D$8:$D$39,'TODO 1'!J$8:J$39)</f>
        <v>6329</v>
      </c>
      <c r="K8" s="957"/>
      <c r="L8" s="959"/>
      <c r="M8" s="592"/>
    </row>
    <row r="9" spans="2:14" ht="15.75" customHeight="1" thickBot="1">
      <c r="B9" s="1149"/>
      <c r="C9" s="1152"/>
      <c r="D9" s="1154"/>
      <c r="E9" s="1167"/>
      <c r="F9" s="1127"/>
      <c r="G9" s="1127"/>
      <c r="H9" s="1127"/>
      <c r="I9" s="134" t="s">
        <v>555</v>
      </c>
      <c r="J9" s="325">
        <f>LOOKUP($M$2,'TODO 1'!$D$8:$D$39,'TODO 1'!K$8:K$39)</f>
        <v>6593</v>
      </c>
      <c r="K9" s="957"/>
      <c r="L9" s="959"/>
      <c r="M9" s="592"/>
      <c r="N9" s="304">
        <f>J8+J9</f>
        <v>12922</v>
      </c>
    </row>
    <row r="10" spans="1:13" ht="16.5" customHeight="1" thickBot="1">
      <c r="A10" s="316">
        <v>6</v>
      </c>
      <c r="B10" s="1149"/>
      <c r="C10" s="1152"/>
      <c r="D10" s="1154"/>
      <c r="E10" s="1167"/>
      <c r="F10" s="1127"/>
      <c r="G10" s="1127"/>
      <c r="H10" s="1127"/>
      <c r="I10" s="297" t="s">
        <v>217</v>
      </c>
      <c r="J10" s="326">
        <f>LOOKUP($M$2,'TODO 1'!$D$8:$D$39,'TODO 1'!L$8:L$39)</f>
        <v>68294</v>
      </c>
      <c r="K10" s="957"/>
      <c r="L10" s="959"/>
      <c r="M10" s="558">
        <f>J7+J8+J9</f>
        <v>68294</v>
      </c>
    </row>
    <row r="11" spans="1:13" ht="26.25" thickBot="1">
      <c r="A11" s="316">
        <v>7</v>
      </c>
      <c r="B11" s="1149"/>
      <c r="C11" s="1152"/>
      <c r="D11" s="1154"/>
      <c r="E11" s="160" t="s">
        <v>212</v>
      </c>
      <c r="F11" s="1156"/>
      <c r="G11" s="1156"/>
      <c r="H11" s="1156"/>
      <c r="I11" s="135" t="s">
        <v>369</v>
      </c>
      <c r="J11" s="325">
        <f>LOOKUP($M$2,'TODO 1'!$D$8:$D$39,'TODO 1'!M$8:M$39)</f>
        <v>5998</v>
      </c>
      <c r="K11" s="957"/>
      <c r="L11" s="959"/>
      <c r="M11" s="593">
        <f>J11+J9</f>
        <v>12591</v>
      </c>
    </row>
    <row r="12" spans="1:13" ht="15.75" customHeight="1" thickBot="1">
      <c r="A12" s="316">
        <v>8</v>
      </c>
      <c r="B12" s="1149"/>
      <c r="C12" s="1152"/>
      <c r="D12" s="1154"/>
      <c r="E12" s="160" t="s">
        <v>213</v>
      </c>
      <c r="F12" s="1156"/>
      <c r="G12" s="1156"/>
      <c r="H12" s="1156"/>
      <c r="I12" s="134" t="s">
        <v>206</v>
      </c>
      <c r="J12" s="325">
        <f>LOOKUP($M$2,'TODO 1'!$D$8:$D$39,'TODO 1'!N$8:N$39)</f>
        <v>3278</v>
      </c>
      <c r="K12" s="957"/>
      <c r="L12" s="959"/>
      <c r="M12" s="592"/>
    </row>
    <row r="13" spans="1:13" ht="15.75" customHeight="1" thickBot="1">
      <c r="A13" s="316">
        <v>9</v>
      </c>
      <c r="B13" s="1149"/>
      <c r="C13" s="1152"/>
      <c r="D13" s="1154"/>
      <c r="E13" s="160" t="s">
        <v>214</v>
      </c>
      <c r="F13" s="1156"/>
      <c r="G13" s="1156"/>
      <c r="H13" s="1156"/>
      <c r="I13" s="135" t="s">
        <v>370</v>
      </c>
      <c r="J13" s="325">
        <f>LOOKUP($M$2,'TODO 1'!$D$8:$D$39,'TODO 1'!O$8:O$39)</f>
        <v>0</v>
      </c>
      <c r="K13" s="957"/>
      <c r="L13" s="959"/>
      <c r="M13" s="592"/>
    </row>
    <row r="14" spans="1:13" ht="31.5" customHeight="1" thickBot="1">
      <c r="A14" s="316">
        <v>10</v>
      </c>
      <c r="B14" s="1149"/>
      <c r="C14" s="1152"/>
      <c r="D14" s="1155"/>
      <c r="E14" s="1157" t="s">
        <v>196</v>
      </c>
      <c r="F14" s="1157"/>
      <c r="G14" s="1157"/>
      <c r="H14" s="1157"/>
      <c r="I14" s="1157"/>
      <c r="J14" s="327">
        <f>J6+J10+J11</f>
        <v>80214</v>
      </c>
      <c r="K14" s="957"/>
      <c r="L14" s="959"/>
      <c r="M14" s="558"/>
    </row>
    <row r="15" spans="1:25" ht="16.5" customHeight="1" thickBot="1">
      <c r="A15" s="316">
        <v>11</v>
      </c>
      <c r="B15" s="1150"/>
      <c r="C15" s="145" t="s">
        <v>215</v>
      </c>
      <c r="D15" s="1160"/>
      <c r="E15" s="1161"/>
      <c r="F15" s="1161"/>
      <c r="G15" s="1161"/>
      <c r="H15" s="1162"/>
      <c r="I15" s="146" t="s">
        <v>85</v>
      </c>
      <c r="J15" s="328">
        <f>LOOKUP($M$2,'TODO 1'!$D$8:$D$39,'TODO 1'!Q$8:Q$39)</f>
        <v>0</v>
      </c>
      <c r="K15" s="958"/>
      <c r="L15" s="959"/>
      <c r="M15" s="594"/>
      <c r="N15" s="593"/>
      <c r="O15" s="593"/>
      <c r="P15" s="593"/>
      <c r="Q15" s="593"/>
      <c r="R15" s="593"/>
      <c r="S15" s="593"/>
      <c r="T15" s="593"/>
      <c r="U15" s="593"/>
      <c r="V15" s="593"/>
      <c r="W15" s="593"/>
      <c r="X15" s="593"/>
      <c r="Y15" s="593"/>
    </row>
    <row r="16" spans="1:13" ht="29.25" customHeight="1" thickBot="1">
      <c r="A16" s="316">
        <v>22</v>
      </c>
      <c r="B16" s="1174" t="s">
        <v>134</v>
      </c>
      <c r="C16" s="147" t="s">
        <v>218</v>
      </c>
      <c r="D16" s="1145"/>
      <c r="E16" s="1146"/>
      <c r="F16" s="1146"/>
      <c r="G16" s="1146"/>
      <c r="H16" s="1147"/>
      <c r="I16" s="148" t="s">
        <v>371</v>
      </c>
      <c r="J16" s="329">
        <f>LOOKUP($M$2,'TODO 1'!$D$8:$D$39,'TODO 1'!R$8:R$39)</f>
        <v>0</v>
      </c>
      <c r="K16" s="1049" t="s">
        <v>442</v>
      </c>
      <c r="L16" s="959"/>
      <c r="M16" s="591"/>
    </row>
    <row r="17" spans="1:13" ht="29.25" customHeight="1" thickBot="1">
      <c r="A17" s="316">
        <v>23</v>
      </c>
      <c r="B17" s="1175"/>
      <c r="C17" s="130" t="s">
        <v>219</v>
      </c>
      <c r="D17" s="1171"/>
      <c r="E17" s="1172"/>
      <c r="F17" s="1172"/>
      <c r="G17" s="1172" t="s">
        <v>219</v>
      </c>
      <c r="H17" s="1173"/>
      <c r="I17" s="136" t="s">
        <v>220</v>
      </c>
      <c r="J17" s="330">
        <f>LOOKUP($M$2,'TODO 1'!$D$8:$D$39,'TODO 1'!S$8:S$39)</f>
        <v>0</v>
      </c>
      <c r="K17" s="1049"/>
      <c r="L17" s="959"/>
      <c r="M17" s="592"/>
    </row>
    <row r="18" spans="1:13" ht="20.25" customHeight="1" thickBot="1">
      <c r="A18" s="316">
        <v>25</v>
      </c>
      <c r="B18" s="1200" t="s">
        <v>157</v>
      </c>
      <c r="C18" s="1136" t="s">
        <v>221</v>
      </c>
      <c r="D18" s="1170" t="s">
        <v>233</v>
      </c>
      <c r="E18" s="1170"/>
      <c r="F18" s="1170"/>
      <c r="G18" s="1170"/>
      <c r="H18" s="1170"/>
      <c r="I18" s="148" t="s">
        <v>373</v>
      </c>
      <c r="J18" s="324">
        <f>LOOKUP($M$2,'TODO 1'!$D$8:$D$39,'TODO 1'!T$8:T$39)</f>
        <v>24736</v>
      </c>
      <c r="K18" s="1011" t="s">
        <v>543</v>
      </c>
      <c r="L18" s="959" t="s">
        <v>420</v>
      </c>
      <c r="M18" s="591"/>
    </row>
    <row r="19" spans="1:13" ht="20.25" customHeight="1" thickBot="1">
      <c r="A19" s="316">
        <v>26</v>
      </c>
      <c r="B19" s="1201"/>
      <c r="C19" s="1131"/>
      <c r="D19" s="1140"/>
      <c r="E19" s="1140"/>
      <c r="F19" s="1140"/>
      <c r="G19" s="1140"/>
      <c r="H19" s="1140"/>
      <c r="I19" s="136" t="s">
        <v>227</v>
      </c>
      <c r="J19" s="325">
        <f>LOOKUP($M$2,'TODO 1'!$D$8:$D$39,'TODO 1'!U$8:U$39)</f>
        <v>2285</v>
      </c>
      <c r="K19" s="1012"/>
      <c r="L19" s="959"/>
      <c r="M19" s="592"/>
    </row>
    <row r="20" spans="1:13" ht="20.25" customHeight="1" thickBot="1">
      <c r="A20" s="316">
        <v>27</v>
      </c>
      <c r="B20" s="1201"/>
      <c r="C20" s="1131"/>
      <c r="D20" s="1140"/>
      <c r="E20" s="1140"/>
      <c r="F20" s="1140"/>
      <c r="G20" s="1140"/>
      <c r="H20" s="1140"/>
      <c r="I20" s="136" t="s">
        <v>228</v>
      </c>
      <c r="J20" s="325">
        <f>LOOKUP($M$2,'TODO 1'!$D$8:$D$39,'TODO 1'!V$8:V$39)</f>
        <v>16830</v>
      </c>
      <c r="K20" s="1012"/>
      <c r="L20" s="959"/>
      <c r="M20" s="592"/>
    </row>
    <row r="21" spans="1:13" ht="20.25" customHeight="1" thickBot="1">
      <c r="A21" s="316">
        <v>28</v>
      </c>
      <c r="B21" s="1201"/>
      <c r="C21" s="1131"/>
      <c r="D21" s="1140"/>
      <c r="E21" s="1140"/>
      <c r="F21" s="1140"/>
      <c r="G21" s="1140"/>
      <c r="H21" s="1140"/>
      <c r="I21" s="136" t="s">
        <v>229</v>
      </c>
      <c r="J21" s="325">
        <f>LOOKUP($M$2,'TODO 1'!$D$8:$D$39,'TODO 1'!W$8:W$39)</f>
        <v>3579</v>
      </c>
      <c r="K21" s="1012"/>
      <c r="L21" s="959"/>
      <c r="M21" s="592"/>
    </row>
    <row r="22" spans="1:13" ht="20.25" customHeight="1" thickBot="1">
      <c r="A22" s="316">
        <v>29</v>
      </c>
      <c r="B22" s="1201"/>
      <c r="C22" s="1131"/>
      <c r="D22" s="1140"/>
      <c r="E22" s="1140"/>
      <c r="F22" s="1140"/>
      <c r="G22" s="1140"/>
      <c r="H22" s="1140"/>
      <c r="I22" s="136" t="s">
        <v>230</v>
      </c>
      <c r="J22" s="325">
        <f>LOOKUP($M$2,'TODO 1'!$D$8:$D$39,'TODO 1'!X$8:X$39)</f>
        <v>5463</v>
      </c>
      <c r="K22" s="1012"/>
      <c r="L22" s="959"/>
      <c r="M22" s="592"/>
    </row>
    <row r="23" spans="1:13" ht="20.25" customHeight="1" thickBot="1">
      <c r="A23" s="316">
        <v>30</v>
      </c>
      <c r="B23" s="1201"/>
      <c r="C23" s="1131"/>
      <c r="D23" s="1140"/>
      <c r="E23" s="1140"/>
      <c r="F23" s="1140"/>
      <c r="G23" s="1140"/>
      <c r="H23" s="1140"/>
      <c r="I23" s="279" t="s">
        <v>225</v>
      </c>
      <c r="J23" s="327">
        <f>LOOKUP($M$2,'TODO 1'!$D$8:$D$39,'TODO 1'!Y$8:Y$39)</f>
        <v>52893</v>
      </c>
      <c r="K23" s="1012"/>
      <c r="L23" s="959"/>
      <c r="M23" s="558">
        <f>SUM(J18:J22)</f>
        <v>52893</v>
      </c>
    </row>
    <row r="24" spans="1:13" ht="20.25" customHeight="1" thickBot="1">
      <c r="A24" s="316">
        <v>31</v>
      </c>
      <c r="B24" s="1201"/>
      <c r="C24" s="1131" t="s">
        <v>222</v>
      </c>
      <c r="D24" s="1140" t="s">
        <v>234</v>
      </c>
      <c r="E24" s="1140"/>
      <c r="F24" s="1140"/>
      <c r="G24" s="1140"/>
      <c r="H24" s="1140"/>
      <c r="I24" s="136" t="s">
        <v>231</v>
      </c>
      <c r="J24" s="325">
        <f>LOOKUP($M$2,'TODO 1'!$D$8:$D$39,'TODO 1'!Z$8:Z$39)</f>
        <v>107599.17</v>
      </c>
      <c r="K24" s="1012"/>
      <c r="L24" s="959" t="s">
        <v>421</v>
      </c>
      <c r="M24" s="592"/>
    </row>
    <row r="25" spans="1:13" ht="20.25" customHeight="1" thickBot="1">
      <c r="A25" s="316">
        <v>32</v>
      </c>
      <c r="B25" s="1201"/>
      <c r="C25" s="1131"/>
      <c r="D25" s="1140"/>
      <c r="E25" s="1140"/>
      <c r="F25" s="1140"/>
      <c r="G25" s="1140"/>
      <c r="H25" s="1140"/>
      <c r="I25" s="136" t="s">
        <v>232</v>
      </c>
      <c r="J25" s="325">
        <f>LOOKUP($M$2,'TODO 1'!$D$8:$D$39,'TODO 1'!AA$8:AA$39)</f>
        <v>21846</v>
      </c>
      <c r="K25" s="1012"/>
      <c r="L25" s="959"/>
      <c r="M25" s="592"/>
    </row>
    <row r="26" spans="1:13" ht="20.25" customHeight="1" thickBot="1">
      <c r="A26" s="316">
        <v>33</v>
      </c>
      <c r="B26" s="1201"/>
      <c r="C26" s="1131"/>
      <c r="D26" s="1140"/>
      <c r="E26" s="1140"/>
      <c r="F26" s="1140"/>
      <c r="G26" s="1140"/>
      <c r="H26" s="1140"/>
      <c r="I26" s="279" t="s">
        <v>385</v>
      </c>
      <c r="J26" s="327">
        <f>LOOKUP($M$2,'TODO 1'!$D$8:$D$39,'TODO 1'!AB$8:AB$39)</f>
        <v>129445.17</v>
      </c>
      <c r="K26" s="1012"/>
      <c r="L26" s="959"/>
      <c r="M26" s="558">
        <f>SUM(J24:J25)</f>
        <v>129445.17</v>
      </c>
    </row>
    <row r="27" spans="1:13" ht="20.25" customHeight="1" thickBot="1">
      <c r="A27" s="316">
        <v>34</v>
      </c>
      <c r="B27" s="1201"/>
      <c r="C27" s="1132" t="s">
        <v>223</v>
      </c>
      <c r="D27" s="1140" t="s">
        <v>224</v>
      </c>
      <c r="E27" s="1140"/>
      <c r="F27" s="1140"/>
      <c r="G27" s="1140"/>
      <c r="H27" s="1140"/>
      <c r="I27" s="136" t="s">
        <v>248</v>
      </c>
      <c r="J27" s="325">
        <f>LOOKUP($M$2,'TODO 1'!$D$8:$D$39,'TODO 1'!AC$8:AC$39)</f>
        <v>8148</v>
      </c>
      <c r="K27" s="1012"/>
      <c r="L27" s="959" t="s">
        <v>422</v>
      </c>
      <c r="M27" s="592"/>
    </row>
    <row r="28" spans="1:19" ht="20.25" customHeight="1" thickBot="1">
      <c r="A28" s="316">
        <v>35</v>
      </c>
      <c r="B28" s="1201"/>
      <c r="C28" s="1132"/>
      <c r="D28" s="1140"/>
      <c r="E28" s="1140"/>
      <c r="F28" s="1140"/>
      <c r="G28" s="1140"/>
      <c r="H28" s="1140"/>
      <c r="I28" s="136" t="s">
        <v>249</v>
      </c>
      <c r="J28" s="325">
        <f>LOOKUP($M$2,'TODO 1'!$D$8:$D$39,'TODO 1'!AD$8:AD$39)</f>
        <v>962</v>
      </c>
      <c r="K28" s="1012"/>
      <c r="L28" s="959"/>
      <c r="M28" s="593">
        <f>SUM(J27:J28)</f>
        <v>9110</v>
      </c>
      <c r="N28" s="593"/>
      <c r="O28" s="593"/>
      <c r="P28" s="593"/>
      <c r="Q28" s="593"/>
      <c r="R28" s="593"/>
      <c r="S28" s="593"/>
    </row>
    <row r="29" spans="1:13" ht="20.25" customHeight="1" thickBot="1">
      <c r="A29" s="316">
        <v>36</v>
      </c>
      <c r="B29" s="1201"/>
      <c r="C29" s="1133"/>
      <c r="D29" s="1141"/>
      <c r="E29" s="1141"/>
      <c r="F29" s="1141"/>
      <c r="G29" s="1141"/>
      <c r="H29" s="1141"/>
      <c r="I29" s="353" t="s">
        <v>513</v>
      </c>
      <c r="J29" s="325">
        <f>LOOKUP($M$2,'TODO 1'!$D$8:$D$39,'TODO 1'!AE$8:AE$39)</f>
        <v>1499</v>
      </c>
      <c r="K29" s="1012"/>
      <c r="L29" s="959"/>
      <c r="M29" s="592"/>
    </row>
    <row r="30" spans="1:13" ht="20.25" customHeight="1" thickBot="1">
      <c r="A30" s="316">
        <v>37</v>
      </c>
      <c r="B30" s="1201"/>
      <c r="C30" s="1133"/>
      <c r="D30" s="1141"/>
      <c r="E30" s="1141"/>
      <c r="F30" s="1141"/>
      <c r="G30" s="1141"/>
      <c r="H30" s="1141"/>
      <c r="I30" s="354" t="s">
        <v>514</v>
      </c>
      <c r="J30" s="325">
        <f>LOOKUP($M$2,'TODO 1'!$D$8:$D$39,'TODO 1'!AF$8:AF$39)</f>
        <v>253</v>
      </c>
      <c r="K30" s="1012"/>
      <c r="L30" s="959"/>
      <c r="M30" s="592"/>
    </row>
    <row r="31" spans="1:13" ht="21" customHeight="1" thickBot="1">
      <c r="A31" s="316">
        <v>38</v>
      </c>
      <c r="B31" s="1201"/>
      <c r="C31" s="1133"/>
      <c r="D31" s="1141"/>
      <c r="E31" s="1141"/>
      <c r="F31" s="1141"/>
      <c r="G31" s="1141"/>
      <c r="H31" s="1141"/>
      <c r="I31" s="349" t="s">
        <v>226</v>
      </c>
      <c r="J31" s="579">
        <f>LOOKUP($M$2,'TODO 1'!$D$8:$D$39,'TODO 1'!AG$8:AG$39)</f>
        <v>10862</v>
      </c>
      <c r="K31" s="1012"/>
      <c r="L31" s="959"/>
      <c r="M31" s="558">
        <f>SUM(J27:J30)</f>
        <v>10862</v>
      </c>
    </row>
    <row r="32" spans="1:13" ht="21" customHeight="1" thickBot="1">
      <c r="A32" s="316">
        <v>39</v>
      </c>
      <c r="B32" s="1201"/>
      <c r="C32" s="1138" t="s">
        <v>518</v>
      </c>
      <c r="D32" s="1144" t="s">
        <v>517</v>
      </c>
      <c r="E32" s="1144"/>
      <c r="F32" s="1144"/>
      <c r="G32" s="1144"/>
      <c r="H32" s="1144"/>
      <c r="I32" s="315" t="s">
        <v>515</v>
      </c>
      <c r="J32" s="352">
        <f>LOOKUP($M$2,'TODO 1'!$D$8:$D$39,'TODO 1'!AH$8:AH$39)</f>
        <v>59</v>
      </c>
      <c r="K32" s="1012"/>
      <c r="L32" s="222"/>
      <c r="M32" s="595"/>
    </row>
    <row r="33" spans="1:13" ht="21" customHeight="1" thickBot="1">
      <c r="A33" s="316">
        <v>40</v>
      </c>
      <c r="B33" s="1201"/>
      <c r="C33" s="1139"/>
      <c r="D33" s="1144"/>
      <c r="E33" s="1144"/>
      <c r="F33" s="1144"/>
      <c r="G33" s="1144"/>
      <c r="H33" s="1144"/>
      <c r="I33" s="315" t="s">
        <v>516</v>
      </c>
      <c r="J33" s="352">
        <f>LOOKUP($M$2,'TODO 1'!$D$8:$D$39,'TODO 1'!AI$8:AI$39)</f>
        <v>55</v>
      </c>
      <c r="K33" s="1013"/>
      <c r="L33" s="222"/>
      <c r="M33" s="595"/>
    </row>
    <row r="34" spans="1:13" ht="20.25" customHeight="1" thickBot="1">
      <c r="A34" s="316">
        <v>41</v>
      </c>
      <c r="B34" s="1175" t="s">
        <v>135</v>
      </c>
      <c r="C34" s="1134"/>
      <c r="D34" s="1176" t="s">
        <v>542</v>
      </c>
      <c r="E34" s="1177"/>
      <c r="F34" s="1177"/>
      <c r="G34" s="1177"/>
      <c r="H34" s="1178"/>
      <c r="I34" s="350" t="s">
        <v>252</v>
      </c>
      <c r="J34" s="325">
        <f>LOOKUP($M$2,'TODO 1'!$D$8:$D$39,'TODO 1'!AJ$8:AJ$39)</f>
        <v>11</v>
      </c>
      <c r="K34" s="956" t="s">
        <v>585</v>
      </c>
      <c r="L34" s="959"/>
      <c r="M34" s="592"/>
    </row>
    <row r="35" spans="1:13" ht="20.25" customHeight="1" thickBot="1">
      <c r="A35" s="316">
        <v>42</v>
      </c>
      <c r="B35" s="1175"/>
      <c r="C35" s="1132"/>
      <c r="D35" s="1176"/>
      <c r="E35" s="1177"/>
      <c r="F35" s="1177"/>
      <c r="G35" s="1177"/>
      <c r="H35" s="1178"/>
      <c r="I35" s="137" t="s">
        <v>253</v>
      </c>
      <c r="J35" s="325">
        <f>LOOKUP($M$2,'TODO 1'!$D$8:$D$39,'TODO 1'!AK$8:AK$39)</f>
        <v>43</v>
      </c>
      <c r="K35" s="957"/>
      <c r="L35" s="959"/>
      <c r="M35" s="592"/>
    </row>
    <row r="36" spans="1:13" ht="20.25" customHeight="1" thickBot="1">
      <c r="A36" s="316">
        <v>43</v>
      </c>
      <c r="B36" s="1175"/>
      <c r="C36" s="1132"/>
      <c r="D36" s="1176"/>
      <c r="E36" s="1177"/>
      <c r="F36" s="1177"/>
      <c r="G36" s="1177"/>
      <c r="H36" s="1178"/>
      <c r="I36" s="137" t="s">
        <v>254</v>
      </c>
      <c r="J36" s="325">
        <f>LOOKUP($M$2,'TODO 1'!$D$8:$D$39,'TODO 1'!AL$8:AL$39)</f>
        <v>7</v>
      </c>
      <c r="K36" s="957"/>
      <c r="L36" s="959"/>
      <c r="M36" s="592"/>
    </row>
    <row r="37" spans="1:13" ht="20.25" customHeight="1" thickBot="1">
      <c r="A37" s="316">
        <v>44</v>
      </c>
      <c r="B37" s="1175"/>
      <c r="C37" s="1132"/>
      <c r="D37" s="1176"/>
      <c r="E37" s="1177"/>
      <c r="F37" s="1177"/>
      <c r="G37" s="1177"/>
      <c r="H37" s="1178"/>
      <c r="I37" s="137" t="s">
        <v>255</v>
      </c>
      <c r="J37" s="325">
        <f>LOOKUP($M$2,'TODO 1'!$D$8:$D$39,'TODO 1'!AM$8:AM$39)</f>
        <v>31</v>
      </c>
      <c r="K37" s="957"/>
      <c r="L37" s="959"/>
      <c r="M37" s="592"/>
    </row>
    <row r="38" spans="1:13" ht="20.25" customHeight="1" thickBot="1">
      <c r="A38" s="316">
        <v>45</v>
      </c>
      <c r="B38" s="1175"/>
      <c r="C38" s="1132"/>
      <c r="D38" s="1176"/>
      <c r="E38" s="1177"/>
      <c r="F38" s="1177"/>
      <c r="G38" s="1177"/>
      <c r="H38" s="1178"/>
      <c r="I38" s="137" t="s">
        <v>256</v>
      </c>
      <c r="J38" s="325">
        <f>LOOKUP($M$2,'TODO 1'!$D$8:$D$39,'TODO 1'!AN$8:AN$39)</f>
        <v>23</v>
      </c>
      <c r="K38" s="957"/>
      <c r="L38" s="959"/>
      <c r="M38" s="592"/>
    </row>
    <row r="39" spans="1:14" ht="20.25" customHeight="1" thickBot="1">
      <c r="A39" s="316">
        <v>46</v>
      </c>
      <c r="B39" s="1175"/>
      <c r="C39" s="1132"/>
      <c r="D39" s="1176"/>
      <c r="E39" s="1177"/>
      <c r="F39" s="1177"/>
      <c r="G39" s="1177"/>
      <c r="H39" s="1178"/>
      <c r="I39" s="137" t="s">
        <v>389</v>
      </c>
      <c r="J39" s="325">
        <f>LOOKUP($M$2,'TODO 1'!$D$8:$D$39,'TODO 1'!AO$8:AO$39)</f>
        <v>77</v>
      </c>
      <c r="K39" s="957"/>
      <c r="L39" s="959"/>
      <c r="M39" s="592"/>
      <c r="N39" s="304">
        <f>J34+J37+J38+J39+J40+J41+J43</f>
        <v>264</v>
      </c>
    </row>
    <row r="40" spans="1:13" ht="20.25" customHeight="1" thickBot="1">
      <c r="A40" s="316">
        <v>47</v>
      </c>
      <c r="B40" s="1175"/>
      <c r="C40" s="1132"/>
      <c r="D40" s="1176"/>
      <c r="E40" s="1177"/>
      <c r="F40" s="1177"/>
      <c r="G40" s="1177"/>
      <c r="H40" s="1178"/>
      <c r="I40" s="137" t="s">
        <v>390</v>
      </c>
      <c r="J40" s="325">
        <f>LOOKUP($M$2,'TODO 1'!$D$8:$D$39,'TODO 1'!AP$8:AP$39)</f>
        <v>7</v>
      </c>
      <c r="K40" s="957"/>
      <c r="L40" s="959"/>
      <c r="M40" s="592"/>
    </row>
    <row r="41" spans="1:13" ht="20.25" customHeight="1" thickBot="1">
      <c r="A41" s="316">
        <v>48</v>
      </c>
      <c r="B41" s="1175"/>
      <c r="C41" s="1132"/>
      <c r="D41" s="1176"/>
      <c r="E41" s="1177"/>
      <c r="F41" s="1177"/>
      <c r="G41" s="1177"/>
      <c r="H41" s="1178"/>
      <c r="I41" s="137" t="s">
        <v>258</v>
      </c>
      <c r="J41" s="325">
        <f>LOOKUP($M$2,'TODO 1'!$D$8:$D$39,'TODO 1'!AQ$8:AQ$39)</f>
        <v>36</v>
      </c>
      <c r="K41" s="957"/>
      <c r="L41" s="959"/>
      <c r="M41" s="592"/>
    </row>
    <row r="42" spans="1:13" ht="20.25" customHeight="1" thickBot="1">
      <c r="A42" s="316">
        <v>49</v>
      </c>
      <c r="B42" s="1175"/>
      <c r="C42" s="1132"/>
      <c r="D42" s="1176"/>
      <c r="E42" s="1177"/>
      <c r="F42" s="1177"/>
      <c r="G42" s="1177"/>
      <c r="H42" s="1178"/>
      <c r="I42" s="137" t="s">
        <v>391</v>
      </c>
      <c r="J42" s="325">
        <f>LOOKUP($M$2,'TODO 1'!$D$8:$D$39,'TODO 1'!AR$8:AR$39)</f>
        <v>15</v>
      </c>
      <c r="K42" s="957"/>
      <c r="L42" s="959"/>
      <c r="M42" s="392"/>
    </row>
    <row r="43" spans="1:13" ht="20.25" customHeight="1" thickBot="1">
      <c r="A43" s="316">
        <v>50</v>
      </c>
      <c r="B43" s="1175"/>
      <c r="C43" s="1133"/>
      <c r="D43" s="1176"/>
      <c r="E43" s="1177"/>
      <c r="F43" s="1177"/>
      <c r="G43" s="1177"/>
      <c r="H43" s="1178"/>
      <c r="I43" s="356" t="s">
        <v>230</v>
      </c>
      <c r="J43" s="325">
        <f>LOOKUP($M$2,'TODO 1'!$D$8:$D$39,'TODO 1'!AS$8:AS$39)</f>
        <v>79</v>
      </c>
      <c r="K43" s="957"/>
      <c r="L43" s="959"/>
      <c r="M43" s="592"/>
    </row>
    <row r="44" spans="1:13" ht="20.25" customHeight="1" thickBot="1">
      <c r="A44" s="316">
        <v>51</v>
      </c>
      <c r="B44" s="1175"/>
      <c r="C44" s="1131"/>
      <c r="D44" s="1137" t="s">
        <v>280</v>
      </c>
      <c r="E44" s="1135" t="s">
        <v>260</v>
      </c>
      <c r="F44" s="1143" t="s">
        <v>264</v>
      </c>
      <c r="G44" s="1143"/>
      <c r="H44" s="1143"/>
      <c r="I44" s="137" t="s">
        <v>268</v>
      </c>
      <c r="J44" s="384">
        <f>LOOKUP($M$2,'TODO 1'!$D$8:$D$39,'TODO 1'!AT$8:AT$39)</f>
        <v>316</v>
      </c>
      <c r="K44" s="1012"/>
      <c r="L44" s="959"/>
      <c r="M44" s="592"/>
    </row>
    <row r="45" spans="1:14" ht="20.25" customHeight="1" thickBot="1">
      <c r="A45" s="316">
        <v>52</v>
      </c>
      <c r="B45" s="1175"/>
      <c r="C45" s="1131"/>
      <c r="D45" s="1137"/>
      <c r="E45" s="1135"/>
      <c r="F45" s="1143"/>
      <c r="G45" s="1143"/>
      <c r="H45" s="1143"/>
      <c r="I45" s="137" t="s">
        <v>269</v>
      </c>
      <c r="J45" s="385">
        <f>LOOKUP($M$2,'TODO 1'!$D$8:$D$39,'TODO 1'!AU$8:AU$39)</f>
        <v>74</v>
      </c>
      <c r="K45" s="1012"/>
      <c r="L45" s="959"/>
      <c r="M45" s="592"/>
      <c r="N45" s="304">
        <f>J44+J45</f>
        <v>390</v>
      </c>
    </row>
    <row r="46" spans="1:13" ht="20.25" customHeight="1" thickBot="1">
      <c r="A46" s="316">
        <v>53</v>
      </c>
      <c r="B46" s="1175"/>
      <c r="C46" s="1131"/>
      <c r="D46" s="1137"/>
      <c r="E46" s="1135"/>
      <c r="F46" s="1143"/>
      <c r="G46" s="1143"/>
      <c r="H46" s="1195" t="s">
        <v>155</v>
      </c>
      <c r="I46" s="350" t="s">
        <v>393</v>
      </c>
      <c r="J46" s="325">
        <f>LOOKUP($M$2,'TODO 1'!$D$8:$D$39,'TODO 1'!AV$8:AV$39)</f>
        <v>129</v>
      </c>
      <c r="K46" s="957"/>
      <c r="L46" s="959"/>
      <c r="M46" s="592"/>
    </row>
    <row r="47" spans="1:15" ht="20.25" customHeight="1" thickBot="1">
      <c r="A47" s="316">
        <v>54</v>
      </c>
      <c r="B47" s="1175"/>
      <c r="C47" s="1131"/>
      <c r="D47" s="1137"/>
      <c r="E47" s="1135"/>
      <c r="F47" s="1143"/>
      <c r="G47" s="1143"/>
      <c r="H47" s="1195"/>
      <c r="I47" s="137" t="s">
        <v>394</v>
      </c>
      <c r="J47" s="325">
        <f>LOOKUP($M$2,'TODO 1'!$D$8:$D$39,'TODO 1'!AW$8:AW$39)</f>
        <v>597</v>
      </c>
      <c r="K47" s="957"/>
      <c r="L47" s="959"/>
      <c r="M47" s="592"/>
      <c r="N47" s="593"/>
      <c r="O47" s="593"/>
    </row>
    <row r="48" spans="1:14" ht="20.25" customHeight="1" thickBot="1">
      <c r="A48" s="316">
        <v>55</v>
      </c>
      <c r="B48" s="1175"/>
      <c r="C48" s="1131"/>
      <c r="D48" s="1137"/>
      <c r="E48" s="1135"/>
      <c r="F48" s="1143"/>
      <c r="G48" s="1143"/>
      <c r="H48" s="1195"/>
      <c r="I48" s="355" t="s">
        <v>519</v>
      </c>
      <c r="J48" s="325">
        <f>LOOKUP($M$2,'TODO 1'!$D$8:$D$39,'TODO 1'!AX$8:AX$39)</f>
        <v>398</v>
      </c>
      <c r="K48" s="957"/>
      <c r="L48" s="959"/>
      <c r="M48" s="592"/>
      <c r="N48" s="304"/>
    </row>
    <row r="49" spans="1:14" ht="20.25" customHeight="1" thickBot="1">
      <c r="A49" s="316">
        <v>56</v>
      </c>
      <c r="B49" s="1175"/>
      <c r="C49" s="1131"/>
      <c r="D49" s="1137"/>
      <c r="E49" s="1135"/>
      <c r="F49" s="1143"/>
      <c r="G49" s="1143"/>
      <c r="H49" s="351"/>
      <c r="I49" s="279" t="s">
        <v>267</v>
      </c>
      <c r="J49" s="327">
        <f>LOOKUP($M$2,'TODO 1'!$D$8:$D$39,'TODO 1'!AY$8:AY$39)</f>
        <v>1514</v>
      </c>
      <c r="K49" s="957"/>
      <c r="L49" s="959"/>
      <c r="M49" s="558">
        <f>SUM(J44:J48)</f>
        <v>1514</v>
      </c>
      <c r="N49" s="304">
        <f>J46+J47+J48</f>
        <v>1124</v>
      </c>
    </row>
    <row r="50" spans="1:13" ht="20.25" customHeight="1" thickBot="1">
      <c r="A50" s="316">
        <v>57</v>
      </c>
      <c r="B50" s="1175"/>
      <c r="C50" s="1131"/>
      <c r="D50" s="1137"/>
      <c r="E50" s="1135" t="s">
        <v>261</v>
      </c>
      <c r="F50" s="1143" t="s">
        <v>265</v>
      </c>
      <c r="G50" s="1143"/>
      <c r="H50" s="1143"/>
      <c r="I50" s="138" t="s">
        <v>270</v>
      </c>
      <c r="J50" s="325">
        <f>LOOKUP($M$2,'TODO 1'!$D$8:$D$39,'TODO 1'!AZ$8:AZ$39)</f>
        <v>120</v>
      </c>
      <c r="K50" s="957"/>
      <c r="L50" s="959"/>
      <c r="M50" s="592"/>
    </row>
    <row r="51" spans="1:13" ht="20.25" customHeight="1" thickBot="1">
      <c r="A51" s="316">
        <v>58</v>
      </c>
      <c r="B51" s="1175"/>
      <c r="C51" s="1131"/>
      <c r="D51" s="1137"/>
      <c r="E51" s="1135"/>
      <c r="F51" s="1143"/>
      <c r="G51" s="1143"/>
      <c r="H51" s="1143"/>
      <c r="I51" s="138" t="s">
        <v>271</v>
      </c>
      <c r="J51" s="325">
        <f>LOOKUP($M$2,'TODO 1'!$D$8:$D$39,'TODO 1'!BA$8:BA$39)</f>
        <v>5</v>
      </c>
      <c r="K51" s="957"/>
      <c r="L51" s="959"/>
      <c r="M51" s="592"/>
    </row>
    <row r="52" spans="1:13" ht="20.25" customHeight="1" thickBot="1">
      <c r="A52" s="316">
        <v>59</v>
      </c>
      <c r="B52" s="1175"/>
      <c r="C52" s="1131"/>
      <c r="D52" s="1137"/>
      <c r="E52" s="1135"/>
      <c r="F52" s="1143"/>
      <c r="G52" s="1143"/>
      <c r="H52" s="1143"/>
      <c r="I52" s="279" t="s">
        <v>154</v>
      </c>
      <c r="J52" s="327">
        <f>LOOKUP($M$2,'TODO 1'!$D$8:$D$39,'TODO 1'!BB$8:BB$39)</f>
        <v>124</v>
      </c>
      <c r="K52" s="957"/>
      <c r="L52" s="959"/>
      <c r="M52" s="558">
        <f>SUM(J50:J51)</f>
        <v>125</v>
      </c>
    </row>
    <row r="53" spans="1:13" ht="15.75" customHeight="1" thickBot="1">
      <c r="A53" s="316">
        <v>60</v>
      </c>
      <c r="B53" s="1175"/>
      <c r="C53" s="1131"/>
      <c r="D53" s="1137"/>
      <c r="E53" s="1135" t="s">
        <v>262</v>
      </c>
      <c r="F53" s="1142" t="s">
        <v>266</v>
      </c>
      <c r="G53" s="1142"/>
      <c r="H53" s="1142"/>
      <c r="I53" s="137" t="s">
        <v>273</v>
      </c>
      <c r="J53" s="325">
        <f>LOOKUP($M$2,'TODO 1'!$D$8:$D$39,'TODO 1'!BC$8:BC$39)</f>
        <v>16</v>
      </c>
      <c r="K53" s="957"/>
      <c r="L53" s="959"/>
      <c r="M53" s="592"/>
    </row>
    <row r="54" spans="1:13" ht="15.75" customHeight="1" thickBot="1">
      <c r="A54" s="316">
        <v>61</v>
      </c>
      <c r="B54" s="1175"/>
      <c r="C54" s="1131"/>
      <c r="D54" s="1137"/>
      <c r="E54" s="1135"/>
      <c r="F54" s="1142"/>
      <c r="G54" s="1142"/>
      <c r="H54" s="1142"/>
      <c r="I54" s="137" t="s">
        <v>274</v>
      </c>
      <c r="J54" s="325">
        <f>LOOKUP($M$2,'TODO 1'!$D$8:$D$39,'TODO 1'!BD$8:BD$39)</f>
        <v>203</v>
      </c>
      <c r="K54" s="957"/>
      <c r="L54" s="959"/>
      <c r="M54" s="592"/>
    </row>
    <row r="55" spans="1:13" ht="20.25" customHeight="1" thickBot="1">
      <c r="A55" s="316">
        <v>62</v>
      </c>
      <c r="B55" s="1175"/>
      <c r="C55" s="1131"/>
      <c r="D55" s="1137"/>
      <c r="E55" s="1135"/>
      <c r="F55" s="1142"/>
      <c r="G55" s="1142"/>
      <c r="H55" s="1142"/>
      <c r="I55" s="280" t="s">
        <v>347</v>
      </c>
      <c r="J55" s="327">
        <f>LOOKUP($M$2,'TODO 1'!$D$8:$D$39,'TODO 1'!BE$8:BE$39)</f>
        <v>224</v>
      </c>
      <c r="K55" s="957"/>
      <c r="L55" s="959"/>
      <c r="M55" s="558">
        <f>SUM(J53:J54)</f>
        <v>219</v>
      </c>
    </row>
    <row r="56" spans="1:13" ht="15.75" customHeight="1" thickBot="1">
      <c r="A56" s="316">
        <v>63</v>
      </c>
      <c r="B56" s="1175"/>
      <c r="C56" s="1131"/>
      <c r="D56" s="1137"/>
      <c r="E56" s="1135" t="s">
        <v>263</v>
      </c>
      <c r="F56" s="1143" t="s">
        <v>387</v>
      </c>
      <c r="G56" s="1143"/>
      <c r="H56" s="1143"/>
      <c r="I56" s="138" t="s">
        <v>268</v>
      </c>
      <c r="J56" s="325">
        <f>LOOKUP($M$2,'TODO 1'!$D$8:$D$39,'TODO 1'!BF$8:BF$39)</f>
        <v>52</v>
      </c>
      <c r="K56" s="957"/>
      <c r="L56" s="959"/>
      <c r="M56" s="592"/>
    </row>
    <row r="57" spans="1:13" ht="15.75" customHeight="1" thickBot="1">
      <c r="A57" s="316">
        <v>64</v>
      </c>
      <c r="B57" s="1175"/>
      <c r="C57" s="1131"/>
      <c r="D57" s="1137"/>
      <c r="E57" s="1135"/>
      <c r="F57" s="1143"/>
      <c r="G57" s="1143"/>
      <c r="H57" s="1143"/>
      <c r="I57" s="138" t="s">
        <v>272</v>
      </c>
      <c r="J57" s="325">
        <f>LOOKUP($M$2,'TODO 1'!$D$8:$D$39,'TODO 1'!BG$8:BG$39)</f>
        <v>37</v>
      </c>
      <c r="K57" s="957"/>
      <c r="L57" s="959"/>
      <c r="M57" s="592"/>
    </row>
    <row r="58" spans="1:13" ht="15.75" customHeight="1" thickBot="1">
      <c r="A58" s="316">
        <v>65</v>
      </c>
      <c r="B58" s="1175"/>
      <c r="C58" s="1131"/>
      <c r="D58" s="1137"/>
      <c r="E58" s="1135"/>
      <c r="F58" s="1143"/>
      <c r="G58" s="1143"/>
      <c r="H58" s="1143"/>
      <c r="I58" s="279" t="s">
        <v>386</v>
      </c>
      <c r="J58" s="327">
        <f>LOOKUP($M$2,'TODO 1'!$D$8:$D$39,'TODO 1'!BH$8:BH$39)</f>
        <v>89</v>
      </c>
      <c r="K58" s="957"/>
      <c r="L58" s="959"/>
      <c r="M58" s="558">
        <f>SUM(J56:J57)</f>
        <v>89</v>
      </c>
    </row>
    <row r="59" spans="1:13" ht="15.75" customHeight="1" thickBot="1">
      <c r="A59" s="316">
        <v>66</v>
      </c>
      <c r="B59" s="1175"/>
      <c r="C59" s="1131"/>
      <c r="D59" s="1137"/>
      <c r="E59" s="1135"/>
      <c r="F59" s="1143" t="s">
        <v>230</v>
      </c>
      <c r="G59" s="1143"/>
      <c r="H59" s="1143"/>
      <c r="I59" s="137" t="s">
        <v>275</v>
      </c>
      <c r="J59" s="325">
        <f>LOOKUP($M$2,'TODO 1'!$D$8:$D$39,'TODO 1'!BI$8:BI$39)</f>
        <v>46</v>
      </c>
      <c r="K59" s="957"/>
      <c r="L59" s="959"/>
      <c r="M59" s="592"/>
    </row>
    <row r="60" spans="1:13" ht="15.75" customHeight="1" thickBot="1">
      <c r="A60" s="316">
        <v>67</v>
      </c>
      <c r="B60" s="1175"/>
      <c r="C60" s="1131"/>
      <c r="D60" s="1137"/>
      <c r="E60" s="1135"/>
      <c r="F60" s="1143"/>
      <c r="G60" s="1143"/>
      <c r="H60" s="1143"/>
      <c r="I60" s="137" t="s">
        <v>276</v>
      </c>
      <c r="J60" s="325">
        <f>LOOKUP($M$2,'TODO 1'!$D$8:$D$39,'TODO 1'!BJ$8:BJ$39)</f>
        <v>154</v>
      </c>
      <c r="K60" s="957"/>
      <c r="L60" s="959"/>
      <c r="M60" s="594"/>
    </row>
    <row r="61" spans="1:13" ht="15.75" customHeight="1" thickBot="1">
      <c r="A61" s="316">
        <v>68</v>
      </c>
      <c r="B61" s="1194"/>
      <c r="C61" s="1131"/>
      <c r="D61" s="1137"/>
      <c r="E61" s="1135"/>
      <c r="F61" s="1143"/>
      <c r="G61" s="1143"/>
      <c r="H61" s="1143"/>
      <c r="I61" s="357" t="s">
        <v>86</v>
      </c>
      <c r="J61" s="331">
        <f>LOOKUP($M$2,'TODO 1'!$D$8:$D$39,'TODO 1'!BK$8:BK$39)</f>
        <v>200</v>
      </c>
      <c r="K61" s="958"/>
      <c r="L61" s="959"/>
      <c r="M61" s="558">
        <f>SUM(J59:J60)</f>
        <v>200</v>
      </c>
    </row>
    <row r="62" spans="1:13" ht="15.75" customHeight="1" thickBot="1">
      <c r="A62" s="316">
        <v>69</v>
      </c>
      <c r="B62" s="1187" t="s">
        <v>136</v>
      </c>
      <c r="C62" s="992" t="s">
        <v>439</v>
      </c>
      <c r="D62" s="1190" t="s">
        <v>277</v>
      </c>
      <c r="E62" s="1190"/>
      <c r="F62" s="1190"/>
      <c r="G62" s="1190"/>
      <c r="H62" s="1007" t="s">
        <v>6</v>
      </c>
      <c r="I62" s="1007"/>
      <c r="J62" s="324">
        <f>LOOKUP($M$2,'TODO 1'!$D$8:$D$39,'TODO 1'!BL$8:BL$39)</f>
        <v>611904.2499999999</v>
      </c>
      <c r="K62" s="1049" t="s">
        <v>443</v>
      </c>
      <c r="L62" s="959" t="s">
        <v>423</v>
      </c>
      <c r="M62" s="596"/>
    </row>
    <row r="63" spans="2:13" ht="27" customHeight="1" thickBot="1">
      <c r="B63" s="1188"/>
      <c r="C63" s="992"/>
      <c r="D63" s="1190"/>
      <c r="E63" s="1190"/>
      <c r="F63" s="1190"/>
      <c r="G63" s="1190"/>
      <c r="H63" s="1009" t="s">
        <v>650</v>
      </c>
      <c r="I63" s="1010"/>
      <c r="J63" s="324">
        <f>LOOKUP($M$2,'TODO 1'!$D$8:$D$39,'TODO 1'!BM$8:BM$39)</f>
        <v>28579.99</v>
      </c>
      <c r="K63" s="1049"/>
      <c r="L63" s="959"/>
      <c r="M63" s="597"/>
    </row>
    <row r="64" spans="1:13" ht="23.25" customHeight="1" thickBot="1">
      <c r="A64" s="316">
        <v>70</v>
      </c>
      <c r="B64" s="1188"/>
      <c r="C64" s="992"/>
      <c r="D64" s="1127"/>
      <c r="E64" s="1127"/>
      <c r="F64" s="1127"/>
      <c r="G64" s="1127"/>
      <c r="H64" s="1032" t="s">
        <v>7</v>
      </c>
      <c r="I64" s="139" t="s">
        <v>5</v>
      </c>
      <c r="J64" s="325">
        <f>LOOKUP($M$2,'TODO 1'!$D$8:$D$39,'TODO 1'!BN$8:BN$39)</f>
        <v>85755.95</v>
      </c>
      <c r="K64" s="1049"/>
      <c r="L64" s="959"/>
      <c r="M64" s="597"/>
    </row>
    <row r="65" spans="1:13" ht="20.25" customHeight="1" thickBot="1">
      <c r="A65" s="316">
        <v>71</v>
      </c>
      <c r="B65" s="1188"/>
      <c r="C65" s="992"/>
      <c r="D65" s="1127"/>
      <c r="E65" s="1127"/>
      <c r="F65" s="1127"/>
      <c r="G65" s="1127"/>
      <c r="H65" s="1032"/>
      <c r="I65" s="139" t="s">
        <v>4</v>
      </c>
      <c r="J65" s="325">
        <f>LOOKUP($M$2,'TODO 1'!$D$8:$D$39,'TODO 1'!BO$8:BO$39)</f>
        <v>189757.77000000002</v>
      </c>
      <c r="K65" s="1049"/>
      <c r="L65" s="959"/>
      <c r="M65" s="597"/>
    </row>
    <row r="66" spans="1:13" ht="18.75" customHeight="1" thickBot="1">
      <c r="A66" s="316">
        <v>72</v>
      </c>
      <c r="B66" s="1188"/>
      <c r="C66" s="992"/>
      <c r="D66" s="1127"/>
      <c r="E66" s="1127"/>
      <c r="F66" s="1127"/>
      <c r="G66" s="1127"/>
      <c r="H66" s="1082" t="s">
        <v>401</v>
      </c>
      <c r="I66" s="1082"/>
      <c r="J66" s="325">
        <f>LOOKUP($M$2,'TODO 1'!$D$8:$D$39,'TODO 1'!BP$8:BP$39)</f>
        <v>15036</v>
      </c>
      <c r="K66" s="1049"/>
      <c r="L66" s="959"/>
      <c r="M66" s="597"/>
    </row>
    <row r="67" spans="1:15" ht="26.25" customHeight="1" thickBot="1">
      <c r="A67" s="316">
        <v>73</v>
      </c>
      <c r="B67" s="1188"/>
      <c r="C67" s="993"/>
      <c r="D67" s="1127"/>
      <c r="E67" s="1127"/>
      <c r="F67" s="1127"/>
      <c r="G67" s="1127"/>
      <c r="H67" s="1031" t="str">
        <f>D62</f>
        <v>COMPRA MONOGRAFÍAS</v>
      </c>
      <c r="I67" s="1031"/>
      <c r="J67" s="327">
        <f>LOOKUP($M$2,'TODO 1'!$D$8:$D$39,'TODO 1'!BQ$8:BQ$39)</f>
        <v>931033.9600000001</v>
      </c>
      <c r="K67" s="1049"/>
      <c r="L67" s="959"/>
      <c r="M67" s="558">
        <f>SUM(J62:J66)</f>
        <v>931033.9599999998</v>
      </c>
      <c r="O67" s="378"/>
    </row>
    <row r="68" spans="1:15" ht="22.5" customHeight="1" thickBot="1">
      <c r="A68" s="316">
        <v>74</v>
      </c>
      <c r="B68" s="1188"/>
      <c r="C68" s="1060" t="s">
        <v>33</v>
      </c>
      <c r="D68" s="1127" t="s">
        <v>557</v>
      </c>
      <c r="E68" s="1127"/>
      <c r="F68" s="1127"/>
      <c r="G68" s="1127"/>
      <c r="H68" s="1007" t="s">
        <v>6</v>
      </c>
      <c r="I68" s="1007"/>
      <c r="J68" s="325">
        <f>LOOKUP($M$2,'TODO 1'!$D$8:$D$39,'TODO 1'!BR$8:BR$39)</f>
        <v>54390.29</v>
      </c>
      <c r="K68" s="1049"/>
      <c r="L68" s="959"/>
      <c r="M68" s="150"/>
      <c r="O68" s="378"/>
    </row>
    <row r="69" spans="2:15" ht="30.75" customHeight="1" thickBot="1">
      <c r="B69" s="1188"/>
      <c r="C69" s="992"/>
      <c r="D69" s="1127"/>
      <c r="E69" s="1127"/>
      <c r="F69" s="1127"/>
      <c r="G69" s="1127"/>
      <c r="H69" s="1009" t="s">
        <v>650</v>
      </c>
      <c r="I69" s="1010"/>
      <c r="J69" s="325">
        <f>LOOKUP($M$2,'TODO 1'!$D$8:$D$39,'TODO 1'!BS$8:BS$39)</f>
        <v>7349.85</v>
      </c>
      <c r="K69" s="1049"/>
      <c r="L69" s="959"/>
      <c r="M69" s="597"/>
      <c r="O69" s="378"/>
    </row>
    <row r="70" spans="1:13" ht="21" customHeight="1" thickBot="1">
      <c r="A70" s="316">
        <v>75</v>
      </c>
      <c r="B70" s="1188"/>
      <c r="C70" s="992"/>
      <c r="D70" s="1127"/>
      <c r="E70" s="1127"/>
      <c r="F70" s="1127"/>
      <c r="G70" s="1127"/>
      <c r="H70" s="1032" t="s">
        <v>7</v>
      </c>
      <c r="I70" s="139" t="s">
        <v>5</v>
      </c>
      <c r="J70" s="325">
        <f>LOOKUP($M$2,'TODO 1'!$D$8:$D$39,'TODO 1'!BT$8:BT$39)</f>
        <v>56965.5</v>
      </c>
      <c r="K70" s="1049"/>
      <c r="L70" s="959"/>
      <c r="M70" s="597"/>
    </row>
    <row r="71" spans="1:13" ht="20.25" customHeight="1" thickBot="1">
      <c r="A71" s="316">
        <v>76</v>
      </c>
      <c r="B71" s="1188"/>
      <c r="C71" s="992"/>
      <c r="D71" s="1127"/>
      <c r="E71" s="1127"/>
      <c r="F71" s="1127"/>
      <c r="G71" s="1127"/>
      <c r="H71" s="1032"/>
      <c r="I71" s="139" t="s">
        <v>4</v>
      </c>
      <c r="J71" s="325">
        <f>LOOKUP($M$2,'TODO 1'!$D$8:$D$39,'TODO 1'!BU$8:BU$39)</f>
        <v>1146.04</v>
      </c>
      <c r="K71" s="1049"/>
      <c r="L71" s="959"/>
      <c r="M71" s="597"/>
    </row>
    <row r="72" spans="1:13" ht="22.5" customHeight="1" thickBot="1">
      <c r="A72" s="316">
        <v>77</v>
      </c>
      <c r="B72" s="1188"/>
      <c r="C72" s="992"/>
      <c r="D72" s="1127"/>
      <c r="E72" s="1127"/>
      <c r="F72" s="1127"/>
      <c r="G72" s="1127"/>
      <c r="H72" s="1008" t="s">
        <v>401</v>
      </c>
      <c r="I72" s="1008"/>
      <c r="J72" s="325">
        <f>LOOKUP($M$2,'TODO 1'!$D$8:$D$39,'TODO 1'!BV$8:BV$39)</f>
        <v>0</v>
      </c>
      <c r="K72" s="1049"/>
      <c r="L72" s="959"/>
      <c r="M72" s="597"/>
    </row>
    <row r="73" spans="1:13" ht="33.75" customHeight="1" thickBot="1">
      <c r="A73" s="316">
        <v>78</v>
      </c>
      <c r="B73" s="1188"/>
      <c r="C73" s="993"/>
      <c r="D73" s="1127"/>
      <c r="E73" s="1127"/>
      <c r="F73" s="1127"/>
      <c r="G73" s="1127"/>
      <c r="H73" s="1196" t="str">
        <f>D68</f>
        <v>SUSCRIPCIONES A PUBLICACIONES PERIÓDICAS EN PAPEL</v>
      </c>
      <c r="I73" s="1196"/>
      <c r="J73" s="327">
        <f>LOOKUP($M$2,'TODO 1'!$D$8:$D$39,'TODO 1'!BW$8:BW$39)</f>
        <v>119851.68000000001</v>
      </c>
      <c r="K73" s="1049"/>
      <c r="L73" s="959"/>
      <c r="M73" s="558">
        <f>SUM(J68:J72)</f>
        <v>119851.68</v>
      </c>
    </row>
    <row r="74" spans="1:13" ht="20.25" customHeight="1" thickBot="1">
      <c r="A74" s="316">
        <v>79</v>
      </c>
      <c r="B74" s="1188"/>
      <c r="C74" s="1060" t="s">
        <v>34</v>
      </c>
      <c r="D74" s="998" t="s">
        <v>278</v>
      </c>
      <c r="E74" s="999"/>
      <c r="F74" s="999"/>
      <c r="G74" s="1000"/>
      <c r="H74" s="1008" t="s">
        <v>6</v>
      </c>
      <c r="I74" s="1008"/>
      <c r="J74" s="325">
        <f>LOOKUP($M$2,'TODO 1'!$D$8:$D$39,'TODO 1'!BX$8:BX$39)</f>
        <v>22376.65</v>
      </c>
      <c r="K74" s="1011" t="s">
        <v>444</v>
      </c>
      <c r="L74" s="959"/>
      <c r="M74" s="597"/>
    </row>
    <row r="75" spans="1:13" ht="20.25" customHeight="1" thickBot="1">
      <c r="A75" s="316">
        <v>80</v>
      </c>
      <c r="B75" s="1188"/>
      <c r="C75" s="992"/>
      <c r="D75" s="1001"/>
      <c r="E75" s="1002"/>
      <c r="F75" s="1002"/>
      <c r="G75" s="1003"/>
      <c r="H75" s="1032" t="s">
        <v>7</v>
      </c>
      <c r="I75" s="139" t="s">
        <v>5</v>
      </c>
      <c r="J75" s="325">
        <f>LOOKUP($M$2,'TODO 1'!$D$8:$D$39,'TODO 1'!BY$8:BY$39)</f>
        <v>0</v>
      </c>
      <c r="K75" s="1012"/>
      <c r="L75" s="959"/>
      <c r="M75" s="597"/>
    </row>
    <row r="76" spans="1:13" ht="20.25" customHeight="1" thickBot="1">
      <c r="A76" s="316">
        <v>81</v>
      </c>
      <c r="B76" s="1188"/>
      <c r="C76" s="992"/>
      <c r="D76" s="1001"/>
      <c r="E76" s="1002"/>
      <c r="F76" s="1002"/>
      <c r="G76" s="1003"/>
      <c r="H76" s="1032"/>
      <c r="I76" s="139" t="s">
        <v>4</v>
      </c>
      <c r="J76" s="325">
        <f>LOOKUP($M$2,'TODO 1'!$D$8:$D$39,'TODO 1'!BZ$8:BZ$39)</f>
        <v>0</v>
      </c>
      <c r="K76" s="1012"/>
      <c r="L76" s="959"/>
      <c r="M76" s="597"/>
    </row>
    <row r="77" spans="1:13" ht="20.25" customHeight="1" thickBot="1">
      <c r="A77" s="316">
        <v>82</v>
      </c>
      <c r="B77" s="1188"/>
      <c r="C77" s="992"/>
      <c r="D77" s="1001"/>
      <c r="E77" s="1002"/>
      <c r="F77" s="1002"/>
      <c r="G77" s="1003"/>
      <c r="H77" s="1008" t="s">
        <v>401</v>
      </c>
      <c r="I77" s="1008"/>
      <c r="J77" s="325">
        <f>LOOKUP($M$2,'TODO 1'!$D$8:$D$39,'TODO 1'!CA$8:CA$39)</f>
        <v>0</v>
      </c>
      <c r="K77" s="1012"/>
      <c r="L77" s="959"/>
      <c r="M77" s="597"/>
    </row>
    <row r="78" spans="1:13" ht="31.5" customHeight="1" thickBot="1">
      <c r="A78" s="316">
        <v>83</v>
      </c>
      <c r="B78" s="1188"/>
      <c r="C78" s="993"/>
      <c r="D78" s="1004"/>
      <c r="E78" s="1005"/>
      <c r="F78" s="1005"/>
      <c r="G78" s="1006"/>
      <c r="H78" s="1031" t="str">
        <f>D74</f>
        <v>MATERIAL NO LIBRARIO</v>
      </c>
      <c r="I78" s="1031"/>
      <c r="J78" s="327">
        <f>LOOKUP($M$2,'TODO 1'!$D$8:$D$39,'TODO 1'!CB$8:CB$39)</f>
        <v>22376.65</v>
      </c>
      <c r="K78" s="1012"/>
      <c r="L78" s="959"/>
      <c r="M78" s="558">
        <f>SUM(J74:J77)</f>
        <v>22376.65</v>
      </c>
    </row>
    <row r="79" spans="1:13" ht="20.25" customHeight="1" thickBot="1">
      <c r="A79" s="316">
        <v>84</v>
      </c>
      <c r="B79" s="1188"/>
      <c r="C79" s="1060" t="s">
        <v>35</v>
      </c>
      <c r="D79" s="998" t="s">
        <v>279</v>
      </c>
      <c r="E79" s="999"/>
      <c r="F79" s="999"/>
      <c r="G79" s="1000"/>
      <c r="H79" s="1008" t="s">
        <v>6</v>
      </c>
      <c r="I79" s="1008"/>
      <c r="J79" s="325">
        <f>LOOKUP($M$2,'TODO 1'!$D$8:$D$39,'TODO 1'!CC$8:CC$39)</f>
        <v>20961.46</v>
      </c>
      <c r="K79" s="1012"/>
      <c r="L79" s="959"/>
      <c r="M79" s="597"/>
    </row>
    <row r="80" spans="1:13" ht="26.25" customHeight="1" thickBot="1">
      <c r="A80" s="316">
        <v>85</v>
      </c>
      <c r="B80" s="1188"/>
      <c r="C80" s="992"/>
      <c r="D80" s="1001"/>
      <c r="E80" s="1002"/>
      <c r="F80" s="1002"/>
      <c r="G80" s="1003"/>
      <c r="H80" s="1032" t="s">
        <v>7</v>
      </c>
      <c r="I80" s="139" t="s">
        <v>5</v>
      </c>
      <c r="J80" s="325">
        <f>LOOKUP($M$2,'TODO 1'!$D$8:$D$39,'TODO 1'!CD$8:CD$39)</f>
        <v>0</v>
      </c>
      <c r="K80" s="1012"/>
      <c r="L80" s="959"/>
      <c r="M80" s="597"/>
    </row>
    <row r="81" spans="1:13" ht="20.25" customHeight="1" thickBot="1">
      <c r="A81" s="316">
        <v>86</v>
      </c>
      <c r="B81" s="1188"/>
      <c r="C81" s="992"/>
      <c r="D81" s="1001"/>
      <c r="E81" s="1002"/>
      <c r="F81" s="1002"/>
      <c r="G81" s="1003"/>
      <c r="H81" s="1032"/>
      <c r="I81" s="139" t="s">
        <v>4</v>
      </c>
      <c r="J81" s="325">
        <f>LOOKUP($M$2,'TODO 1'!$D$8:$D$39,'TODO 1'!CE$8:CE$39)</f>
        <v>0</v>
      </c>
      <c r="K81" s="1012"/>
      <c r="L81" s="959"/>
      <c r="M81" s="597"/>
    </row>
    <row r="82" spans="1:13" ht="15.75" customHeight="1" thickBot="1">
      <c r="A82" s="316">
        <v>87</v>
      </c>
      <c r="B82" s="1188"/>
      <c r="C82" s="992"/>
      <c r="D82" s="1001"/>
      <c r="E82" s="1002"/>
      <c r="F82" s="1002"/>
      <c r="G82" s="1003"/>
      <c r="H82" s="1008" t="s">
        <v>401</v>
      </c>
      <c r="I82" s="1008"/>
      <c r="J82" s="325">
        <f>LOOKUP($M$2,'TODO 1'!$D$8:$D$39,'TODO 1'!CF$8:CF$39)</f>
        <v>0</v>
      </c>
      <c r="K82" s="1012"/>
      <c r="L82" s="959"/>
      <c r="M82" s="597"/>
    </row>
    <row r="83" spans="1:14" ht="31.5" customHeight="1" thickBot="1">
      <c r="A83" s="316">
        <v>88</v>
      </c>
      <c r="B83" s="1188"/>
      <c r="C83" s="993"/>
      <c r="D83" s="1004"/>
      <c r="E83" s="1005"/>
      <c r="F83" s="1005"/>
      <c r="G83" s="1006"/>
      <c r="H83" s="1030" t="str">
        <f>D79</f>
        <v>ENCUADERNACIÓN RESTAURACIÓN</v>
      </c>
      <c r="I83" s="1030"/>
      <c r="J83" s="326">
        <f>LOOKUP($M$2,'TODO 1'!$D$8:$D$39,'TODO 1'!CG$8:CG$39)</f>
        <v>20961.46</v>
      </c>
      <c r="K83" s="1012"/>
      <c r="L83" s="959"/>
      <c r="M83" s="558">
        <f>SUM(J79:J82)</f>
        <v>20961.46</v>
      </c>
      <c r="N83" s="304"/>
    </row>
    <row r="84" spans="1:13" ht="20.25" customHeight="1" thickBot="1">
      <c r="A84" s="316">
        <v>89</v>
      </c>
      <c r="B84" s="1188"/>
      <c r="C84" s="381" t="s">
        <v>36</v>
      </c>
      <c r="D84" s="1127" t="s">
        <v>280</v>
      </c>
      <c r="E84" s="1127"/>
      <c r="F84" s="1127"/>
      <c r="G84" s="1127"/>
      <c r="H84" s="1127"/>
      <c r="I84" s="1127"/>
      <c r="J84" s="580">
        <f>LOOKUP($M$2,'TODO 1'!$D$8:$D$39,'TODO 1'!CH$8:CH$39)</f>
        <v>108046.35999999999</v>
      </c>
      <c r="K84" s="1012"/>
      <c r="L84" s="959"/>
      <c r="M84" s="597"/>
    </row>
    <row r="85" spans="1:13" ht="20.25" customHeight="1" thickBot="1">
      <c r="A85" s="316">
        <v>94</v>
      </c>
      <c r="B85" s="1188"/>
      <c r="C85" s="381" t="s">
        <v>37</v>
      </c>
      <c r="D85" s="1127" t="s">
        <v>281</v>
      </c>
      <c r="E85" s="1127"/>
      <c r="F85" s="1127"/>
      <c r="G85" s="1127"/>
      <c r="H85" s="1127" t="s">
        <v>6</v>
      </c>
      <c r="I85" s="1127"/>
      <c r="J85" s="580">
        <f>LOOKUP($M$2,'TODO 1'!$D$8:$D$39,'TODO 1'!CI$8:CI$39)</f>
        <v>47809.94</v>
      </c>
      <c r="K85" s="1012"/>
      <c r="L85" s="959"/>
      <c r="M85" s="597"/>
    </row>
    <row r="86" spans="1:13" ht="20.25" customHeight="1" thickBot="1">
      <c r="A86" s="316">
        <v>99</v>
      </c>
      <c r="B86" s="1188"/>
      <c r="C86" s="381" t="s">
        <v>38</v>
      </c>
      <c r="D86" s="1127" t="s">
        <v>282</v>
      </c>
      <c r="E86" s="1127"/>
      <c r="F86" s="1127"/>
      <c r="G86" s="1127"/>
      <c r="H86" s="1127" t="s">
        <v>6</v>
      </c>
      <c r="I86" s="1127"/>
      <c r="J86" s="580">
        <f>LOOKUP($M$2,'TODO 1'!$D$8:$D$39,'TODO 1'!CJ$8:CJ$39)</f>
        <v>102462.05</v>
      </c>
      <c r="K86" s="1013"/>
      <c r="L86" s="959"/>
      <c r="M86" s="597"/>
    </row>
    <row r="87" spans="1:13" ht="15.75" customHeight="1" thickBot="1">
      <c r="A87" s="316">
        <v>104</v>
      </c>
      <c r="B87" s="1188"/>
      <c r="C87" s="994" t="s">
        <v>71</v>
      </c>
      <c r="D87" s="1128" t="s">
        <v>74</v>
      </c>
      <c r="E87" s="990" t="s">
        <v>72</v>
      </c>
      <c r="F87" s="1130" t="s">
        <v>73</v>
      </c>
      <c r="G87" s="1130"/>
      <c r="H87" s="1007" t="s">
        <v>6</v>
      </c>
      <c r="I87" s="1007"/>
      <c r="J87" s="325">
        <f>LOOKUP($M$2,'TODO 1'!$D$8:$D$39,'TODO 1'!CK$8:CK$39)</f>
        <v>12545.28</v>
      </c>
      <c r="K87" s="1049" t="s">
        <v>445</v>
      </c>
      <c r="L87" s="959"/>
      <c r="M87" s="597"/>
    </row>
    <row r="88" spans="1:13" ht="20.25" customHeight="1" thickBot="1">
      <c r="A88" s="316">
        <v>105</v>
      </c>
      <c r="B88" s="1188"/>
      <c r="C88" s="960"/>
      <c r="D88" s="1128"/>
      <c r="E88" s="991"/>
      <c r="F88" s="1068"/>
      <c r="G88" s="1068"/>
      <c r="H88" s="1032" t="s">
        <v>7</v>
      </c>
      <c r="I88" s="139" t="s">
        <v>5</v>
      </c>
      <c r="J88" s="325">
        <f>LOOKUP($M$2,'TODO 1'!$D$8:$D$39,'TODO 1'!CL$8:CL$39)</f>
        <v>0</v>
      </c>
      <c r="K88" s="1049"/>
      <c r="L88" s="959"/>
      <c r="M88" s="597"/>
    </row>
    <row r="89" spans="1:13" ht="20.25" customHeight="1" thickBot="1">
      <c r="A89" s="316">
        <v>106</v>
      </c>
      <c r="B89" s="1188"/>
      <c r="C89" s="960"/>
      <c r="D89" s="1128"/>
      <c r="E89" s="991"/>
      <c r="F89" s="1068"/>
      <c r="G89" s="1068"/>
      <c r="H89" s="1032"/>
      <c r="I89" s="139" t="s">
        <v>4</v>
      </c>
      <c r="J89" s="325">
        <f>LOOKUP($M$2,'TODO 1'!$D$8:$D$39,'TODO 1'!CM$8:CM$39)</f>
        <v>0</v>
      </c>
      <c r="K89" s="1049"/>
      <c r="L89" s="959"/>
      <c r="M89" s="597"/>
    </row>
    <row r="90" spans="1:13" ht="15" customHeight="1" thickBot="1">
      <c r="A90" s="316">
        <v>107</v>
      </c>
      <c r="B90" s="1188"/>
      <c r="C90" s="960"/>
      <c r="D90" s="1128"/>
      <c r="E90" s="991"/>
      <c r="F90" s="1068"/>
      <c r="G90" s="1068"/>
      <c r="H90" s="1008" t="s">
        <v>401</v>
      </c>
      <c r="I90" s="1008"/>
      <c r="J90" s="325">
        <f>LOOKUP($M$2,'TODO 1'!$D$8:$D$39,'TODO 1'!CN$8:CN$39)</f>
        <v>0</v>
      </c>
      <c r="K90" s="1049"/>
      <c r="L90" s="959"/>
      <c r="M90" s="597"/>
    </row>
    <row r="91" spans="1:13" ht="31.5" customHeight="1" thickBot="1">
      <c r="A91" s="316">
        <v>108</v>
      </c>
      <c r="B91" s="1188"/>
      <c r="C91" s="960"/>
      <c r="D91" s="1128"/>
      <c r="E91" s="991"/>
      <c r="F91" s="1068"/>
      <c r="G91" s="1068"/>
      <c r="H91" s="1030" t="s">
        <v>73</v>
      </c>
      <c r="I91" s="1030"/>
      <c r="J91" s="326">
        <f>LOOKUP($M$2,'TODO 1'!$D$8:$D$39,'TODO 1'!CO$8:CO$39)</f>
        <v>12545.28</v>
      </c>
      <c r="K91" s="1049"/>
      <c r="L91" s="959"/>
      <c r="M91" s="558">
        <f>SUM(J87:J90)</f>
        <v>12545.28</v>
      </c>
    </row>
    <row r="92" spans="1:13" ht="20.25" customHeight="1" thickBot="1">
      <c r="A92" s="316">
        <v>109</v>
      </c>
      <c r="B92" s="1188"/>
      <c r="C92" s="960"/>
      <c r="D92" s="1128"/>
      <c r="E92" s="991" t="s">
        <v>76</v>
      </c>
      <c r="F92" s="1068" t="s">
        <v>75</v>
      </c>
      <c r="G92" s="1068"/>
      <c r="H92" s="1008" t="s">
        <v>6</v>
      </c>
      <c r="I92" s="1008"/>
      <c r="J92" s="325">
        <f>LOOKUP($M$2,'TODO 1'!$D$8:$D$39,'TODO 1'!CP$8:CP$39)</f>
        <v>80818.04</v>
      </c>
      <c r="K92" s="1049"/>
      <c r="L92" s="959"/>
      <c r="M92" s="597"/>
    </row>
    <row r="93" spans="2:13" ht="27.75" customHeight="1" thickBot="1">
      <c r="B93" s="1188"/>
      <c r="C93" s="960"/>
      <c r="D93" s="1128"/>
      <c r="E93" s="991"/>
      <c r="F93" s="1068"/>
      <c r="G93" s="1068"/>
      <c r="H93" s="1009" t="s">
        <v>650</v>
      </c>
      <c r="I93" s="1010"/>
      <c r="J93" s="325">
        <f>LOOKUP($M$2,'TODO 1'!$D$8:$D$39,'TODO 1'!CQ$8:CQ$39)</f>
        <v>565992.5258063362</v>
      </c>
      <c r="K93" s="1049"/>
      <c r="L93" s="959"/>
      <c r="M93" s="597"/>
    </row>
    <row r="94" spans="1:13" ht="21" customHeight="1" thickBot="1">
      <c r="A94" s="316">
        <v>110</v>
      </c>
      <c r="B94" s="1188"/>
      <c r="C94" s="960"/>
      <c r="D94" s="1128"/>
      <c r="E94" s="991"/>
      <c r="F94" s="1068"/>
      <c r="G94" s="1068"/>
      <c r="H94" s="1032" t="s">
        <v>7</v>
      </c>
      <c r="I94" s="139" t="s">
        <v>5</v>
      </c>
      <c r="J94" s="325">
        <f>LOOKUP($M$2,'TODO 1'!$D$8:$D$39,'TODO 1'!CR$8:CR$39)</f>
        <v>22614.8</v>
      </c>
      <c r="K94" s="1049"/>
      <c r="L94" s="959"/>
      <c r="M94" s="597"/>
    </row>
    <row r="95" spans="1:13" ht="20.25" customHeight="1" thickBot="1">
      <c r="A95" s="316">
        <v>111</v>
      </c>
      <c r="B95" s="1188"/>
      <c r="C95" s="960"/>
      <c r="D95" s="1128"/>
      <c r="E95" s="991"/>
      <c r="F95" s="1068"/>
      <c r="G95" s="1068"/>
      <c r="H95" s="1032"/>
      <c r="I95" s="139" t="s">
        <v>4</v>
      </c>
      <c r="J95" s="325">
        <f>LOOKUP($M$2,'TODO 1'!$D$8:$D$39,'TODO 1'!CS$8:CS$39)</f>
        <v>1074</v>
      </c>
      <c r="K95" s="1049"/>
      <c r="L95" s="959"/>
      <c r="M95" s="597"/>
    </row>
    <row r="96" spans="1:13" ht="20.25" customHeight="1" thickBot="1">
      <c r="A96" s="316">
        <v>112</v>
      </c>
      <c r="B96" s="1188"/>
      <c r="C96" s="960"/>
      <c r="D96" s="1128"/>
      <c r="E96" s="991"/>
      <c r="F96" s="1068"/>
      <c r="G96" s="1068"/>
      <c r="H96" s="1008" t="s">
        <v>401</v>
      </c>
      <c r="I96" s="1008"/>
      <c r="J96" s="325">
        <f>LOOKUP($M$2,'TODO 1'!$D$8:$D$39,'TODO 1'!CT$8:CT$39)</f>
        <v>0</v>
      </c>
      <c r="K96" s="1049"/>
      <c r="L96" s="959"/>
      <c r="M96" s="597"/>
    </row>
    <row r="97" spans="1:13" ht="31.5" customHeight="1" thickBot="1">
      <c r="A97" s="316">
        <v>113</v>
      </c>
      <c r="B97" s="1188"/>
      <c r="C97" s="960"/>
      <c r="D97" s="1128"/>
      <c r="E97" s="991"/>
      <c r="F97" s="1068"/>
      <c r="G97" s="1068"/>
      <c r="H97" s="1031" t="str">
        <f>F92</f>
        <v> BASES DE  DATOS EN LÍNEA</v>
      </c>
      <c r="I97" s="1031"/>
      <c r="J97" s="327">
        <f>LOOKUP($M$2,'TODO 1'!$D$8:$D$39,'TODO 1'!CU$8:CU$39)</f>
        <v>670499.3658063363</v>
      </c>
      <c r="K97" s="1049"/>
      <c r="L97" s="959"/>
      <c r="M97" s="558">
        <f>SUM(J92:J96)</f>
        <v>670499.3658063363</v>
      </c>
    </row>
    <row r="98" spans="1:13" ht="15.75" customHeight="1" thickBot="1">
      <c r="A98" s="316">
        <v>114</v>
      </c>
      <c r="B98" s="1188"/>
      <c r="C98" s="960"/>
      <c r="D98" s="1128"/>
      <c r="E98" s="991" t="s">
        <v>77</v>
      </c>
      <c r="F98" s="1068" t="s">
        <v>79</v>
      </c>
      <c r="G98" s="1068"/>
      <c r="H98" s="1008" t="s">
        <v>6</v>
      </c>
      <c r="I98" s="1008"/>
      <c r="J98" s="325">
        <f>LOOKUP($M$2,'TODO 1'!$D$8:$D$39,'TODO 1'!CV$8:CV$39)</f>
        <v>21630.27</v>
      </c>
      <c r="K98" s="1049" t="s">
        <v>446</v>
      </c>
      <c r="L98" s="959"/>
      <c r="M98" s="597"/>
    </row>
    <row r="99" spans="2:13" ht="15.75" customHeight="1" thickBot="1">
      <c r="B99" s="1188"/>
      <c r="C99" s="960"/>
      <c r="D99" s="1128"/>
      <c r="E99" s="991"/>
      <c r="F99" s="1068"/>
      <c r="G99" s="1068"/>
      <c r="H99" s="656"/>
      <c r="I99" s="656"/>
      <c r="J99" s="325">
        <f>LOOKUP($M$2,'TODO 1'!$D$8:$D$39,'TODO 1'!CW$8:CW$39)</f>
        <v>1662426.3319647245</v>
      </c>
      <c r="K99" s="1049"/>
      <c r="L99" s="959"/>
      <c r="M99" s="597"/>
    </row>
    <row r="100" spans="1:13" ht="15" customHeight="1" thickBot="1">
      <c r="A100" s="316">
        <v>115</v>
      </c>
      <c r="B100" s="1188"/>
      <c r="C100" s="960"/>
      <c r="D100" s="1128"/>
      <c r="E100" s="991"/>
      <c r="F100" s="1068"/>
      <c r="G100" s="1068"/>
      <c r="H100" s="1032" t="s">
        <v>7</v>
      </c>
      <c r="I100" s="139" t="s">
        <v>5</v>
      </c>
      <c r="J100" s="325">
        <f>LOOKUP($M$2,'TODO 1'!$D$8:$D$39,'TODO 1'!CX$8:CX$39)</f>
        <v>35452.86</v>
      </c>
      <c r="K100" s="1049"/>
      <c r="L100" s="959"/>
      <c r="M100" s="597"/>
    </row>
    <row r="101" spans="1:13" ht="20.25" customHeight="1" thickBot="1">
      <c r="A101" s="316">
        <v>116</v>
      </c>
      <c r="B101" s="1188"/>
      <c r="C101" s="960"/>
      <c r="D101" s="1128"/>
      <c r="E101" s="991"/>
      <c r="F101" s="1068"/>
      <c r="G101" s="1068"/>
      <c r="H101" s="1032"/>
      <c r="I101" s="139" t="s">
        <v>4</v>
      </c>
      <c r="J101" s="325">
        <f>LOOKUP($M$2,'TODO 1'!$D$8:$D$39,'TODO 1'!CY$8:CY$39)</f>
        <v>0</v>
      </c>
      <c r="K101" s="1049"/>
      <c r="L101" s="959"/>
      <c r="M101" s="597"/>
    </row>
    <row r="102" spans="1:13" ht="15" customHeight="1" thickBot="1">
      <c r="A102" s="316">
        <v>117</v>
      </c>
      <c r="B102" s="1188"/>
      <c r="C102" s="960"/>
      <c r="D102" s="1128"/>
      <c r="E102" s="991"/>
      <c r="F102" s="1068"/>
      <c r="G102" s="1068"/>
      <c r="H102" s="1008" t="s">
        <v>401</v>
      </c>
      <c r="I102" s="1008"/>
      <c r="J102" s="325">
        <f>LOOKUP($M$2,'TODO 1'!$D$8:$D$39,'TODO 1'!CZ$8:CZ$39)</f>
        <v>0</v>
      </c>
      <c r="K102" s="1049"/>
      <c r="L102" s="959"/>
      <c r="M102" s="597"/>
    </row>
    <row r="103" spans="1:13" ht="31.5" customHeight="1" thickBot="1">
      <c r="A103" s="316">
        <v>118</v>
      </c>
      <c r="B103" s="1188"/>
      <c r="C103" s="960"/>
      <c r="D103" s="1128"/>
      <c r="E103" s="991"/>
      <c r="F103" s="1068"/>
      <c r="G103" s="1068"/>
      <c r="H103" s="1031" t="str">
        <f>F98</f>
        <v>REVISTAS ELECTRÓNICAS</v>
      </c>
      <c r="I103" s="1031"/>
      <c r="J103" s="327">
        <f>LOOKUP($M$2,'TODO 1'!$D$8:$D$39,'TODO 1'!DA$8:DA$39)</f>
        <v>1719509.4619647246</v>
      </c>
      <c r="K103" s="1049"/>
      <c r="L103" s="959"/>
      <c r="M103" s="558">
        <f>SUM(J98:J102)</f>
        <v>1719509.4619647246</v>
      </c>
    </row>
    <row r="104" spans="1:13" ht="15.75" customHeight="1" thickBot="1">
      <c r="A104" s="316">
        <v>119</v>
      </c>
      <c r="B104" s="1188"/>
      <c r="C104" s="960"/>
      <c r="D104" s="1128"/>
      <c r="E104" s="991" t="s">
        <v>78</v>
      </c>
      <c r="F104" s="1068" t="s">
        <v>400</v>
      </c>
      <c r="G104" s="1068"/>
      <c r="H104" s="1008" t="s">
        <v>6</v>
      </c>
      <c r="I104" s="1008"/>
      <c r="J104" s="325">
        <f>LOOKUP($M$2,'TODO 1'!$D$8:$D$39,'TODO 1'!DB$8:DB$39)</f>
        <v>57595.21</v>
      </c>
      <c r="K104" s="1049"/>
      <c r="L104" s="959"/>
      <c r="M104" s="597"/>
    </row>
    <row r="105" spans="2:13" ht="39" customHeight="1" thickBot="1">
      <c r="B105" s="1188"/>
      <c r="C105" s="960"/>
      <c r="D105" s="1128"/>
      <c r="E105" s="991"/>
      <c r="F105" s="1068"/>
      <c r="G105" s="1068"/>
      <c r="H105" s="1009" t="s">
        <v>650</v>
      </c>
      <c r="I105" s="1010"/>
      <c r="J105" s="325">
        <f>LOOKUP($M$2,'TODO 1'!$D$8:$D$39,'TODO 1'!DC$8:DC$39)</f>
        <v>29827.829999999998</v>
      </c>
      <c r="K105" s="1049"/>
      <c r="L105" s="959"/>
      <c r="M105" s="597"/>
    </row>
    <row r="106" spans="1:13" ht="15" customHeight="1" thickBot="1">
      <c r="A106" s="316">
        <v>120</v>
      </c>
      <c r="B106" s="1188"/>
      <c r="C106" s="960"/>
      <c r="D106" s="1128"/>
      <c r="E106" s="991"/>
      <c r="F106" s="1068"/>
      <c r="G106" s="1068"/>
      <c r="H106" s="1032" t="s">
        <v>7</v>
      </c>
      <c r="I106" s="139" t="s">
        <v>5</v>
      </c>
      <c r="J106" s="325">
        <f>LOOKUP($M$2,'TODO 1'!$D$8:$D$39,'TODO 1'!DD$8:DD$39)</f>
        <v>11228</v>
      </c>
      <c r="K106" s="1049"/>
      <c r="L106" s="959"/>
      <c r="M106" s="597"/>
    </row>
    <row r="107" spans="1:13" ht="20.25" customHeight="1" thickBot="1">
      <c r="A107" s="316">
        <v>121</v>
      </c>
      <c r="B107" s="1188"/>
      <c r="C107" s="960"/>
      <c r="D107" s="1128"/>
      <c r="E107" s="991"/>
      <c r="F107" s="1068"/>
      <c r="G107" s="1068"/>
      <c r="H107" s="1032"/>
      <c r="I107" s="139" t="s">
        <v>4</v>
      </c>
      <c r="J107" s="325">
        <f>LOOKUP($M$2,'TODO 1'!$D$8:$D$39,'TODO 1'!DE$8:DE$39)</f>
        <v>90</v>
      </c>
      <c r="K107" s="1049"/>
      <c r="L107" s="959"/>
      <c r="M107" s="597"/>
    </row>
    <row r="108" spans="1:13" ht="15" customHeight="1" thickBot="1">
      <c r="A108" s="316">
        <v>122</v>
      </c>
      <c r="B108" s="1188"/>
      <c r="C108" s="960"/>
      <c r="D108" s="1128"/>
      <c r="E108" s="991"/>
      <c r="F108" s="1068"/>
      <c r="G108" s="1068"/>
      <c r="H108" s="1008" t="s">
        <v>401</v>
      </c>
      <c r="I108" s="1008"/>
      <c r="J108" s="325">
        <f>LOOKUP($M$2,'TODO 1'!$D$8:$D$39,'TODO 1'!DF$8:DF$39)</f>
        <v>0</v>
      </c>
      <c r="K108" s="1049"/>
      <c r="L108" s="959"/>
      <c r="M108" s="597"/>
    </row>
    <row r="109" spans="1:13" ht="31.5" customHeight="1" thickBot="1">
      <c r="A109" s="316">
        <v>123</v>
      </c>
      <c r="B109" s="1188"/>
      <c r="C109" s="960"/>
      <c r="D109" s="1128"/>
      <c r="E109" s="991"/>
      <c r="F109" s="1068"/>
      <c r="G109" s="1068"/>
      <c r="H109" s="1031" t="str">
        <f>F104</f>
        <v>LIBROS ELECTRÓNICOS</v>
      </c>
      <c r="I109" s="1031"/>
      <c r="J109" s="327">
        <f>LOOKUP($M$2,'TODO 1'!$D$8:$D$39,'TODO 1'!DG$8:DG$39)</f>
        <v>98741.04</v>
      </c>
      <c r="K109" s="1049"/>
      <c r="L109" s="959"/>
      <c r="M109" s="558">
        <f>SUM(J104:J108)</f>
        <v>98741.04</v>
      </c>
    </row>
    <row r="110" spans="1:15" ht="33.75" customHeight="1" thickBot="1">
      <c r="A110" s="316">
        <v>129</v>
      </c>
      <c r="B110" s="1188"/>
      <c r="C110" s="961"/>
      <c r="D110" s="1129"/>
      <c r="E110" s="1069" t="s">
        <v>440</v>
      </c>
      <c r="F110" s="1070"/>
      <c r="G110" s="1070"/>
      <c r="H110" s="1070"/>
      <c r="I110" s="1071"/>
      <c r="J110" s="327">
        <f>J91+J97+J103+J109</f>
        <v>2501295.147771061</v>
      </c>
      <c r="K110" s="1049"/>
      <c r="L110" s="959"/>
      <c r="M110" s="595">
        <f>J109+J103+J97+J91</f>
        <v>2501295.147771061</v>
      </c>
      <c r="O110" s="378"/>
    </row>
    <row r="111" spans="1:15" ht="15.75" customHeight="1" thickBot="1">
      <c r="A111" s="316">
        <v>130</v>
      </c>
      <c r="B111" s="1188"/>
      <c r="C111" s="992" t="s">
        <v>40</v>
      </c>
      <c r="D111" s="1051" t="s">
        <v>230</v>
      </c>
      <c r="E111" s="1052"/>
      <c r="F111" s="1052"/>
      <c r="G111" s="1053"/>
      <c r="H111" s="1008" t="s">
        <v>6</v>
      </c>
      <c r="I111" s="1008"/>
      <c r="J111" s="325">
        <f>LOOKUP($M$2,'TODO 1'!$D$8:$D$39,'TODO 1'!DI$8:DI$39)</f>
        <v>461078.3999999999</v>
      </c>
      <c r="K111" s="1049"/>
      <c r="L111" s="959"/>
      <c r="M111" s="597"/>
      <c r="O111" s="378"/>
    </row>
    <row r="112" spans="1:15" ht="19.5" customHeight="1" thickBot="1">
      <c r="A112" s="316">
        <v>131</v>
      </c>
      <c r="B112" s="1188"/>
      <c r="C112" s="992"/>
      <c r="D112" s="1054"/>
      <c r="E112" s="1055"/>
      <c r="F112" s="1055"/>
      <c r="G112" s="1056"/>
      <c r="H112" s="1032" t="s">
        <v>7</v>
      </c>
      <c r="I112" s="139" t="s">
        <v>5</v>
      </c>
      <c r="J112" s="325">
        <f>LOOKUP($M$2,'TODO 1'!$D$8:$D$39,'TODO 1'!DJ$8:DJ$39)</f>
        <v>0</v>
      </c>
      <c r="K112" s="1049"/>
      <c r="L112" s="959"/>
      <c r="M112" s="597"/>
      <c r="O112" s="378"/>
    </row>
    <row r="113" spans="1:15" ht="20.25" customHeight="1" thickBot="1">
      <c r="A113" s="316">
        <v>132</v>
      </c>
      <c r="B113" s="1188"/>
      <c r="C113" s="992"/>
      <c r="D113" s="1054"/>
      <c r="E113" s="1055"/>
      <c r="F113" s="1055"/>
      <c r="G113" s="1056"/>
      <c r="H113" s="1032"/>
      <c r="I113" s="139" t="s">
        <v>4</v>
      </c>
      <c r="J113" s="325">
        <f>LOOKUP($M$2,'TODO 1'!$D$8:$D$39,'TODO 1'!DK$8:DK$39)</f>
        <v>0</v>
      </c>
      <c r="K113" s="1049"/>
      <c r="L113" s="959"/>
      <c r="M113" s="597"/>
      <c r="O113" s="378"/>
    </row>
    <row r="114" spans="1:15" ht="15.75" customHeight="1" thickBot="1">
      <c r="A114" s="316">
        <v>133</v>
      </c>
      <c r="B114" s="1188"/>
      <c r="C114" s="992"/>
      <c r="D114" s="1054"/>
      <c r="E114" s="1055"/>
      <c r="F114" s="1055"/>
      <c r="G114" s="1056"/>
      <c r="H114" s="1008" t="s">
        <v>401</v>
      </c>
      <c r="I114" s="1008"/>
      <c r="J114" s="325">
        <f>LOOKUP($M$2,'TODO 1'!$D$8:$D$39,'TODO 1'!DL$8:DL$39)</f>
        <v>0</v>
      </c>
      <c r="K114" s="1049"/>
      <c r="L114" s="959"/>
      <c r="M114" s="597"/>
      <c r="O114" s="378"/>
    </row>
    <row r="115" spans="1:13" ht="23.25" customHeight="1" thickBot="1">
      <c r="A115" s="316">
        <v>134</v>
      </c>
      <c r="B115" s="1188"/>
      <c r="C115" s="993"/>
      <c r="D115" s="1057"/>
      <c r="E115" s="1058"/>
      <c r="F115" s="1058"/>
      <c r="G115" s="1059"/>
      <c r="H115" s="1030" t="s">
        <v>86</v>
      </c>
      <c r="I115" s="1030"/>
      <c r="J115" s="326">
        <f>LOOKUP($M$2,'TODO 1'!$D$8:$D$39,'TODO 1'!DM$8:DM$39)</f>
        <v>450378.3999999999</v>
      </c>
      <c r="K115" s="1049"/>
      <c r="L115" s="959"/>
      <c r="M115" s="558">
        <f>SUM(J111:J114)</f>
        <v>461078.3999999999</v>
      </c>
    </row>
    <row r="116" spans="1:14" ht="23.25" customHeight="1">
      <c r="A116" s="316">
        <v>135</v>
      </c>
      <c r="B116" s="1188"/>
      <c r="C116" s="1061" t="s">
        <v>402</v>
      </c>
      <c r="D116" s="1062"/>
      <c r="E116" s="1062"/>
      <c r="F116" s="1062"/>
      <c r="G116" s="1063"/>
      <c r="H116" s="1008" t="s">
        <v>6</v>
      </c>
      <c r="I116" s="1008"/>
      <c r="J116" s="325">
        <f>LOOKUP($M$2,'TODO 1'!$D$8:$D$39,'TODO 1'!DN$8:DN$39)</f>
        <v>1601618.2</v>
      </c>
      <c r="K116" s="1011" t="s">
        <v>447</v>
      </c>
      <c r="L116" s="1072" t="s">
        <v>424</v>
      </c>
      <c r="M116" s="595"/>
      <c r="N116" s="378"/>
    </row>
    <row r="117" spans="2:15" ht="30.75" customHeight="1">
      <c r="B117" s="1188"/>
      <c r="C117" s="1064"/>
      <c r="D117" s="1065"/>
      <c r="E117" s="1065"/>
      <c r="F117" s="1065"/>
      <c r="G117" s="1066"/>
      <c r="H117" s="1009" t="s">
        <v>650</v>
      </c>
      <c r="I117" s="1010"/>
      <c r="J117" s="325">
        <f>LOOKUP($M$2,'TODO 1'!$D$8:$D$39,'TODO 1'!DO$8:DO$39)</f>
        <v>2294176.5277710604</v>
      </c>
      <c r="K117" s="1012"/>
      <c r="L117" s="1073"/>
      <c r="M117" s="595"/>
      <c r="N117" s="378"/>
      <c r="O117" s="577"/>
    </row>
    <row r="118" spans="1:15" ht="23.25" customHeight="1">
      <c r="A118" s="316">
        <v>136</v>
      </c>
      <c r="B118" s="1188"/>
      <c r="C118" s="1067"/>
      <c r="D118" s="1065"/>
      <c r="E118" s="1065"/>
      <c r="F118" s="1065"/>
      <c r="G118" s="1066"/>
      <c r="H118" s="1032" t="s">
        <v>7</v>
      </c>
      <c r="I118" s="139" t="s">
        <v>5</v>
      </c>
      <c r="J118" s="325">
        <f>LOOKUP($M$2,'TODO 1'!$D$8:$D$39,'TODO 1'!DP$8:DP$39)</f>
        <v>212017.11</v>
      </c>
      <c r="K118" s="1012"/>
      <c r="L118" s="1073"/>
      <c r="M118" s="595"/>
      <c r="N118" s="378"/>
      <c r="O118" s="577"/>
    </row>
    <row r="119" spans="1:14" ht="23.25" customHeight="1">
      <c r="A119" s="316">
        <v>137</v>
      </c>
      <c r="B119" s="1188"/>
      <c r="C119" s="1067"/>
      <c r="D119" s="1065"/>
      <c r="E119" s="1065"/>
      <c r="F119" s="1065"/>
      <c r="G119" s="1066"/>
      <c r="H119" s="1032"/>
      <c r="I119" s="139" t="s">
        <v>4</v>
      </c>
      <c r="J119" s="325">
        <f>LOOKUP($M$2,'TODO 1'!$D$8:$D$39,'TODO 1'!DQ$8:DQ$39)</f>
        <v>192067.81000000003</v>
      </c>
      <c r="K119" s="1012"/>
      <c r="L119" s="1073"/>
      <c r="M119" s="595"/>
      <c r="N119" s="378"/>
    </row>
    <row r="120" spans="1:15" ht="23.25" customHeight="1">
      <c r="A120" s="316">
        <v>138</v>
      </c>
      <c r="B120" s="1188"/>
      <c r="C120" s="1067"/>
      <c r="D120" s="1065"/>
      <c r="E120" s="1065"/>
      <c r="F120" s="1065"/>
      <c r="G120" s="1066"/>
      <c r="H120" s="1082" t="s">
        <v>401</v>
      </c>
      <c r="I120" s="1082"/>
      <c r="J120" s="325">
        <f>LOOKUP($M$2,'TODO 1'!$D$8:$D$39,'TODO 1'!DR$8:DR$39)</f>
        <v>15036</v>
      </c>
      <c r="K120" s="1012"/>
      <c r="L120" s="1073"/>
      <c r="M120" s="595"/>
      <c r="N120" s="378"/>
      <c r="O120" s="577"/>
    </row>
    <row r="121" spans="1:17" ht="29.25" customHeight="1" thickBot="1">
      <c r="A121" s="316">
        <v>139</v>
      </c>
      <c r="B121" s="1189"/>
      <c r="C121" s="1050" t="s">
        <v>402</v>
      </c>
      <c r="D121" s="1050"/>
      <c r="E121" s="1050"/>
      <c r="F121" s="1050"/>
      <c r="G121" s="1050"/>
      <c r="H121" s="1050"/>
      <c r="I121" s="1050"/>
      <c r="J121" s="581">
        <f>SUM(J116:J120)</f>
        <v>4314915.6477710605</v>
      </c>
      <c r="K121" s="1013"/>
      <c r="L121" s="1074"/>
      <c r="M121" s="598">
        <f>SUM(J116:J120)</f>
        <v>4314915.6477710605</v>
      </c>
      <c r="N121" s="378">
        <f>J118+J119</f>
        <v>404084.92000000004</v>
      </c>
      <c r="O121" s="304">
        <f>J121-J115-J86-J85-J84-J83</f>
        <v>3585257.437771061</v>
      </c>
      <c r="P121" s="653">
        <f>N121/O121</f>
        <v>0.11270736537435869</v>
      </c>
      <c r="Q121" s="653">
        <f>J120/O121</f>
        <v>0.004193841100946942</v>
      </c>
    </row>
    <row r="122" spans="1:13" ht="21" customHeight="1" thickBot="1">
      <c r="A122" s="316">
        <v>141</v>
      </c>
      <c r="B122" s="1204" t="s">
        <v>398</v>
      </c>
      <c r="C122" s="994" t="s">
        <v>81</v>
      </c>
      <c r="D122" s="982" t="s">
        <v>491</v>
      </c>
      <c r="E122" s="983"/>
      <c r="F122" s="984"/>
      <c r="G122" s="1081" t="s">
        <v>654</v>
      </c>
      <c r="H122" s="1081"/>
      <c r="I122" s="675" t="s">
        <v>655</v>
      </c>
      <c r="J122" s="332">
        <f>LOOKUP($M$2,'TODO 1'!$D$8:$D$39,'TODO 1'!DT$8:DT$39)</f>
        <v>59</v>
      </c>
      <c r="K122" s="1049" t="s">
        <v>448</v>
      </c>
      <c r="L122" s="959" t="s">
        <v>425</v>
      </c>
      <c r="M122" s="599"/>
    </row>
    <row r="123" spans="1:13" ht="21" customHeight="1" thickBot="1">
      <c r="A123" s="316">
        <v>142</v>
      </c>
      <c r="B123" s="1205"/>
      <c r="C123" s="960"/>
      <c r="D123" s="982"/>
      <c r="E123" s="983"/>
      <c r="F123" s="984"/>
      <c r="G123" s="978" t="s">
        <v>656</v>
      </c>
      <c r="H123" s="978"/>
      <c r="I123" s="676" t="s">
        <v>657</v>
      </c>
      <c r="J123" s="333">
        <f>LOOKUP($M$2,'TODO 1'!$D$8:$D$39,'TODO 1'!DU$8:DU$39)</f>
        <v>57</v>
      </c>
      <c r="K123" s="1049"/>
      <c r="L123" s="959"/>
      <c r="M123" s="600"/>
    </row>
    <row r="124" spans="1:13" ht="21" customHeight="1" thickBot="1">
      <c r="A124" s="316">
        <v>143</v>
      </c>
      <c r="B124" s="1205"/>
      <c r="C124" s="960"/>
      <c r="D124" s="982"/>
      <c r="E124" s="983"/>
      <c r="F124" s="984"/>
      <c r="G124" s="1033" t="s">
        <v>658</v>
      </c>
      <c r="H124" s="1034"/>
      <c r="I124" s="676" t="s">
        <v>659</v>
      </c>
      <c r="J124" s="325">
        <f>LOOKUP($M$2,'TODO 1'!$D$8:$D$39,'TODO 1'!DV$8:DV$39)</f>
        <v>127</v>
      </c>
      <c r="K124" s="1049"/>
      <c r="L124" s="959"/>
      <c r="M124" s="592"/>
    </row>
    <row r="125" spans="1:13" ht="21" customHeight="1" thickBot="1">
      <c r="A125" s="316">
        <v>144</v>
      </c>
      <c r="B125" s="1205"/>
      <c r="C125" s="960"/>
      <c r="D125" s="995" t="s">
        <v>491</v>
      </c>
      <c r="E125" s="996"/>
      <c r="F125" s="996"/>
      <c r="G125" s="996"/>
      <c r="H125" s="996"/>
      <c r="I125" s="997"/>
      <c r="J125" s="325">
        <f>LOOKUP($M$2,'TODO 1'!$D$8:$D$39,'TODO 1'!DW$8:DW$39)</f>
        <v>243</v>
      </c>
      <c r="K125" s="1049"/>
      <c r="L125" s="959"/>
      <c r="M125" s="592"/>
    </row>
    <row r="126" spans="1:13" ht="21" customHeight="1" thickBot="1">
      <c r="A126" s="316">
        <v>145</v>
      </c>
      <c r="B126" s="1205"/>
      <c r="C126" s="960" t="s">
        <v>80</v>
      </c>
      <c r="D126" s="979" t="s">
        <v>492</v>
      </c>
      <c r="E126" s="980"/>
      <c r="F126" s="981"/>
      <c r="G126" s="1081" t="s">
        <v>654</v>
      </c>
      <c r="H126" s="1081"/>
      <c r="I126" s="675" t="s">
        <v>655</v>
      </c>
      <c r="J126" s="325">
        <f>LOOKUP($M$2,'TODO 1'!$D$8:$D$39,'TODO 1'!DX$8:DX$39)</f>
        <v>5</v>
      </c>
      <c r="K126" s="1049"/>
      <c r="L126" s="959"/>
      <c r="M126" s="592"/>
    </row>
    <row r="127" spans="1:13" ht="21" customHeight="1" thickBot="1">
      <c r="A127" s="316">
        <v>146</v>
      </c>
      <c r="B127" s="1205"/>
      <c r="C127" s="960"/>
      <c r="D127" s="982"/>
      <c r="E127" s="983"/>
      <c r="F127" s="984"/>
      <c r="G127" s="978" t="s">
        <v>656</v>
      </c>
      <c r="H127" s="978"/>
      <c r="I127" s="676" t="s">
        <v>657</v>
      </c>
      <c r="J127" s="333">
        <f>LOOKUP($M$2,'TODO 1'!$D$8:$D$39,'TODO 1'!DY$8:DY$39)</f>
        <v>19</v>
      </c>
      <c r="K127" s="1049"/>
      <c r="L127" s="959"/>
      <c r="M127" s="558"/>
    </row>
    <row r="128" spans="1:14" ht="21" customHeight="1" thickBot="1">
      <c r="A128" s="316">
        <v>147</v>
      </c>
      <c r="B128" s="1205"/>
      <c r="C128" s="960"/>
      <c r="D128" s="982"/>
      <c r="E128" s="983"/>
      <c r="F128" s="984"/>
      <c r="G128" s="1033" t="s">
        <v>658</v>
      </c>
      <c r="H128" s="1034"/>
      <c r="I128" s="676" t="s">
        <v>659</v>
      </c>
      <c r="J128" s="325">
        <f>LOOKUP($M$2,'TODO 1'!$D$8:$D$39,'TODO 1'!DZ$8:DZ$39)</f>
        <v>93</v>
      </c>
      <c r="K128" s="1049"/>
      <c r="L128" s="959"/>
      <c r="M128" s="593"/>
      <c r="N128" s="304"/>
    </row>
    <row r="129" spans="1:13" ht="21" customHeight="1" thickBot="1">
      <c r="A129" s="316">
        <v>148</v>
      </c>
      <c r="B129" s="1205"/>
      <c r="C129" s="961"/>
      <c r="D129" s="1035" t="s">
        <v>492</v>
      </c>
      <c r="E129" s="1036"/>
      <c r="F129" s="1036"/>
      <c r="G129" s="1036"/>
      <c r="H129" s="1036"/>
      <c r="I129" s="1037"/>
      <c r="J129" s="325">
        <f>LOOKUP($M$2,'TODO 1'!$D$8:$D$39,'TODO 1'!EA$8:EA$39)</f>
        <v>117</v>
      </c>
      <c r="K129" s="1049"/>
      <c r="L129" s="959"/>
      <c r="M129" s="150"/>
    </row>
    <row r="130" spans="2:13" ht="21" customHeight="1" thickBot="1">
      <c r="B130" s="1205"/>
      <c r="C130" s="985" t="s">
        <v>673</v>
      </c>
      <c r="D130" s="952" t="s">
        <v>670</v>
      </c>
      <c r="E130" s="952"/>
      <c r="F130" s="952"/>
      <c r="G130" s="952"/>
      <c r="H130" s="952"/>
      <c r="I130" s="688" t="s">
        <v>660</v>
      </c>
      <c r="J130" s="325">
        <f>LOOKUP($M$2,'TODO 1'!$D$8:$D$39,'TODO 1'!EB$8:EB$39)</f>
        <v>0</v>
      </c>
      <c r="K130" s="689"/>
      <c r="L130" s="222"/>
      <c r="M130" s="150"/>
    </row>
    <row r="131" spans="2:13" ht="21" customHeight="1" thickBot="1">
      <c r="B131" s="1205"/>
      <c r="C131" s="986"/>
      <c r="D131" s="953"/>
      <c r="E131" s="953"/>
      <c r="F131" s="953"/>
      <c r="G131" s="953"/>
      <c r="H131" s="953"/>
      <c r="I131" s="688" t="s">
        <v>661</v>
      </c>
      <c r="J131" s="325">
        <f>LOOKUP($M$2,'TODO 1'!$D$8:$D$39,'TODO 1'!EC$8:EC$39)</f>
        <v>0</v>
      </c>
      <c r="K131" s="689"/>
      <c r="L131" s="222"/>
      <c r="M131" s="592"/>
    </row>
    <row r="132" spans="1:13" ht="20.25" customHeight="1" thickBot="1">
      <c r="A132" s="316">
        <v>167</v>
      </c>
      <c r="B132" s="1205"/>
      <c r="C132" s="1181"/>
      <c r="D132" s="1182"/>
      <c r="E132" s="1182"/>
      <c r="F132" s="1182"/>
      <c r="G132" s="1182"/>
      <c r="H132" s="1183"/>
      <c r="I132" s="281" t="s">
        <v>399</v>
      </c>
      <c r="J132" s="326">
        <f>LOOKUP($M$2,'TODO 1'!$D$8:$D$39,'TODO 1'!ED$8:ED$39)</f>
        <v>360</v>
      </c>
      <c r="K132" s="957"/>
      <c r="L132" s="222"/>
      <c r="M132" s="601"/>
    </row>
    <row r="133" spans="1:13" ht="21" customHeight="1" thickBot="1">
      <c r="A133" s="316">
        <v>170</v>
      </c>
      <c r="B133" s="1205"/>
      <c r="C133" s="1184" t="s">
        <v>520</v>
      </c>
      <c r="D133" s="1185"/>
      <c r="E133" s="1185"/>
      <c r="F133" s="1185"/>
      <c r="G133" s="1185"/>
      <c r="H133" s="1186"/>
      <c r="I133" s="375" t="s">
        <v>521</v>
      </c>
      <c r="J133" s="377">
        <f>LOOKUP($M$2,'TODO 1'!$D$8:$D$39,'TODO 1'!EE$8:EE$39)</f>
        <v>0</v>
      </c>
      <c r="K133" s="958"/>
      <c r="L133" s="222"/>
      <c r="M133" s="602"/>
    </row>
    <row r="134" spans="1:13" ht="20.25" customHeight="1">
      <c r="A134" s="316">
        <v>186</v>
      </c>
      <c r="B134" s="922" t="s">
        <v>553</v>
      </c>
      <c r="C134" s="1117" t="s">
        <v>623</v>
      </c>
      <c r="D134" s="1118"/>
      <c r="E134" s="1100" t="s">
        <v>625</v>
      </c>
      <c r="F134" s="1288" t="s">
        <v>291</v>
      </c>
      <c r="G134" s="1121"/>
      <c r="H134" s="1122"/>
      <c r="I134" s="169" t="s">
        <v>372</v>
      </c>
      <c r="J134" s="334">
        <f>LOOKUP($M$2,'TODO 1'!$D$8:$D$39,'TODO 1'!EF$8:EF$39)</f>
        <v>23887</v>
      </c>
      <c r="K134" s="956" t="s">
        <v>449</v>
      </c>
      <c r="L134" s="1272"/>
      <c r="M134" s="592"/>
    </row>
    <row r="135" spans="1:13" ht="20.25" customHeight="1">
      <c r="A135" s="316">
        <v>187</v>
      </c>
      <c r="B135" s="922"/>
      <c r="C135" s="1119"/>
      <c r="D135" s="1120"/>
      <c r="E135" s="1101"/>
      <c r="F135" s="1289"/>
      <c r="G135" s="1123"/>
      <c r="H135" s="1124"/>
      <c r="I135" s="169" t="s">
        <v>284</v>
      </c>
      <c r="J135" s="334">
        <f>LOOKUP($M$2,'TODO 1'!$D$8:$D$39,'TODO 1'!EG$8:EG$39)</f>
        <v>27430</v>
      </c>
      <c r="K135" s="957"/>
      <c r="L135" s="1272"/>
      <c r="M135" s="592"/>
    </row>
    <row r="136" spans="1:14" ht="20.25" customHeight="1">
      <c r="A136" s="316">
        <v>188</v>
      </c>
      <c r="B136" s="922"/>
      <c r="C136" s="1119"/>
      <c r="D136" s="1120"/>
      <c r="E136" s="1101"/>
      <c r="F136" s="1289"/>
      <c r="G136" s="1123"/>
      <c r="H136" s="1124"/>
      <c r="I136" s="170" t="s">
        <v>285</v>
      </c>
      <c r="J136" s="334">
        <f>LOOKUP($M$2,'TODO 1'!$D$8:$D$39,'TODO 1'!EH$8:EH$39)</f>
        <v>845</v>
      </c>
      <c r="K136" s="957"/>
      <c r="L136" s="1272"/>
      <c r="M136" s="592"/>
      <c r="N136" s="304">
        <f>J135+J136</f>
        <v>28275</v>
      </c>
    </row>
    <row r="137" spans="1:26" ht="20.25" customHeight="1">
      <c r="A137" s="316">
        <v>189</v>
      </c>
      <c r="B137" s="922"/>
      <c r="C137" s="1119"/>
      <c r="D137" s="1120"/>
      <c r="E137" s="1102"/>
      <c r="F137" s="1290"/>
      <c r="G137" s="1291"/>
      <c r="H137" s="1292"/>
      <c r="I137" s="171" t="s">
        <v>292</v>
      </c>
      <c r="J137" s="335">
        <f>LOOKUP($M$2,'TODO 1'!$D$8:$D$39,'TODO 1'!EJ$8:EJ$39)</f>
        <v>52162</v>
      </c>
      <c r="K137" s="957"/>
      <c r="L137" s="1272"/>
      <c r="M137" s="558">
        <f>SUM(J134:J136)</f>
        <v>52162</v>
      </c>
      <c r="N137" s="559"/>
      <c r="O137" s="559"/>
      <c r="P137" s="559"/>
      <c r="Q137" s="559"/>
      <c r="R137" s="559"/>
      <c r="S137" s="559"/>
      <c r="T137" s="559"/>
      <c r="U137" s="559"/>
      <c r="V137" s="559"/>
      <c r="W137" s="559"/>
      <c r="X137" s="559"/>
      <c r="Y137" s="559"/>
      <c r="Z137" s="559"/>
    </row>
    <row r="138" spans="2:13" ht="20.25" customHeight="1">
      <c r="B138" s="922"/>
      <c r="C138" s="1119"/>
      <c r="D138" s="1120"/>
      <c r="E138" s="987" t="s">
        <v>626</v>
      </c>
      <c r="F138" s="1121" t="s">
        <v>607</v>
      </c>
      <c r="G138" s="1121"/>
      <c r="H138" s="1122"/>
      <c r="I138" s="557" t="s">
        <v>600</v>
      </c>
      <c r="J138" s="573">
        <f>LOOKUP($M$2,'TODO 1'!$D$8:$D$39,'TODO 1'!EK$8:EK$39)</f>
        <v>736</v>
      </c>
      <c r="K138" s="957"/>
      <c r="L138" s="1272"/>
      <c r="M138" s="558"/>
    </row>
    <row r="139" spans="2:13" ht="20.25" customHeight="1">
      <c r="B139" s="922"/>
      <c r="C139" s="1119"/>
      <c r="D139" s="1120"/>
      <c r="E139" s="988"/>
      <c r="F139" s="1123"/>
      <c r="G139" s="1123"/>
      <c r="H139" s="1124"/>
      <c r="I139" s="557" t="s">
        <v>601</v>
      </c>
      <c r="J139" s="573">
        <f>LOOKUP($M$2,'TODO 1'!$D$8:$D$39,'TODO 1'!EL$8:EL$39)</f>
        <v>14196</v>
      </c>
      <c r="K139" s="957"/>
      <c r="L139" s="1272"/>
      <c r="M139" s="558"/>
    </row>
    <row r="140" spans="2:13" ht="20.25" customHeight="1">
      <c r="B140" s="922"/>
      <c r="C140" s="1119"/>
      <c r="D140" s="1120"/>
      <c r="E140" s="988"/>
      <c r="F140" s="1123"/>
      <c r="G140" s="1123"/>
      <c r="H140" s="1124"/>
      <c r="I140" s="557" t="s">
        <v>602</v>
      </c>
      <c r="J140" s="573">
        <f>LOOKUP($M$2,'TODO 1'!$D$8:$D$39,'TODO 1'!EM$8:EM$39)</f>
        <v>24682</v>
      </c>
      <c r="K140" s="957"/>
      <c r="L140" s="1272"/>
      <c r="M140" s="558"/>
    </row>
    <row r="141" spans="2:13" ht="20.25" customHeight="1">
      <c r="B141" s="922"/>
      <c r="C141" s="1119"/>
      <c r="D141" s="1120"/>
      <c r="E141" s="988"/>
      <c r="F141" s="1123"/>
      <c r="G141" s="1123"/>
      <c r="H141" s="1124"/>
      <c r="I141" s="557" t="s">
        <v>603</v>
      </c>
      <c r="J141" s="573">
        <f>LOOKUP($M$2,'TODO 1'!$D$8:$D$39,'TODO 1'!EN$8:EN$39)</f>
        <v>58191</v>
      </c>
      <c r="K141" s="957"/>
      <c r="L141" s="1272"/>
      <c r="M141" s="558"/>
    </row>
    <row r="142" spans="2:14" ht="20.25" customHeight="1">
      <c r="B142" s="922"/>
      <c r="C142" s="1119"/>
      <c r="D142" s="1120"/>
      <c r="E142" s="988"/>
      <c r="F142" s="1123"/>
      <c r="G142" s="1123"/>
      <c r="H142" s="1124"/>
      <c r="I142" s="557" t="s">
        <v>604</v>
      </c>
      <c r="J142" s="573">
        <f>LOOKUP($M$2,'TODO 1'!$D$8:$D$39,'TODO 1'!EO$8:EO$39)</f>
        <v>109755</v>
      </c>
      <c r="K142" s="957"/>
      <c r="L142" s="1272"/>
      <c r="M142" s="558"/>
      <c r="N142" s="304">
        <f>SUM(J139:J141)</f>
        <v>97069</v>
      </c>
    </row>
    <row r="143" spans="2:13" ht="20.25" customHeight="1">
      <c r="B143" s="922"/>
      <c r="C143" s="1119"/>
      <c r="D143" s="1120"/>
      <c r="E143" s="988"/>
      <c r="F143" s="1123"/>
      <c r="G143" s="1123"/>
      <c r="H143" s="1124"/>
      <c r="I143" s="557" t="s">
        <v>605</v>
      </c>
      <c r="J143" s="573">
        <f>LOOKUP($M$2,'TODO 1'!$D$8:$D$39,'TODO 1'!EP$8:EP$39)</f>
        <v>1888064</v>
      </c>
      <c r="K143" s="957"/>
      <c r="L143" s="1272"/>
      <c r="M143" s="558"/>
    </row>
    <row r="144" spans="2:13" ht="20.25" customHeight="1" thickBot="1">
      <c r="B144" s="922"/>
      <c r="C144" s="1119"/>
      <c r="D144" s="1120"/>
      <c r="E144" s="989"/>
      <c r="F144" s="1125"/>
      <c r="G144" s="1125"/>
      <c r="H144" s="1126"/>
      <c r="I144" s="557" t="s">
        <v>606</v>
      </c>
      <c r="J144" s="573">
        <f>LOOKUP($M$2,'TODO 1'!$D$8:$D$39,'TODO 1'!EQ$8:EQ$39)</f>
        <v>704048</v>
      </c>
      <c r="K144" s="957"/>
      <c r="L144" s="1272"/>
      <c r="M144" s="150"/>
    </row>
    <row r="145" spans="2:14" ht="20.25" customHeight="1" thickBot="1">
      <c r="B145" s="922"/>
      <c r="C145" s="1119"/>
      <c r="D145" s="1120"/>
      <c r="E145" s="638"/>
      <c r="F145" s="637"/>
      <c r="G145" s="637"/>
      <c r="H145" s="637"/>
      <c r="I145" s="639" t="s">
        <v>647</v>
      </c>
      <c r="J145" s="573">
        <f>LOOKUP($M$2,'TODO 1'!$D$8:$D$39,'TODO 1'!ER$8:ER$39)</f>
        <v>12412</v>
      </c>
      <c r="K145" s="957"/>
      <c r="L145" s="1272"/>
      <c r="M145" s="558"/>
      <c r="N145" s="304"/>
    </row>
    <row r="146" spans="2:13" ht="21" customHeight="1" thickBot="1">
      <c r="B146" s="922"/>
      <c r="C146" s="1119"/>
      <c r="D146" s="1120"/>
      <c r="E146" s="1293" t="s">
        <v>634</v>
      </c>
      <c r="F146" s="1294"/>
      <c r="G146" s="1294"/>
      <c r="H146" s="1294"/>
      <c r="I146" s="1295"/>
      <c r="J146" s="335">
        <f>LOOKUP($M$2,'TODO 1'!$D$8:$D$39,'TODO 1'!ES$8:ES$39)</f>
        <v>2812084</v>
      </c>
      <c r="K146" s="957"/>
      <c r="L146" s="1272"/>
      <c r="M146" s="558"/>
    </row>
    <row r="147" spans="2:13" ht="22.5" customHeight="1" thickBot="1">
      <c r="B147" s="922"/>
      <c r="C147" s="1119"/>
      <c r="D147" s="1120"/>
      <c r="E147" s="1083" t="s">
        <v>609</v>
      </c>
      <c r="F147" s="1084"/>
      <c r="G147" s="1084"/>
      <c r="H147" s="1084"/>
      <c r="I147" s="1085"/>
      <c r="J147" s="573">
        <f>LOOKUP($M$2,'TODO 1'!$D$8:$D$39,'TODO 1'!ET$8:ET$39)</f>
        <v>2584</v>
      </c>
      <c r="K147" s="957"/>
      <c r="L147" s="222"/>
      <c r="M147" s="603"/>
    </row>
    <row r="148" spans="2:13" ht="22.5" customHeight="1" thickBot="1">
      <c r="B148" s="922"/>
      <c r="C148" s="1119"/>
      <c r="D148" s="1120"/>
      <c r="E148" s="1083" t="s">
        <v>610</v>
      </c>
      <c r="F148" s="1084"/>
      <c r="G148" s="1084"/>
      <c r="H148" s="1084"/>
      <c r="I148" s="1085"/>
      <c r="J148" s="573">
        <f>LOOKUP($M$2,'TODO 1'!$D$8:$D$39,'TODO 1'!EU$8:EU$39)</f>
        <v>84312</v>
      </c>
      <c r="K148" s="957"/>
      <c r="L148" s="222"/>
      <c r="M148" s="603"/>
    </row>
    <row r="149" spans="2:13" ht="46.5" customHeight="1" thickBot="1">
      <c r="B149" s="922"/>
      <c r="C149" s="1119"/>
      <c r="D149" s="1120"/>
      <c r="E149" s="1096" t="s">
        <v>636</v>
      </c>
      <c r="F149" s="1097"/>
      <c r="G149" s="1097"/>
      <c r="H149" s="1097"/>
      <c r="I149" s="1098"/>
      <c r="J149" s="572">
        <f>LOOKUP($M$2,'TODO 1'!$D$8:$D$39,'TODO 1'!EW$8:EW$39)</f>
        <v>2898980</v>
      </c>
      <c r="K149" s="957"/>
      <c r="L149" s="222"/>
      <c r="M149" s="603"/>
    </row>
    <row r="150" spans="2:13" ht="46.5" customHeight="1" thickBot="1">
      <c r="B150" s="922"/>
      <c r="C150" s="1119"/>
      <c r="D150" s="1120"/>
      <c r="E150" s="1086" t="s">
        <v>635</v>
      </c>
      <c r="F150" s="1087"/>
      <c r="G150" s="1087"/>
      <c r="H150" s="1087"/>
      <c r="I150" s="1088"/>
      <c r="J150" s="574">
        <f>LOOKUP($M$2,'TODO 1'!$D$8:$D$39,'TODO 1'!EX$8:EX$39)</f>
        <v>2898980</v>
      </c>
      <c r="K150" s="958"/>
      <c r="L150" s="222"/>
      <c r="M150" s="603"/>
    </row>
    <row r="151" spans="1:13" ht="15.75" customHeight="1" thickBot="1">
      <c r="A151" s="316">
        <v>192</v>
      </c>
      <c r="B151" s="922"/>
      <c r="C151" s="1310" t="s">
        <v>278</v>
      </c>
      <c r="D151" s="1310"/>
      <c r="E151" s="1296" t="s">
        <v>627</v>
      </c>
      <c r="F151" s="1312" t="s">
        <v>294</v>
      </c>
      <c r="G151" s="1313"/>
      <c r="H151" s="1314"/>
      <c r="I151" s="374" t="s">
        <v>348</v>
      </c>
      <c r="J151" s="334">
        <f>LOOKUP($M$2,'TODO 1'!$D$8:$D$39,'TODO 1'!EY$8:EY$39)</f>
        <v>9</v>
      </c>
      <c r="K151" s="956" t="s">
        <v>450</v>
      </c>
      <c r="L151" s="959"/>
      <c r="M151" s="592"/>
    </row>
    <row r="152" spans="1:13" ht="15.75" customHeight="1" thickBot="1">
      <c r="A152" s="316">
        <v>193</v>
      </c>
      <c r="B152" s="922"/>
      <c r="C152" s="1310"/>
      <c r="D152" s="1310"/>
      <c r="E152" s="1296"/>
      <c r="F152" s="1093"/>
      <c r="G152" s="1094"/>
      <c r="H152" s="1095"/>
      <c r="I152" s="282" t="s">
        <v>294</v>
      </c>
      <c r="J152" s="336">
        <f>LOOKUP($M$2,'TODO 1'!$D$8:$D$39,'TODO 1'!EZ$8:EZ$39)</f>
        <v>10270</v>
      </c>
      <c r="K152" s="957"/>
      <c r="L152" s="959"/>
      <c r="M152" s="558"/>
    </row>
    <row r="153" spans="1:14" ht="15.75" customHeight="1" thickBot="1">
      <c r="A153" s="316">
        <v>194</v>
      </c>
      <c r="B153" s="922"/>
      <c r="C153" s="1310"/>
      <c r="D153" s="1310"/>
      <c r="E153" s="1296"/>
      <c r="F153" s="1090" t="s">
        <v>286</v>
      </c>
      <c r="G153" s="1091"/>
      <c r="H153" s="1092"/>
      <c r="I153" s="172" t="s">
        <v>349</v>
      </c>
      <c r="J153" s="334">
        <f>LOOKUP($M$2,'TODO 1'!$D$8:$D$39,'TODO 1'!FA$8:FA$39)</f>
        <v>0</v>
      </c>
      <c r="K153" s="957"/>
      <c r="L153" s="959"/>
      <c r="M153" s="592"/>
      <c r="N153" s="304"/>
    </row>
    <row r="154" spans="1:14" ht="15.75" customHeight="1" thickBot="1">
      <c r="A154" s="316">
        <v>195</v>
      </c>
      <c r="B154" s="922"/>
      <c r="C154" s="1310"/>
      <c r="D154" s="1310"/>
      <c r="E154" s="1296"/>
      <c r="F154" s="1093"/>
      <c r="G154" s="1094"/>
      <c r="H154" s="1095"/>
      <c r="I154" s="282" t="s">
        <v>286</v>
      </c>
      <c r="J154" s="336">
        <f>LOOKUP($M$2,'TODO 1'!$D$8:$D$39,'TODO 1'!FB$8:FB$39)</f>
        <v>8132</v>
      </c>
      <c r="K154" s="957"/>
      <c r="L154" s="959"/>
      <c r="M154" s="558"/>
      <c r="N154" s="304"/>
    </row>
    <row r="155" spans="1:13" ht="15.75" customHeight="1" thickBot="1">
      <c r="A155" s="316">
        <v>196</v>
      </c>
      <c r="B155" s="922"/>
      <c r="C155" s="1310"/>
      <c r="D155" s="1310"/>
      <c r="E155" s="1296"/>
      <c r="F155" s="1090" t="s">
        <v>257</v>
      </c>
      <c r="G155" s="1091"/>
      <c r="H155" s="1092"/>
      <c r="I155" s="172" t="s">
        <v>350</v>
      </c>
      <c r="J155" s="334">
        <f>LOOKUP($M$2,'TODO 1'!$D$8:$D$39,'TODO 1'!FC$8:FC$39)</f>
        <v>962</v>
      </c>
      <c r="K155" s="957"/>
      <c r="L155" s="959"/>
      <c r="M155" s="592"/>
    </row>
    <row r="156" spans="1:13" ht="15.75" customHeight="1" thickBot="1">
      <c r="A156" s="316">
        <v>197</v>
      </c>
      <c r="B156" s="922"/>
      <c r="C156" s="1310"/>
      <c r="D156" s="1310"/>
      <c r="E156" s="1296"/>
      <c r="F156" s="1093"/>
      <c r="G156" s="1094"/>
      <c r="H156" s="1095"/>
      <c r="I156" s="282" t="s">
        <v>257</v>
      </c>
      <c r="J156" s="336">
        <f>LOOKUP($M$2,'TODO 1'!$D$8:$D$39,'TODO 1'!FD$8:FD$39)</f>
        <v>40667</v>
      </c>
      <c r="K156" s="957"/>
      <c r="L156" s="959"/>
      <c r="M156" s="558"/>
    </row>
    <row r="157" spans="1:13" ht="15.75" customHeight="1" thickBot="1">
      <c r="A157" s="316">
        <v>198</v>
      </c>
      <c r="B157" s="922"/>
      <c r="C157" s="1310"/>
      <c r="D157" s="1310"/>
      <c r="E157" s="1296"/>
      <c r="F157" s="1090" t="s">
        <v>287</v>
      </c>
      <c r="G157" s="1091"/>
      <c r="H157" s="1092"/>
      <c r="I157" s="172" t="s">
        <v>351</v>
      </c>
      <c r="J157" s="334">
        <f>LOOKUP($M$2,'TODO 1'!$D$8:$D$39,'TODO 1'!FE$8:FE$39)</f>
        <v>253</v>
      </c>
      <c r="K157" s="957"/>
      <c r="L157" s="959"/>
      <c r="M157" s="592"/>
    </row>
    <row r="158" spans="1:13" ht="15.75" customHeight="1" thickBot="1">
      <c r="A158" s="316">
        <v>199</v>
      </c>
      <c r="B158" s="922"/>
      <c r="C158" s="1310"/>
      <c r="D158" s="1310"/>
      <c r="E158" s="1296"/>
      <c r="F158" s="1093"/>
      <c r="G158" s="1094"/>
      <c r="H158" s="1095"/>
      <c r="I158" s="282" t="s">
        <v>287</v>
      </c>
      <c r="J158" s="336">
        <f>LOOKUP($M$2,'TODO 1'!$D$8:$D$39,'TODO 1'!FF$8:FF$39)</f>
        <v>14332</v>
      </c>
      <c r="K158" s="957"/>
      <c r="L158" s="1075"/>
      <c r="M158" s="595"/>
    </row>
    <row r="159" spans="1:13" ht="15.75" customHeight="1" thickBot="1">
      <c r="A159" s="316">
        <v>200</v>
      </c>
      <c r="B159" s="922"/>
      <c r="C159" s="1310"/>
      <c r="D159" s="1310"/>
      <c r="E159" s="1296"/>
      <c r="F159" s="1090" t="s">
        <v>288</v>
      </c>
      <c r="G159" s="1091"/>
      <c r="H159" s="1092"/>
      <c r="I159" s="172" t="s">
        <v>352</v>
      </c>
      <c r="J159" s="334">
        <f>LOOKUP($M$2,'TODO 1'!$D$8:$D$39,'TODO 1'!FG$8:FG$39)</f>
        <v>45</v>
      </c>
      <c r="K159" s="957"/>
      <c r="L159" s="1075"/>
      <c r="M159" s="592"/>
    </row>
    <row r="160" spans="1:13" ht="15.75" customHeight="1" thickBot="1">
      <c r="A160" s="316">
        <v>201</v>
      </c>
      <c r="B160" s="922"/>
      <c r="C160" s="1310"/>
      <c r="D160" s="1310"/>
      <c r="E160" s="1296"/>
      <c r="F160" s="1093"/>
      <c r="G160" s="1094"/>
      <c r="H160" s="1095"/>
      <c r="I160" s="282" t="s">
        <v>288</v>
      </c>
      <c r="J160" s="336">
        <f>LOOKUP($M$2,'TODO 1'!$D$8:$D$39,'TODO 1'!FH$8:FH$39)</f>
        <v>13328</v>
      </c>
      <c r="K160" s="957"/>
      <c r="L160" s="1075"/>
      <c r="M160" s="595"/>
    </row>
    <row r="161" spans="1:13" ht="15.75" customHeight="1" thickBot="1">
      <c r="A161" s="316">
        <v>202</v>
      </c>
      <c r="B161" s="922"/>
      <c r="C161" s="1310"/>
      <c r="D161" s="1310"/>
      <c r="E161" s="1296"/>
      <c r="F161" s="1090" t="s">
        <v>289</v>
      </c>
      <c r="G161" s="1091"/>
      <c r="H161" s="1092"/>
      <c r="I161" s="172" t="s">
        <v>353</v>
      </c>
      <c r="J161" s="334">
        <f>LOOKUP($M$2,'TODO 1'!$D$8:$D$39,'TODO 1'!FI$8:FI$39)</f>
        <v>770</v>
      </c>
      <c r="K161" s="957"/>
      <c r="L161" s="1075"/>
      <c r="M161" s="592"/>
    </row>
    <row r="162" spans="1:13" ht="15.75" customHeight="1" thickBot="1">
      <c r="A162" s="316">
        <v>203</v>
      </c>
      <c r="B162" s="922"/>
      <c r="C162" s="1310"/>
      <c r="D162" s="1310"/>
      <c r="E162" s="1296"/>
      <c r="F162" s="1093"/>
      <c r="G162" s="1094"/>
      <c r="H162" s="1095"/>
      <c r="I162" s="282" t="s">
        <v>289</v>
      </c>
      <c r="J162" s="336">
        <f>LOOKUP($M$2,'TODO 1'!$D$8:$D$39,'TODO 1'!FJ$8:FJ$39)</f>
        <v>45806</v>
      </c>
      <c r="K162" s="957"/>
      <c r="L162" s="1075"/>
      <c r="M162" s="595"/>
    </row>
    <row r="163" spans="1:13" ht="15.75" customHeight="1" thickBot="1">
      <c r="A163" s="316">
        <v>208</v>
      </c>
      <c r="B163" s="922"/>
      <c r="C163" s="1310"/>
      <c r="D163" s="1310"/>
      <c r="E163" s="1296"/>
      <c r="F163" s="1090" t="s">
        <v>230</v>
      </c>
      <c r="G163" s="1091"/>
      <c r="H163" s="1092"/>
      <c r="I163" s="172" t="s">
        <v>354</v>
      </c>
      <c r="J163" s="334">
        <f>LOOKUP($M$2,'TODO 1'!$D$8:$D$39,'TODO 1'!FK$8:FK$39)</f>
        <v>268</v>
      </c>
      <c r="K163" s="957"/>
      <c r="L163" s="1075"/>
      <c r="M163" s="592"/>
    </row>
    <row r="164" spans="1:13" ht="15.75" customHeight="1" thickBot="1">
      <c r="A164" s="316">
        <v>209</v>
      </c>
      <c r="B164" s="922"/>
      <c r="C164" s="1310"/>
      <c r="D164" s="1310"/>
      <c r="E164" s="1297"/>
      <c r="F164" s="1093"/>
      <c r="G164" s="1094"/>
      <c r="H164" s="1095"/>
      <c r="I164" s="282" t="s">
        <v>230</v>
      </c>
      <c r="J164" s="336">
        <f>LOOKUP($M$2,'TODO 1'!$D$8:$D$39,'TODO 1'!FL$8:FL$39)</f>
        <v>24412</v>
      </c>
      <c r="K164" s="957"/>
      <c r="L164" s="1075"/>
      <c r="M164" s="595"/>
    </row>
    <row r="165" spans="1:13" ht="39" customHeight="1" thickBot="1">
      <c r="A165" s="316">
        <v>210</v>
      </c>
      <c r="B165" s="922"/>
      <c r="C165" s="1311"/>
      <c r="D165" s="1311"/>
      <c r="E165" s="1315" t="s">
        <v>235</v>
      </c>
      <c r="F165" s="1316"/>
      <c r="G165" s="1316"/>
      <c r="H165" s="1316"/>
      <c r="I165" s="1317"/>
      <c r="J165" s="574">
        <f>J152+J154+J156+J158+J160+J162+J164</f>
        <v>156947</v>
      </c>
      <c r="K165" s="958"/>
      <c r="L165" s="729" t="s">
        <v>426</v>
      </c>
      <c r="M165" s="592"/>
    </row>
    <row r="166" spans="1:25" s="402" customFormat="1" ht="23.25" customHeight="1">
      <c r="A166" s="316"/>
      <c r="B166" s="922"/>
      <c r="C166" s="912" t="s">
        <v>591</v>
      </c>
      <c r="D166" s="913"/>
      <c r="E166" s="913" t="s">
        <v>628</v>
      </c>
      <c r="F166" s="728" t="s">
        <v>676</v>
      </c>
      <c r="G166" s="728"/>
      <c r="H166" s="728"/>
      <c r="I166" s="730"/>
      <c r="J166" s="576">
        <f>LOOKUP($M$2,'Bib DIG'!$D$8:$D$39,'Bib DIG'!F$8:F$39)</f>
        <v>417</v>
      </c>
      <c r="M166" s="545"/>
      <c r="N166" s="545"/>
      <c r="O166" s="545"/>
      <c r="P166" s="545"/>
      <c r="Q166" s="545"/>
      <c r="R166" s="545"/>
      <c r="S166" s="545"/>
      <c r="T166" s="545"/>
      <c r="U166" s="545"/>
      <c r="V166" s="545"/>
      <c r="W166" s="545">
        <f>LOOKUP($M$2,'Bib DIG'!$D$8:$D$39,'Bib DIG'!S$8:S$39)</f>
        <v>0</v>
      </c>
      <c r="X166" s="545"/>
      <c r="Y166" s="545"/>
    </row>
    <row r="167" spans="1:10" s="402" customFormat="1" ht="23.25" customHeight="1">
      <c r="A167" s="316"/>
      <c r="B167" s="922"/>
      <c r="C167" s="914"/>
      <c r="D167" s="915"/>
      <c r="E167" s="915"/>
      <c r="F167" s="728" t="s">
        <v>677</v>
      </c>
      <c r="G167" s="728"/>
      <c r="H167" s="728"/>
      <c r="I167" s="730"/>
      <c r="J167" s="576">
        <f>LOOKUP($M$2,'Bib DIG'!$D$8:$D$39,'Bib DIG'!G$8:G$39)</f>
        <v>130000</v>
      </c>
    </row>
    <row r="168" spans="1:10" s="402" customFormat="1" ht="23.25" customHeight="1">
      <c r="A168" s="316"/>
      <c r="B168" s="922"/>
      <c r="C168" s="914"/>
      <c r="D168" s="915"/>
      <c r="E168" s="915"/>
      <c r="F168" s="728" t="s">
        <v>678</v>
      </c>
      <c r="G168" s="728"/>
      <c r="H168" s="728"/>
      <c r="I168" s="730"/>
      <c r="J168" s="576">
        <f>LOOKUP($M$2,'Bib DIG'!$D$8:$D$39,'Bib DIG'!H$8:H$39)</f>
        <v>38555</v>
      </c>
    </row>
    <row r="169" spans="1:10" s="402" customFormat="1" ht="23.25" customHeight="1">
      <c r="A169" s="316"/>
      <c r="B169" s="922"/>
      <c r="C169" s="914"/>
      <c r="D169" s="915"/>
      <c r="E169" s="915"/>
      <c r="F169" s="728" t="s">
        <v>679</v>
      </c>
      <c r="G169" s="728"/>
      <c r="H169" s="728"/>
      <c r="I169" s="730"/>
      <c r="J169" s="576">
        <f>LOOKUP($M$2,'Bib DIG'!$D$8:$D$39,'Bib DIG'!I$8:I$39)</f>
        <v>9840</v>
      </c>
    </row>
    <row r="170" spans="1:10" s="402" customFormat="1" ht="23.25" customHeight="1">
      <c r="A170" s="316"/>
      <c r="B170" s="922"/>
      <c r="C170" s="914"/>
      <c r="D170" s="915"/>
      <c r="E170" s="915"/>
      <c r="F170" s="728" t="s">
        <v>680</v>
      </c>
      <c r="G170" s="728"/>
      <c r="H170" s="728"/>
      <c r="I170" s="730"/>
      <c r="J170" s="576">
        <f>LOOKUP($M$2,'Bib DIG'!$D$8:$D$39,'Bib DIG'!J$8:J$39)</f>
        <v>10036</v>
      </c>
    </row>
    <row r="171" spans="1:10" s="402" customFormat="1" ht="23.25" customHeight="1">
      <c r="A171" s="316"/>
      <c r="B171" s="922"/>
      <c r="C171" s="914"/>
      <c r="D171" s="915"/>
      <c r="E171" s="915"/>
      <c r="F171" s="728" t="s">
        <v>681</v>
      </c>
      <c r="G171" s="728"/>
      <c r="H171" s="728"/>
      <c r="I171" s="730"/>
      <c r="J171" s="576">
        <f>LOOKUP($M$2,'Bib DIG'!$D$8:$D$39,'Bib DIG'!K$8:K$39)</f>
        <v>38214</v>
      </c>
    </row>
    <row r="172" spans="1:10" s="402" customFormat="1" ht="23.25" customHeight="1">
      <c r="A172" s="316"/>
      <c r="B172" s="922"/>
      <c r="C172" s="914"/>
      <c r="D172" s="915"/>
      <c r="E172" s="915"/>
      <c r="F172" s="734" t="s">
        <v>689</v>
      </c>
      <c r="G172" s="728"/>
      <c r="H172" s="728"/>
      <c r="I172" s="730"/>
      <c r="J172" s="576">
        <f>LOOKUP($M$2,'Bib DIG'!$D$8:$D$39,'Bib DIG'!L$8:L$39)</f>
        <v>9745</v>
      </c>
    </row>
    <row r="173" spans="1:10" s="402" customFormat="1" ht="23.25" customHeight="1">
      <c r="A173" s="316"/>
      <c r="B173" s="922"/>
      <c r="C173" s="914"/>
      <c r="D173" s="915"/>
      <c r="E173" s="915"/>
      <c r="F173" s="728" t="s">
        <v>682</v>
      </c>
      <c r="G173" s="728"/>
      <c r="H173" s="728"/>
      <c r="I173" s="730"/>
      <c r="J173" s="576">
        <f>LOOKUP($M$2,'Bib DIG'!$D$8:$D$39,'Bib DIG'!M$8:M$39)</f>
        <v>1596</v>
      </c>
    </row>
    <row r="174" spans="1:10" s="402" customFormat="1" ht="23.25" customHeight="1">
      <c r="A174" s="316"/>
      <c r="B174" s="922"/>
      <c r="C174" s="914"/>
      <c r="D174" s="915"/>
      <c r="E174" s="915"/>
      <c r="F174" s="728" t="s">
        <v>683</v>
      </c>
      <c r="G174" s="728"/>
      <c r="H174" s="728"/>
      <c r="I174" s="730"/>
      <c r="J174" s="576">
        <f>LOOKUP($M$2,'Bib DIG'!$D$8:$D$39,'Bib DIG'!N$8:N$39)</f>
        <v>450082</v>
      </c>
    </row>
    <row r="175" spans="1:10" s="402" customFormat="1" ht="23.25" customHeight="1">
      <c r="A175" s="316"/>
      <c r="B175" s="922"/>
      <c r="C175" s="914"/>
      <c r="D175" s="915"/>
      <c r="E175" s="915"/>
      <c r="F175" s="728" t="s">
        <v>684</v>
      </c>
      <c r="G175" s="728"/>
      <c r="H175" s="728"/>
      <c r="I175" s="730"/>
      <c r="J175" s="576">
        <f>LOOKUP($M$2,'Bib DIG'!$D$8:$D$39,'Bib DIG'!O$8:O$39)</f>
        <v>3393</v>
      </c>
    </row>
    <row r="176" spans="1:10" s="402" customFormat="1" ht="23.25" customHeight="1">
      <c r="A176" s="316"/>
      <c r="B176" s="922"/>
      <c r="C176" s="914"/>
      <c r="D176" s="915"/>
      <c r="E176" s="915"/>
      <c r="F176" s="728" t="s">
        <v>685</v>
      </c>
      <c r="G176" s="728"/>
      <c r="H176" s="728"/>
      <c r="I176" s="730"/>
      <c r="J176" s="576">
        <f>LOOKUP($M$2,'Bib DIG'!$D$8:$D$39,'Bib DIG'!P$8:P$39)</f>
        <v>120574</v>
      </c>
    </row>
    <row r="177" spans="1:10" s="402" customFormat="1" ht="23.25" customHeight="1">
      <c r="A177" s="316"/>
      <c r="B177" s="922"/>
      <c r="C177" s="914"/>
      <c r="D177" s="915"/>
      <c r="E177" s="915"/>
      <c r="F177" s="728" t="s">
        <v>686</v>
      </c>
      <c r="G177" s="728"/>
      <c r="H177" s="728"/>
      <c r="I177" s="730"/>
      <c r="J177" s="576">
        <f>LOOKUP($M$2,'Bib DIG'!$D$8:$D$39,'Bib DIG'!Q$8:Q$39)</f>
        <v>2363</v>
      </c>
    </row>
    <row r="178" spans="1:10" s="402" customFormat="1" ht="23.25" customHeight="1" thickBot="1">
      <c r="A178" s="316"/>
      <c r="B178" s="923"/>
      <c r="C178" s="916"/>
      <c r="D178" s="917"/>
      <c r="E178" s="917"/>
      <c r="F178" s="728" t="s">
        <v>687</v>
      </c>
      <c r="G178" s="728"/>
      <c r="H178" s="728"/>
      <c r="I178" s="730"/>
      <c r="J178" s="576">
        <f>LOOKUP($M$2,'Bib DIG'!$D$8:$D$39,'Bib DIG'!R$8:R$39)</f>
        <v>2591</v>
      </c>
    </row>
    <row r="179" spans="1:128" ht="20.25" customHeight="1" thickBot="1">
      <c r="A179" s="316">
        <v>1</v>
      </c>
      <c r="B179" s="1202" t="s">
        <v>318</v>
      </c>
      <c r="C179" s="1163" t="s">
        <v>84</v>
      </c>
      <c r="D179" s="1318" t="s">
        <v>243</v>
      </c>
      <c r="E179" s="1319"/>
      <c r="F179" s="1319"/>
      <c r="G179" s="1319"/>
      <c r="H179" s="1320"/>
      <c r="I179" s="575" t="s">
        <v>32</v>
      </c>
      <c r="J179" s="582">
        <f>LOOKUP($M$2,'TODO 8 '!$D$9:$D42,'TODO 8 '!F$9:F$42)</f>
        <v>23477</v>
      </c>
      <c r="K179" s="954" t="s">
        <v>586</v>
      </c>
      <c r="L179" s="949" t="s">
        <v>427</v>
      </c>
      <c r="M179" s="392"/>
      <c r="N179" s="609"/>
      <c r="P179" s="386"/>
      <c r="Q179" s="386"/>
      <c r="R179" s="386"/>
      <c r="S179" s="386"/>
      <c r="T179" s="386"/>
      <c r="U179" s="386"/>
      <c r="V179" s="386"/>
      <c r="W179" s="386"/>
      <c r="X179" s="386"/>
      <c r="Y179" s="386"/>
      <c r="Z179" s="386"/>
      <c r="AA179" s="386"/>
      <c r="AB179" s="386"/>
      <c r="AC179" s="386"/>
      <c r="AD179" s="386"/>
      <c r="AE179" s="386"/>
      <c r="AF179" s="386"/>
      <c r="AG179" s="386"/>
      <c r="AH179" s="386"/>
      <c r="AI179" s="386"/>
      <c r="AJ179" s="386"/>
      <c r="AK179" s="386"/>
      <c r="AL179" s="386"/>
      <c r="AM179" s="386"/>
      <c r="AN179" s="386"/>
      <c r="AO179" s="386"/>
      <c r="AP179" s="386"/>
      <c r="AQ179" s="386"/>
      <c r="AR179" s="386"/>
      <c r="AS179" s="386"/>
      <c r="AT179" s="386"/>
      <c r="AU179" s="386"/>
      <c r="AV179" s="386"/>
      <c r="AW179" s="386"/>
      <c r="AX179" s="386"/>
      <c r="AY179" s="386"/>
      <c r="AZ179" s="386"/>
      <c r="BA179" s="386"/>
      <c r="BB179" s="386"/>
      <c r="BC179" s="386"/>
      <c r="BD179" s="386"/>
      <c r="BE179" s="386"/>
      <c r="BF179" s="386"/>
      <c r="BG179" s="386"/>
      <c r="BH179" s="386"/>
      <c r="BI179" s="386"/>
      <c r="BJ179" s="386"/>
      <c r="BK179" s="386"/>
      <c r="BL179" s="386"/>
      <c r="BM179" s="386"/>
      <c r="BN179" s="386"/>
      <c r="BO179" s="386"/>
      <c r="BP179" s="386"/>
      <c r="BQ179" s="386"/>
      <c r="BR179" s="386"/>
      <c r="BS179" s="386"/>
      <c r="BT179" s="386"/>
      <c r="BU179" s="386"/>
      <c r="BV179" s="386"/>
      <c r="BW179" s="386"/>
      <c r="BX179" s="386"/>
      <c r="BY179" s="386"/>
      <c r="BZ179" s="386"/>
      <c r="CA179" s="386"/>
      <c r="CB179" s="386"/>
      <c r="CC179" s="386"/>
      <c r="CD179" s="386"/>
      <c r="CE179" s="386"/>
      <c r="CF179" s="386"/>
      <c r="CG179" s="386"/>
      <c r="CH179" s="386"/>
      <c r="CI179" s="386"/>
      <c r="CJ179" s="386"/>
      <c r="CK179" s="386"/>
      <c r="CL179" s="386"/>
      <c r="CM179" s="386"/>
      <c r="CN179" s="386"/>
      <c r="CO179" s="386"/>
      <c r="CP179" s="386"/>
      <c r="CQ179" s="386"/>
      <c r="CR179" s="386"/>
      <c r="CS179" s="386"/>
      <c r="CT179" s="386"/>
      <c r="CU179" s="386"/>
      <c r="CV179" s="386"/>
      <c r="CW179" s="386"/>
      <c r="CX179" s="386"/>
      <c r="CY179" s="386"/>
      <c r="CZ179" s="386"/>
      <c r="DA179" s="386"/>
      <c r="DB179" s="386"/>
      <c r="DC179" s="386"/>
      <c r="DD179" s="386"/>
      <c r="DE179" s="386"/>
      <c r="DF179" s="386"/>
      <c r="DG179" s="386"/>
      <c r="DH179" s="386"/>
      <c r="DI179" s="386"/>
      <c r="DJ179" s="386"/>
      <c r="DK179" s="386"/>
      <c r="DL179" s="386"/>
      <c r="DM179" s="386"/>
      <c r="DN179" s="386"/>
      <c r="DO179" s="386"/>
      <c r="DP179" s="386"/>
      <c r="DQ179" s="387"/>
      <c r="DR179" s="387"/>
      <c r="DS179" s="387"/>
      <c r="DT179" s="387"/>
      <c r="DU179" s="387"/>
      <c r="DV179" s="387"/>
      <c r="DW179" s="387"/>
      <c r="DX179" s="387"/>
    </row>
    <row r="180" spans="1:13" ht="18" customHeight="1" thickBot="1">
      <c r="A180" s="316">
        <v>2</v>
      </c>
      <c r="B180" s="1203"/>
      <c r="C180" s="1164"/>
      <c r="D180" s="1318"/>
      <c r="E180" s="1319"/>
      <c r="F180" s="1319"/>
      <c r="G180" s="1319"/>
      <c r="H180" s="1320"/>
      <c r="I180" s="165" t="s">
        <v>296</v>
      </c>
      <c r="J180" s="583">
        <f>LOOKUP($M$2,'TODO 8 '!$D$9:$D42,'TODO 8 '!G$9:G$42)</f>
        <v>5269</v>
      </c>
      <c r="K180" s="907"/>
      <c r="L180" s="949"/>
      <c r="M180" s="392"/>
    </row>
    <row r="181" spans="1:13" ht="28.5" customHeight="1" thickBot="1">
      <c r="A181" s="316">
        <v>3</v>
      </c>
      <c r="B181" s="1203"/>
      <c r="C181" s="1164"/>
      <c r="D181" s="1321"/>
      <c r="E181" s="1322"/>
      <c r="F181" s="1322"/>
      <c r="G181" s="1322"/>
      <c r="H181" s="1323"/>
      <c r="I181" s="282" t="s">
        <v>494</v>
      </c>
      <c r="J181" s="337">
        <f>LOOKUP($M$2,'TODO 8 '!$D$9:$D42,'TODO 8 '!H$9:H$42)</f>
        <v>29534</v>
      </c>
      <c r="K181" s="907"/>
      <c r="L181" s="949"/>
      <c r="M181" s="558">
        <f>SUM(J179:J180)</f>
        <v>28746</v>
      </c>
    </row>
    <row r="182" spans="2:13" ht="28.5" customHeight="1" thickBot="1">
      <c r="B182" s="1203"/>
      <c r="C182" s="658"/>
      <c r="D182" s="962"/>
      <c r="E182" s="963"/>
      <c r="F182" s="963"/>
      <c r="G182" s="963"/>
      <c r="H182" s="964"/>
      <c r="I182" s="682" t="s">
        <v>663</v>
      </c>
      <c r="J182" s="683">
        <f>LOOKUP($M$2,'TODO 8 '!$D$9:$D42,'TODO 8 '!I$9:I$42)</f>
        <v>198</v>
      </c>
      <c r="K182" s="907"/>
      <c r="L182" s="223"/>
      <c r="M182" s="595"/>
    </row>
    <row r="183" spans="1:13" ht="15.75" customHeight="1" thickBot="1">
      <c r="A183" s="316">
        <v>4</v>
      </c>
      <c r="B183" s="1203"/>
      <c r="C183" s="1132" t="s">
        <v>82</v>
      </c>
      <c r="D183" s="1179" t="s">
        <v>83</v>
      </c>
      <c r="E183" s="1206" t="s">
        <v>300</v>
      </c>
      <c r="F183" s="1207"/>
      <c r="G183" s="1207"/>
      <c r="H183" s="1208"/>
      <c r="I183" s="136" t="s">
        <v>297</v>
      </c>
      <c r="J183" s="584">
        <f>LOOKUP($M$2,'TODO 8 '!$D$9:$D42,'TODO 8 '!J$9:J$42)</f>
        <v>0</v>
      </c>
      <c r="K183" s="907"/>
      <c r="L183" s="949" t="s">
        <v>428</v>
      </c>
      <c r="M183" s="392"/>
    </row>
    <row r="184" spans="1:13" ht="20.25" customHeight="1" thickBot="1">
      <c r="A184" s="316">
        <v>5</v>
      </c>
      <c r="B184" s="1203"/>
      <c r="C184" s="1131"/>
      <c r="D184" s="1180"/>
      <c r="E184" s="1209"/>
      <c r="F184" s="1210"/>
      <c r="G184" s="1210"/>
      <c r="H184" s="1211"/>
      <c r="I184" s="136" t="s">
        <v>257</v>
      </c>
      <c r="J184" s="584">
        <f>LOOKUP($M$2,'TODO 8 '!$D$9:$D42,'TODO 8 '!K$9:K$42)</f>
        <v>328</v>
      </c>
      <c r="K184" s="907"/>
      <c r="L184" s="949"/>
      <c r="M184" s="392"/>
    </row>
    <row r="185" spans="1:13" ht="20.25" customHeight="1" thickBot="1">
      <c r="A185" s="316">
        <v>6</v>
      </c>
      <c r="B185" s="1203"/>
      <c r="C185" s="1131"/>
      <c r="D185" s="1180"/>
      <c r="E185" s="1209"/>
      <c r="F185" s="1210"/>
      <c r="G185" s="1210"/>
      <c r="H185" s="1211"/>
      <c r="I185" s="136" t="s">
        <v>286</v>
      </c>
      <c r="J185" s="584">
        <f>LOOKUP($M$2,'TODO 8 '!$D$9:$D42,'TODO 8 '!L$9:L$42)</f>
        <v>192</v>
      </c>
      <c r="K185" s="907"/>
      <c r="L185" s="949"/>
      <c r="M185" s="392"/>
    </row>
    <row r="186" spans="1:13" ht="20.25" customHeight="1" thickBot="1">
      <c r="A186" s="316">
        <v>7</v>
      </c>
      <c r="B186" s="1203"/>
      <c r="C186" s="1131"/>
      <c r="D186" s="1180"/>
      <c r="E186" s="1209"/>
      <c r="F186" s="1210"/>
      <c r="G186" s="1210"/>
      <c r="H186" s="1211"/>
      <c r="I186" s="136" t="s">
        <v>395</v>
      </c>
      <c r="J186" s="584">
        <f>LOOKUP($M$2,'TODO 8 '!$D$9:$D42,'TODO 8 '!M$9:M$42)</f>
        <v>31</v>
      </c>
      <c r="K186" s="907"/>
      <c r="L186" s="949"/>
      <c r="M186" s="392"/>
    </row>
    <row r="187" spans="1:13" ht="20.25" customHeight="1" thickBot="1">
      <c r="A187" s="316">
        <v>8</v>
      </c>
      <c r="B187" s="1203"/>
      <c r="C187" s="1131"/>
      <c r="D187" s="1180"/>
      <c r="E187" s="1209"/>
      <c r="F187" s="1210"/>
      <c r="G187" s="1210"/>
      <c r="H187" s="1211"/>
      <c r="I187" s="136" t="s">
        <v>396</v>
      </c>
      <c r="J187" s="584">
        <f>LOOKUP($M$2,'TODO 8 '!$D$9:$D42,'TODO 8 '!N$9:N$42)</f>
        <v>95</v>
      </c>
      <c r="K187" s="907"/>
      <c r="L187" s="949"/>
      <c r="M187" s="392"/>
    </row>
    <row r="188" spans="1:13" ht="20.25" customHeight="1" thickBot="1">
      <c r="A188" s="316">
        <v>9</v>
      </c>
      <c r="B188" s="1203"/>
      <c r="C188" s="1131"/>
      <c r="D188" s="1180"/>
      <c r="E188" s="1209"/>
      <c r="F188" s="1210"/>
      <c r="G188" s="1210"/>
      <c r="H188" s="1211"/>
      <c r="I188" s="136" t="s">
        <v>289</v>
      </c>
      <c r="J188" s="584">
        <f>LOOKUP($M$2,'TODO 8 '!$D$9:$D42,'TODO 8 '!O$9:O$42)</f>
        <v>0</v>
      </c>
      <c r="K188" s="907"/>
      <c r="L188" s="949"/>
      <c r="M188" s="392"/>
    </row>
    <row r="189" spans="1:13" ht="20.25" customHeight="1" thickBot="1">
      <c r="A189" s="316">
        <v>10</v>
      </c>
      <c r="B189" s="1203"/>
      <c r="C189" s="1131"/>
      <c r="D189" s="1180"/>
      <c r="E189" s="1209"/>
      <c r="F189" s="1210"/>
      <c r="G189" s="1210"/>
      <c r="H189" s="1211"/>
      <c r="I189" s="136" t="s">
        <v>298</v>
      </c>
      <c r="J189" s="584">
        <f>LOOKUP($M$2,'TODO 8 '!$D$9:$D42,'TODO 8 '!P$9:P$42)</f>
        <v>0</v>
      </c>
      <c r="K189" s="907"/>
      <c r="L189" s="949"/>
      <c r="M189" s="392"/>
    </row>
    <row r="190" spans="1:13" ht="20.25" customHeight="1" thickBot="1">
      <c r="A190" s="316">
        <v>11</v>
      </c>
      <c r="B190" s="1203"/>
      <c r="C190" s="1131"/>
      <c r="D190" s="1180"/>
      <c r="E190" s="1209"/>
      <c r="F190" s="1210"/>
      <c r="G190" s="1210"/>
      <c r="H190" s="1211"/>
      <c r="I190" s="136" t="s">
        <v>299</v>
      </c>
      <c r="J190" s="584">
        <f>LOOKUP($M$2,'TODO 8 '!$D$9:$D42,'TODO 8 '!Q$9:Q$42)</f>
        <v>402</v>
      </c>
      <c r="K190" s="907"/>
      <c r="L190" s="949"/>
      <c r="M190" s="392"/>
    </row>
    <row r="191" spans="1:13" ht="20.25" customHeight="1" thickBot="1">
      <c r="A191" s="316">
        <v>13</v>
      </c>
      <c r="B191" s="1203"/>
      <c r="C191" s="1131"/>
      <c r="D191" s="1180"/>
      <c r="E191" s="1212"/>
      <c r="F191" s="1213"/>
      <c r="G191" s="1213"/>
      <c r="H191" s="1214"/>
      <c r="I191" s="282" t="s">
        <v>495</v>
      </c>
      <c r="J191" s="337">
        <f>LOOKUP($M$2,'TODO 8 '!$D$9:$D42,'TODO 8 '!R$9:R$42)</f>
        <v>1048</v>
      </c>
      <c r="K191" s="907"/>
      <c r="L191" s="949"/>
      <c r="M191" s="558">
        <f>SUM(J183:J190)</f>
        <v>1048</v>
      </c>
    </row>
    <row r="192" spans="1:13" ht="27" customHeight="1">
      <c r="A192" s="316">
        <v>24</v>
      </c>
      <c r="B192" s="1203"/>
      <c r="C192" s="1113" t="s">
        <v>87</v>
      </c>
      <c r="D192" s="1304" t="s">
        <v>632</v>
      </c>
      <c r="E192" s="1099" t="s">
        <v>309</v>
      </c>
      <c r="F192" s="1112" t="s">
        <v>301</v>
      </c>
      <c r="G192" s="1112"/>
      <c r="H192" s="1112"/>
      <c r="I192" s="286" t="s">
        <v>397</v>
      </c>
      <c r="J192" s="338">
        <f>LOOKUP($M$2,'TODO 8 '!$D$9:$D42,'TODO 8 '!S$9:S$42)</f>
        <v>68847</v>
      </c>
      <c r="K192" s="907" t="s">
        <v>587</v>
      </c>
      <c r="L192" s="1080" t="s">
        <v>508</v>
      </c>
      <c r="M192" s="392"/>
    </row>
    <row r="193" spans="1:13" ht="27" customHeight="1">
      <c r="A193" s="316">
        <v>25</v>
      </c>
      <c r="B193" s="1203"/>
      <c r="C193" s="1114"/>
      <c r="D193" s="1305"/>
      <c r="E193" s="1099"/>
      <c r="F193" s="1112"/>
      <c r="G193" s="1112"/>
      <c r="H193" s="1112"/>
      <c r="I193" s="287" t="s">
        <v>207</v>
      </c>
      <c r="J193" s="338">
        <f>LOOKUP($M$2,'TODO 8 '!$D$9:$D42,'TODO 8 '!T$9:T$42)</f>
        <v>3187372</v>
      </c>
      <c r="K193" s="907"/>
      <c r="L193" s="950"/>
      <c r="M193" s="600"/>
    </row>
    <row r="194" spans="1:13" ht="27" customHeight="1">
      <c r="A194" s="316">
        <v>26</v>
      </c>
      <c r="B194" s="1203"/>
      <c r="C194" s="1114"/>
      <c r="D194" s="1305"/>
      <c r="E194" s="1099" t="s">
        <v>310</v>
      </c>
      <c r="F194" s="1112" t="s">
        <v>302</v>
      </c>
      <c r="G194" s="1112"/>
      <c r="H194" s="1112"/>
      <c r="I194" s="286" t="s">
        <v>397</v>
      </c>
      <c r="J194" s="338">
        <f>LOOKUP($M$2,'TODO 8 '!$D$9:$D42,'TODO 8 '!U$9:U$42)</f>
        <v>50892</v>
      </c>
      <c r="K194" s="907"/>
      <c r="L194" s="950"/>
      <c r="M194" s="392"/>
    </row>
    <row r="195" spans="1:13" ht="27" customHeight="1">
      <c r="A195" s="316">
        <v>27</v>
      </c>
      <c r="B195" s="1203"/>
      <c r="C195" s="1114"/>
      <c r="D195" s="1306"/>
      <c r="E195" s="1099"/>
      <c r="F195" s="1112"/>
      <c r="G195" s="1112"/>
      <c r="H195" s="1112"/>
      <c r="I195" s="287" t="s">
        <v>207</v>
      </c>
      <c r="J195" s="338">
        <f>LOOKUP($M$2,'TODO 8 '!$D$9:$D42,'TODO 8 '!V$9:V$42)</f>
        <v>1826553</v>
      </c>
      <c r="K195" s="907"/>
      <c r="L195" s="950"/>
      <c r="M195" s="600"/>
    </row>
    <row r="196" spans="2:13" ht="15.75" customHeight="1" thickBot="1">
      <c r="B196" s="1203"/>
      <c r="C196" s="1115"/>
      <c r="D196" s="1308"/>
      <c r="E196" s="1103" t="s">
        <v>624</v>
      </c>
      <c r="F196" s="1104"/>
      <c r="G196" s="1104"/>
      <c r="H196" s="1105"/>
      <c r="I196" s="285" t="s">
        <v>496</v>
      </c>
      <c r="J196" s="338">
        <f>LOOKUP($M$2,'TODO 8 '!$D$9:$D42,'TODO 8 '!X$9:X$42)</f>
        <v>0</v>
      </c>
      <c r="K196" s="907"/>
      <c r="L196" s="239"/>
      <c r="M196" s="605"/>
    </row>
    <row r="197" spans="2:13" ht="15.75" customHeight="1" thickBot="1">
      <c r="B197" s="1203"/>
      <c r="C197" s="1115"/>
      <c r="D197" s="1308"/>
      <c r="E197" s="1106"/>
      <c r="F197" s="1107"/>
      <c r="G197" s="1107"/>
      <c r="H197" s="1108"/>
      <c r="I197" s="285" t="s">
        <v>497</v>
      </c>
      <c r="J197" s="338">
        <f>LOOKUP($M$2,'TODO 8 '!$D$9:$D42,'TODO 8 '!Y$9:Y$42)</f>
        <v>0</v>
      </c>
      <c r="K197" s="907"/>
      <c r="L197" s="239"/>
      <c r="M197" s="605"/>
    </row>
    <row r="198" spans="2:13" ht="15.75" customHeight="1" thickBot="1">
      <c r="B198" s="1203"/>
      <c r="C198" s="1116"/>
      <c r="D198" s="1309"/>
      <c r="E198" s="1109"/>
      <c r="F198" s="1110"/>
      <c r="G198" s="1110"/>
      <c r="H198" s="1111"/>
      <c r="I198" s="283" t="s">
        <v>498</v>
      </c>
      <c r="J198" s="391">
        <f>LOOKUP($M$2,'TODO 8 '!$D$9:$D42,'TODO 8 '!Z$9:Z$42)</f>
        <v>0</v>
      </c>
      <c r="K198" s="907"/>
      <c r="L198" s="239"/>
      <c r="M198" s="605"/>
    </row>
    <row r="199" spans="1:13" ht="20.25" customHeight="1" thickBot="1">
      <c r="A199" s="316">
        <v>40</v>
      </c>
      <c r="B199" s="1201" t="s">
        <v>137</v>
      </c>
      <c r="C199" s="1089" t="s">
        <v>629</v>
      </c>
      <c r="D199" s="1307" t="s">
        <v>563</v>
      </c>
      <c r="E199" s="944" t="s">
        <v>313</v>
      </c>
      <c r="F199" s="936" t="s">
        <v>524</v>
      </c>
      <c r="G199" s="937"/>
      <c r="H199" s="938"/>
      <c r="I199" s="310" t="s">
        <v>315</v>
      </c>
      <c r="J199" s="585">
        <f>LOOKUP($M$2,'TODO 8 '!$D$9:$D42,'TODO 8 '!AA$9:AA$42)</f>
        <v>1175</v>
      </c>
      <c r="K199" s="1047" t="s">
        <v>588</v>
      </c>
      <c r="L199" s="959"/>
      <c r="M199" s="392"/>
    </row>
    <row r="200" spans="1:13" ht="20.25" customHeight="1" thickBot="1">
      <c r="A200" s="316">
        <v>41</v>
      </c>
      <c r="B200" s="1201"/>
      <c r="C200" s="1077"/>
      <c r="D200" s="1307"/>
      <c r="E200" s="944"/>
      <c r="F200" s="936"/>
      <c r="G200" s="937"/>
      <c r="H200" s="938"/>
      <c r="I200" s="311" t="s">
        <v>284</v>
      </c>
      <c r="J200" s="586">
        <f>LOOKUP($M$2,'TODO 8 '!$D$9:$D42,'TODO 8 '!AB$9:AB$42)</f>
        <v>1176</v>
      </c>
      <c r="K200" s="1048"/>
      <c r="L200" s="959"/>
      <c r="M200" s="392"/>
    </row>
    <row r="201" spans="1:14" ht="20.25" customHeight="1" thickBot="1">
      <c r="A201" s="316">
        <v>42</v>
      </c>
      <c r="B201" s="1201"/>
      <c r="C201" s="1077"/>
      <c r="D201" s="1307"/>
      <c r="E201" s="944"/>
      <c r="F201" s="936"/>
      <c r="G201" s="937"/>
      <c r="H201" s="938"/>
      <c r="I201" s="311" t="s">
        <v>285</v>
      </c>
      <c r="J201" s="586">
        <f>LOOKUP($M$2,'TODO 8 '!$D$9:$D42,'TODO 8 '!AC$9:AC$42)</f>
        <v>3651</v>
      </c>
      <c r="K201" s="1048"/>
      <c r="L201" s="959"/>
      <c r="M201" s="392"/>
      <c r="N201" s="304">
        <f>J200+J201</f>
        <v>4827</v>
      </c>
    </row>
    <row r="202" spans="1:13" ht="20.25" customHeight="1" thickBot="1">
      <c r="A202" s="316">
        <v>43</v>
      </c>
      <c r="B202" s="1201"/>
      <c r="C202" s="1077"/>
      <c r="D202" s="1307"/>
      <c r="E202" s="944"/>
      <c r="F202" s="936"/>
      <c r="G202" s="937"/>
      <c r="H202" s="938"/>
      <c r="I202" s="311" t="s">
        <v>525</v>
      </c>
      <c r="J202" s="586">
        <f>LOOKUP($M$2,'TODO 8 '!$D$9:$D42,'TODO 8 '!AD$9:AD$42)</f>
        <v>175</v>
      </c>
      <c r="K202" s="1048"/>
      <c r="L202" s="959"/>
      <c r="M202" s="392"/>
    </row>
    <row r="203" spans="1:14" ht="20.25" customHeight="1" thickBot="1">
      <c r="A203" s="316">
        <v>44</v>
      </c>
      <c r="B203" s="1201"/>
      <c r="C203" s="1077"/>
      <c r="D203" s="1307"/>
      <c r="E203" s="944"/>
      <c r="F203" s="936"/>
      <c r="G203" s="937"/>
      <c r="H203" s="937"/>
      <c r="I203" s="390" t="s">
        <v>526</v>
      </c>
      <c r="J203" s="391">
        <f>LOOKUP($M$2,'TODO 8 '!$D$9:$D42,'TODO 8 '!AE$9:AE$42)</f>
        <v>6002</v>
      </c>
      <c r="K203" s="1048"/>
      <c r="L203" s="959"/>
      <c r="M203" s="558"/>
      <c r="N203" s="304"/>
    </row>
    <row r="204" spans="1:13" ht="20.25" customHeight="1" thickBot="1">
      <c r="A204" s="316">
        <v>45</v>
      </c>
      <c r="B204" s="1201"/>
      <c r="C204" s="1077"/>
      <c r="D204" s="1307"/>
      <c r="E204" s="971" t="s">
        <v>314</v>
      </c>
      <c r="F204" s="974" t="s">
        <v>532</v>
      </c>
      <c r="G204" s="975"/>
      <c r="H204" s="975"/>
      <c r="I204" s="313" t="s">
        <v>528</v>
      </c>
      <c r="J204" s="340">
        <f>LOOKUP($M$2,'TODO 8 '!$D$9:$D42,'TODO 8 '!AF$9:AF$42)</f>
        <v>40939</v>
      </c>
      <c r="K204" s="1048"/>
      <c r="L204" s="959"/>
      <c r="M204" s="392"/>
    </row>
    <row r="205" spans="1:13" ht="20.25" customHeight="1" thickBot="1">
      <c r="A205" s="316">
        <v>46</v>
      </c>
      <c r="B205" s="1201"/>
      <c r="C205" s="1077"/>
      <c r="D205" s="1307"/>
      <c r="E205" s="972"/>
      <c r="F205" s="976"/>
      <c r="G205" s="977"/>
      <c r="H205" s="977"/>
      <c r="I205" s="314" t="s">
        <v>529</v>
      </c>
      <c r="J205" s="343">
        <f>LOOKUP($M$2,'TODO 8 '!$D$9:$D42,'TODO 8 '!AG$9:AG$42)</f>
        <v>5954</v>
      </c>
      <c r="K205" s="1048"/>
      <c r="L205" s="222"/>
      <c r="M205" s="392"/>
    </row>
    <row r="206" spans="1:13" ht="20.25" customHeight="1" thickBot="1">
      <c r="A206" s="316">
        <v>47</v>
      </c>
      <c r="B206" s="1201"/>
      <c r="C206" s="1077"/>
      <c r="D206" s="1307"/>
      <c r="E206" s="972"/>
      <c r="F206" s="976"/>
      <c r="G206" s="977"/>
      <c r="H206" s="977"/>
      <c r="I206" s="376" t="s">
        <v>530</v>
      </c>
      <c r="J206" s="343">
        <f>LOOKUP($M$2,'TODO 8 '!$D$9:$D42,'TODO 8 '!AH$9:AH$42)</f>
        <v>140</v>
      </c>
      <c r="K206" s="1048"/>
      <c r="L206" s="222"/>
      <c r="M206" s="392"/>
    </row>
    <row r="207" spans="1:13" ht="20.25" customHeight="1" thickBot="1">
      <c r="A207" s="316">
        <v>48</v>
      </c>
      <c r="B207" s="1201"/>
      <c r="C207" s="1077"/>
      <c r="D207" s="1307"/>
      <c r="E207" s="973"/>
      <c r="F207" s="939" t="s">
        <v>531</v>
      </c>
      <c r="G207" s="940"/>
      <c r="H207" s="940"/>
      <c r="I207" s="941"/>
      <c r="J207" s="343">
        <f>LOOKUP($M$2,'TODO 8 '!$D$9:$D42,'TODO 8 '!AI$9:AI$42)</f>
        <v>47033</v>
      </c>
      <c r="K207" s="1048"/>
      <c r="L207" s="222"/>
      <c r="M207" s="380">
        <f>SUM(J204:J206)</f>
        <v>47033</v>
      </c>
    </row>
    <row r="208" spans="1:13" ht="18" customHeight="1" thickBot="1">
      <c r="A208" s="316">
        <v>53</v>
      </c>
      <c r="B208" s="1201"/>
      <c r="C208" s="942" t="s">
        <v>630</v>
      </c>
      <c r="D208" s="934" t="s">
        <v>564</v>
      </c>
      <c r="E208" s="124" t="s">
        <v>316</v>
      </c>
      <c r="F208" s="968" t="s">
        <v>317</v>
      </c>
      <c r="G208" s="969"/>
      <c r="H208" s="970"/>
      <c r="I208" s="142" t="s">
        <v>295</v>
      </c>
      <c r="J208" s="341">
        <f>LOOKUP($M$2,'TODO 8 '!$D$9:$D42,'TODO 8 '!AJ$9:AJ$42)</f>
        <v>7089</v>
      </c>
      <c r="K208" s="1048"/>
      <c r="L208" s="949" t="s">
        <v>429</v>
      </c>
      <c r="M208" s="392"/>
    </row>
    <row r="209" spans="1:13" ht="28.5" customHeight="1" thickBot="1">
      <c r="A209" s="316">
        <v>56</v>
      </c>
      <c r="B209" s="1201"/>
      <c r="C209" s="943"/>
      <c r="D209" s="935"/>
      <c r="E209" s="965" t="s">
        <v>499</v>
      </c>
      <c r="F209" s="966"/>
      <c r="G209" s="966"/>
      <c r="H209" s="966"/>
      <c r="I209" s="967"/>
      <c r="J209" s="339">
        <f>LOOKUP($M$2,'TODO 8 '!$D$9:$D42,'TODO 8 '!AK$9:AK$42)</f>
        <v>75372</v>
      </c>
      <c r="K209" s="1048"/>
      <c r="L209" s="949"/>
      <c r="M209" s="600"/>
    </row>
    <row r="210" spans="1:13" ht="20.25" customHeight="1" thickBot="1">
      <c r="A210" s="316">
        <v>80</v>
      </c>
      <c r="B210" s="1203" t="s">
        <v>436</v>
      </c>
      <c r="C210" s="1077" t="s">
        <v>91</v>
      </c>
      <c r="D210" s="1038" t="s">
        <v>90</v>
      </c>
      <c r="E210" s="1039"/>
      <c r="F210" s="1039"/>
      <c r="G210" s="1039"/>
      <c r="H210" s="1040"/>
      <c r="I210" s="142" t="s">
        <v>384</v>
      </c>
      <c r="J210" s="341">
        <f>LOOKUP($M$2,'TODO 8 '!$D$9:$D42,'TODO 8 '!AL$9:AL$42)</f>
        <v>4107</v>
      </c>
      <c r="K210" s="955" t="s">
        <v>451</v>
      </c>
      <c r="L210" s="950"/>
      <c r="M210" s="392"/>
    </row>
    <row r="211" spans="1:13" ht="20.25" customHeight="1" thickBot="1">
      <c r="A211" s="316">
        <v>81</v>
      </c>
      <c r="B211" s="1203"/>
      <c r="C211" s="1077"/>
      <c r="D211" s="1041"/>
      <c r="E211" s="1042"/>
      <c r="F211" s="1042"/>
      <c r="G211" s="1042"/>
      <c r="H211" s="1043"/>
      <c r="I211" s="142" t="s">
        <v>237</v>
      </c>
      <c r="J211" s="341">
        <f>LOOKUP($M$2,'TODO 8 '!$D$9:$D42,'TODO 8 '!AM$9:AM$42)</f>
        <v>11094</v>
      </c>
      <c r="K211" s="955"/>
      <c r="L211" s="950"/>
      <c r="M211" s="392"/>
    </row>
    <row r="212" spans="1:13" ht="20.25" customHeight="1" thickBot="1">
      <c r="A212" s="316">
        <v>82</v>
      </c>
      <c r="B212" s="1203"/>
      <c r="C212" s="1077"/>
      <c r="D212" s="1041"/>
      <c r="E212" s="1042"/>
      <c r="F212" s="1042"/>
      <c r="G212" s="1042"/>
      <c r="H212" s="1043"/>
      <c r="I212" s="142" t="s">
        <v>236</v>
      </c>
      <c r="J212" s="341">
        <f>LOOKUP($M$2,'TODO 8 '!$D$9:$D42,'TODO 8 '!AN$9:AN$42)</f>
        <v>1</v>
      </c>
      <c r="K212" s="955"/>
      <c r="L212" s="950"/>
      <c r="M212" s="392"/>
    </row>
    <row r="213" spans="1:13" ht="20.25" customHeight="1" thickBot="1">
      <c r="A213" s="316">
        <v>83</v>
      </c>
      <c r="B213" s="1203"/>
      <c r="C213" s="1077"/>
      <c r="D213" s="1041"/>
      <c r="E213" s="1042"/>
      <c r="F213" s="1042"/>
      <c r="G213" s="1042"/>
      <c r="H213" s="1043"/>
      <c r="I213" s="142" t="s">
        <v>238</v>
      </c>
      <c r="J213" s="341">
        <f>LOOKUP($M$2,'TODO 8 '!$D$9:$D42,'TODO 8 '!AO$9:AO$42)</f>
        <v>0</v>
      </c>
      <c r="K213" s="955"/>
      <c r="L213" s="950"/>
      <c r="M213" s="392"/>
    </row>
    <row r="214" spans="1:13" ht="20.25" customHeight="1" thickBot="1">
      <c r="A214" s="316">
        <v>84</v>
      </c>
      <c r="B214" s="1203"/>
      <c r="C214" s="1079"/>
      <c r="D214" s="1044"/>
      <c r="E214" s="1045"/>
      <c r="F214" s="1045"/>
      <c r="G214" s="1045"/>
      <c r="H214" s="1046"/>
      <c r="I214" s="233" t="s">
        <v>239</v>
      </c>
      <c r="J214" s="588">
        <f>LOOKUP($M$2,'TODO 8 '!$D$9:$D42,'TODO 8 '!AP$9:AP$42)</f>
        <v>0</v>
      </c>
      <c r="K214" s="955"/>
      <c r="L214" s="950"/>
      <c r="M214" s="392"/>
    </row>
    <row r="215" spans="1:13" ht="15" customHeight="1" thickBot="1">
      <c r="A215" s="316">
        <v>92</v>
      </c>
      <c r="B215" s="1203"/>
      <c r="C215" s="1076" t="s">
        <v>383</v>
      </c>
      <c r="D215" s="925" t="s">
        <v>631</v>
      </c>
      <c r="E215" s="926"/>
      <c r="F215" s="926"/>
      <c r="G215" s="926"/>
      <c r="H215" s="927"/>
      <c r="I215" s="232" t="s">
        <v>325</v>
      </c>
      <c r="J215" s="589">
        <f>LOOKUP($M$2,'TODO 8 '!$D$9:$D42,'TODO 8 '!AQ$9:AQ$42)</f>
        <v>18</v>
      </c>
      <c r="K215" s="955"/>
      <c r="L215" s="950"/>
      <c r="M215" s="392"/>
    </row>
    <row r="216" spans="1:13" ht="15" customHeight="1" thickBot="1">
      <c r="A216" s="316">
        <v>93</v>
      </c>
      <c r="B216" s="1203"/>
      <c r="C216" s="1077"/>
      <c r="D216" s="928"/>
      <c r="E216" s="929"/>
      <c r="F216" s="929"/>
      <c r="G216" s="929"/>
      <c r="H216" s="930"/>
      <c r="I216" s="142" t="s">
        <v>326</v>
      </c>
      <c r="J216" s="341">
        <f>LOOKUP($M$2,'TODO 8 '!$D$9:$D42,'TODO 8 '!AR$9:AR$42)</f>
        <v>2</v>
      </c>
      <c r="K216" s="955"/>
      <c r="L216" s="950"/>
      <c r="M216" s="392"/>
    </row>
    <row r="217" spans="1:13" ht="15.75" customHeight="1" thickBot="1">
      <c r="A217" s="316">
        <v>94</v>
      </c>
      <c r="B217" s="1219"/>
      <c r="C217" s="1078"/>
      <c r="D217" s="931"/>
      <c r="E217" s="932"/>
      <c r="F217" s="932"/>
      <c r="G217" s="932"/>
      <c r="H217" s="933"/>
      <c r="I217" s="153" t="s">
        <v>332</v>
      </c>
      <c r="J217" s="587">
        <f>LOOKUP($M$2,'TODO 8 '!$D$9:$D42,'TODO 8 '!AS$9:AS$42)</f>
        <v>2</v>
      </c>
      <c r="K217" s="955"/>
      <c r="L217" s="951"/>
      <c r="M217" s="606"/>
    </row>
    <row r="218" spans="1:13" ht="48.75" customHeight="1" thickBot="1">
      <c r="A218" s="316">
        <v>97</v>
      </c>
      <c r="B218" s="662"/>
      <c r="C218" s="132" t="s">
        <v>92</v>
      </c>
      <c r="D218" s="1269"/>
      <c r="E218" s="1270"/>
      <c r="F218" s="1270"/>
      <c r="G218" s="1270"/>
      <c r="H218" s="1271"/>
      <c r="I218" s="279" t="s">
        <v>500</v>
      </c>
      <c r="J218" s="590">
        <f>LOOKUP($M$2,'TODO 8 '!$D$9:$D42,'TODO 8 '!AT$9:AT$42)</f>
        <v>625190</v>
      </c>
      <c r="K218" s="907"/>
      <c r="L218" s="223" t="s">
        <v>509</v>
      </c>
      <c r="M218" s="392"/>
    </row>
    <row r="219" spans="1:13" ht="15.75" customHeight="1" thickBot="1">
      <c r="A219" s="316">
        <v>102</v>
      </c>
      <c r="B219" s="1198" t="s">
        <v>269</v>
      </c>
      <c r="C219" s="946" t="s">
        <v>93</v>
      </c>
      <c r="D219" s="1014" t="s">
        <v>95</v>
      </c>
      <c r="E219" s="1014"/>
      <c r="F219" s="1014"/>
      <c r="G219" s="1014"/>
      <c r="H219" s="1014"/>
      <c r="I219" s="142" t="s">
        <v>264</v>
      </c>
      <c r="J219" s="341">
        <f>LOOKUP($M$2,'TODO 8 '!$D$9:$D42,'TODO 8 '!AU$9:AU$42)</f>
        <v>66</v>
      </c>
      <c r="K219" s="907"/>
      <c r="L219" s="949"/>
      <c r="M219" s="392"/>
    </row>
    <row r="220" spans="1:13" ht="15.75" customHeight="1" thickBot="1">
      <c r="A220" s="316">
        <v>103</v>
      </c>
      <c r="B220" s="1198"/>
      <c r="C220" s="947"/>
      <c r="D220" s="1014"/>
      <c r="E220" s="1014"/>
      <c r="F220" s="1014"/>
      <c r="G220" s="1014"/>
      <c r="H220" s="1014"/>
      <c r="I220" s="142" t="s">
        <v>403</v>
      </c>
      <c r="J220" s="341">
        <f>LOOKUP($M$2,'TODO 8 '!$D$9:$D42,'TODO 8 '!AV$9:AV$42)</f>
        <v>4942</v>
      </c>
      <c r="K220" s="907"/>
      <c r="L220" s="949"/>
      <c r="M220" s="392"/>
    </row>
    <row r="221" spans="1:13" ht="15.75" customHeight="1" thickBot="1">
      <c r="A221" s="316">
        <v>104</v>
      </c>
      <c r="B221" s="1198"/>
      <c r="C221" s="948"/>
      <c r="D221" s="1014"/>
      <c r="E221" s="1014"/>
      <c r="F221" s="1014"/>
      <c r="G221" s="1014"/>
      <c r="H221" s="1014"/>
      <c r="I221" s="142" t="s">
        <v>230</v>
      </c>
      <c r="J221" s="341">
        <f>LOOKUP($M$2,'TODO 8 '!$D$9:$D42,'TODO 8 '!AW$9:AW$42)</f>
        <v>599</v>
      </c>
      <c r="K221" s="908"/>
      <c r="L221" s="949"/>
      <c r="M221" s="392"/>
    </row>
    <row r="222" spans="1:60" ht="21" customHeight="1" thickBot="1">
      <c r="A222" s="316">
        <v>105</v>
      </c>
      <c r="B222" s="1198"/>
      <c r="C222" s="918" t="s">
        <v>96</v>
      </c>
      <c r="D222" s="1298" t="s">
        <v>536</v>
      </c>
      <c r="E222" s="1299"/>
      <c r="F222" s="1299"/>
      <c r="G222" s="1299"/>
      <c r="H222" s="1300"/>
      <c r="I222" s="317" t="s">
        <v>382</v>
      </c>
      <c r="J222" s="342">
        <f>LOOKUP($M$2,'TODO 8 '!$D$9:$D42,'TODO 8 '!AX$9:AX$42)</f>
        <v>85</v>
      </c>
      <c r="K222" s="955" t="s">
        <v>452</v>
      </c>
      <c r="L222" s="949" t="s">
        <v>430</v>
      </c>
      <c r="M222" s="392"/>
      <c r="N222" s="380"/>
      <c r="O222" s="380"/>
      <c r="P222" s="380"/>
      <c r="Q222" s="380"/>
      <c r="R222" s="380"/>
      <c r="S222" s="380"/>
      <c r="T222" s="380"/>
      <c r="U222" s="380"/>
      <c r="V222" s="380"/>
      <c r="W222" s="380"/>
      <c r="X222" s="380"/>
      <c r="Y222" s="380"/>
      <c r="Z222" s="380"/>
      <c r="AA222" s="380"/>
      <c r="AB222" s="380"/>
      <c r="AC222" s="380"/>
      <c r="AD222" s="380"/>
      <c r="AE222" s="380"/>
      <c r="AF222" s="380"/>
      <c r="AG222" s="380"/>
      <c r="AH222" s="380"/>
      <c r="AI222" s="380"/>
      <c r="AJ222" s="380"/>
      <c r="AK222" s="380"/>
      <c r="AL222" s="380"/>
      <c r="AM222" s="380"/>
      <c r="AN222" s="380"/>
      <c r="AO222" s="380"/>
      <c r="AP222" s="380"/>
      <c r="AQ222" s="380"/>
      <c r="AR222" s="380"/>
      <c r="AS222" s="380"/>
      <c r="AT222" s="380"/>
      <c r="AU222" s="380"/>
      <c r="AV222" s="380"/>
      <c r="AW222" s="380"/>
      <c r="AX222" s="380"/>
      <c r="AY222" s="380"/>
      <c r="AZ222" s="380"/>
      <c r="BA222" s="380"/>
      <c r="BB222" s="380"/>
      <c r="BC222" s="380"/>
      <c r="BD222" s="380"/>
      <c r="BE222" s="380"/>
      <c r="BF222" s="380"/>
      <c r="BG222" s="380"/>
      <c r="BH222" s="380"/>
    </row>
    <row r="223" spans="1:13" ht="21" customHeight="1" thickBot="1">
      <c r="A223" s="316">
        <v>106</v>
      </c>
      <c r="B223" s="1198"/>
      <c r="C223" s="919"/>
      <c r="D223" s="1298"/>
      <c r="E223" s="1299"/>
      <c r="F223" s="1299"/>
      <c r="G223" s="1299"/>
      <c r="H223" s="1300"/>
      <c r="I223" s="317" t="s">
        <v>380</v>
      </c>
      <c r="J223" s="342">
        <f>LOOKUP($M$2,'TODO 8 '!$D$9:$D42,'TODO 8 '!AY$9:AY$42)</f>
        <v>297</v>
      </c>
      <c r="K223" s="955"/>
      <c r="L223" s="949"/>
      <c r="M223" s="392"/>
    </row>
    <row r="224" spans="1:13" ht="21" customHeight="1" thickBot="1">
      <c r="A224" s="316">
        <v>107</v>
      </c>
      <c r="B224" s="1198"/>
      <c r="C224" s="919"/>
      <c r="D224" s="1298"/>
      <c r="E224" s="1299"/>
      <c r="F224" s="1299"/>
      <c r="G224" s="1299"/>
      <c r="H224" s="1300"/>
      <c r="I224" s="317" t="s">
        <v>533</v>
      </c>
      <c r="J224" s="342">
        <f>LOOKUP($M$2,'TODO 8 '!$D$9:$D42,'TODO 8 '!AZ$9:AZ$42)</f>
        <v>2828</v>
      </c>
      <c r="K224" s="955"/>
      <c r="L224" s="949"/>
      <c r="M224" s="392"/>
    </row>
    <row r="225" spans="1:14" ht="21" customHeight="1" thickBot="1">
      <c r="A225" s="316">
        <v>108</v>
      </c>
      <c r="B225" s="1198"/>
      <c r="C225" s="919"/>
      <c r="D225" s="1298"/>
      <c r="E225" s="1299"/>
      <c r="F225" s="1299"/>
      <c r="G225" s="1299"/>
      <c r="H225" s="1300"/>
      <c r="I225" s="317" t="s">
        <v>335</v>
      </c>
      <c r="J225" s="342">
        <f>LOOKUP($M$2,'TODO 8 '!$D$9:$D42,'TODO 8 '!BA$9:BA$42)</f>
        <v>64575</v>
      </c>
      <c r="K225" s="955"/>
      <c r="L225" s="949"/>
      <c r="M225" s="392"/>
      <c r="N225" s="304"/>
    </row>
    <row r="226" spans="1:14" ht="21" customHeight="1" thickBot="1">
      <c r="A226" s="316">
        <v>109</v>
      </c>
      <c r="B226" s="1198"/>
      <c r="C226" s="919"/>
      <c r="D226" s="1298"/>
      <c r="E226" s="1299"/>
      <c r="F226" s="1299"/>
      <c r="G226" s="1299"/>
      <c r="H226" s="1300"/>
      <c r="I226" s="317" t="s">
        <v>336</v>
      </c>
      <c r="J226" s="342">
        <f>LOOKUP($M$2,'TODO 8 '!$D$9:$D42,'TODO 8 '!BB$9:BB$42)</f>
        <v>15889</v>
      </c>
      <c r="K226" s="955"/>
      <c r="L226" s="949"/>
      <c r="M226" s="392"/>
      <c r="N226" s="304"/>
    </row>
    <row r="227" spans="1:13" ht="21" customHeight="1" thickBot="1">
      <c r="A227" s="316">
        <v>110</v>
      </c>
      <c r="B227" s="1198"/>
      <c r="C227" s="919"/>
      <c r="D227" s="1298"/>
      <c r="E227" s="1299"/>
      <c r="F227" s="1299"/>
      <c r="G227" s="1299"/>
      <c r="H227" s="1300"/>
      <c r="I227" s="317" t="s">
        <v>206</v>
      </c>
      <c r="J227" s="342">
        <f>LOOKUP($M$2,'TODO 8 '!$D$9:$D42,'TODO 8 '!BC$9:BC$42)</f>
        <v>3061</v>
      </c>
      <c r="K227" s="955"/>
      <c r="L227" s="949"/>
      <c r="M227" s="392"/>
    </row>
    <row r="228" spans="1:13" ht="21" customHeight="1" thickBot="1">
      <c r="A228" s="316">
        <v>111</v>
      </c>
      <c r="B228" s="1198"/>
      <c r="C228" s="919"/>
      <c r="D228" s="1298"/>
      <c r="E228" s="1299"/>
      <c r="F228" s="1299"/>
      <c r="G228" s="1299"/>
      <c r="H228" s="1300"/>
      <c r="I228" s="317" t="s">
        <v>208</v>
      </c>
      <c r="J228" s="342">
        <f>LOOKUP($M$2,'TODO 8 '!$D$9:$D42,'TODO 8 '!BD$9:BD$42)</f>
        <v>9579</v>
      </c>
      <c r="K228" s="955"/>
      <c r="L228" s="949"/>
      <c r="M228" s="392"/>
    </row>
    <row r="229" spans="1:13" ht="21" customHeight="1" thickBot="1">
      <c r="A229" s="316">
        <v>112</v>
      </c>
      <c r="B229" s="1198"/>
      <c r="C229" s="919"/>
      <c r="D229" s="1298"/>
      <c r="E229" s="1299"/>
      <c r="F229" s="1299"/>
      <c r="G229" s="1299"/>
      <c r="H229" s="1300"/>
      <c r="I229" s="317" t="s">
        <v>388</v>
      </c>
      <c r="J229" s="342">
        <f>LOOKUP($M$2,'TODO 8 '!$D$9:$D42,'TODO 8 '!BE$9:BE$42)</f>
        <v>1476</v>
      </c>
      <c r="K229" s="955"/>
      <c r="L229" s="949"/>
      <c r="M229" s="392"/>
    </row>
    <row r="230" spans="1:13" ht="21" customHeight="1" thickBot="1">
      <c r="A230" s="316">
        <v>113</v>
      </c>
      <c r="B230" s="1198"/>
      <c r="C230" s="919"/>
      <c r="D230" s="1298"/>
      <c r="E230" s="1299"/>
      <c r="F230" s="1299"/>
      <c r="G230" s="1299"/>
      <c r="H230" s="1300"/>
      <c r="I230" s="317" t="s">
        <v>534</v>
      </c>
      <c r="J230" s="342">
        <f>LOOKUP($M$2,'TODO 8 '!$D$9:$D42,'TODO 8 '!BF$9:BF$42)</f>
        <v>17</v>
      </c>
      <c r="K230" s="955"/>
      <c r="L230" s="949"/>
      <c r="M230" s="392"/>
    </row>
    <row r="231" spans="1:13" ht="21" customHeight="1" thickBot="1">
      <c r="A231" s="316">
        <v>114</v>
      </c>
      <c r="B231" s="1198"/>
      <c r="C231" s="919"/>
      <c r="D231" s="1301"/>
      <c r="E231" s="1302"/>
      <c r="F231" s="1302"/>
      <c r="G231" s="1302"/>
      <c r="H231" s="1303"/>
      <c r="I231" s="305" t="s">
        <v>535</v>
      </c>
      <c r="J231" s="343">
        <f>LOOKUP($M$2,'TODO 8 '!$D$9:$D42,'TODO 8 '!BG$9:BG$42)</f>
        <v>97807</v>
      </c>
      <c r="K231" s="955"/>
      <c r="L231" s="949"/>
      <c r="M231" s="558">
        <f>SUM(J222:J230)</f>
        <v>97807</v>
      </c>
    </row>
    <row r="232" spans="1:13" ht="20.25" customHeight="1" thickBot="1">
      <c r="A232" s="316">
        <v>115</v>
      </c>
      <c r="B232" s="1198"/>
      <c r="C232" s="918" t="s">
        <v>97</v>
      </c>
      <c r="D232" s="909" t="s">
        <v>98</v>
      </c>
      <c r="E232" s="1020" t="s">
        <v>337</v>
      </c>
      <c r="F232" s="1021"/>
      <c r="G232" s="1021"/>
      <c r="H232" s="1022"/>
      <c r="I232" s="317" t="s">
        <v>382</v>
      </c>
      <c r="J232" s="342">
        <f>LOOKUP($M$2,'TODO 8 '!$D$9:$D42,'TODO 8 '!BH$9:BH$42)</f>
        <v>2246</v>
      </c>
      <c r="K232" s="954" t="s">
        <v>589</v>
      </c>
      <c r="L232" s="949" t="s">
        <v>510</v>
      </c>
      <c r="M232" s="392"/>
    </row>
    <row r="233" spans="1:13" ht="20.25" customHeight="1" thickBot="1">
      <c r="A233" s="316">
        <v>116</v>
      </c>
      <c r="B233" s="1198"/>
      <c r="C233" s="919"/>
      <c r="D233" s="910"/>
      <c r="E233" s="1023"/>
      <c r="F233" s="1024"/>
      <c r="G233" s="1024"/>
      <c r="H233" s="1025"/>
      <c r="I233" s="317" t="s">
        <v>380</v>
      </c>
      <c r="J233" s="342">
        <f>LOOKUP($M$2,'TODO 8 '!$D$9:$D42,'TODO 8 '!BI$9:BI$42)</f>
        <v>7333</v>
      </c>
      <c r="K233" s="907"/>
      <c r="L233" s="949"/>
      <c r="M233" s="392"/>
    </row>
    <row r="234" spans="1:13" ht="20.25" customHeight="1" thickBot="1">
      <c r="A234" s="316">
        <v>117</v>
      </c>
      <c r="B234" s="1198"/>
      <c r="C234" s="919"/>
      <c r="D234" s="910"/>
      <c r="E234" s="1023"/>
      <c r="F234" s="1024"/>
      <c r="G234" s="1024"/>
      <c r="H234" s="1025"/>
      <c r="I234" s="317" t="s">
        <v>335</v>
      </c>
      <c r="J234" s="342">
        <f>LOOKUP($M$2,'TODO 8 '!$D$9:$D42,'TODO 8 '!BJ$9:BJ$42)</f>
        <v>558772</v>
      </c>
      <c r="K234" s="907"/>
      <c r="L234" s="949"/>
      <c r="M234" s="392"/>
    </row>
    <row r="235" spans="1:13" ht="20.25" customHeight="1" thickBot="1">
      <c r="A235" s="316">
        <v>118</v>
      </c>
      <c r="B235" s="1198"/>
      <c r="C235" s="919"/>
      <c r="D235" s="910"/>
      <c r="E235" s="1023"/>
      <c r="F235" s="1024"/>
      <c r="G235" s="1024"/>
      <c r="H235" s="1025"/>
      <c r="I235" s="317" t="s">
        <v>384</v>
      </c>
      <c r="J235" s="342">
        <f>LOOKUP($M$2,'TODO 8 '!$D$9:$D42,'TODO 8 '!BK$9:BK$42)</f>
        <v>151894</v>
      </c>
      <c r="K235" s="907"/>
      <c r="L235" s="949"/>
      <c r="M235" s="392"/>
    </row>
    <row r="236" spans="1:13" ht="20.25" customHeight="1" thickBot="1">
      <c r="A236" s="316">
        <v>119</v>
      </c>
      <c r="B236" s="1198"/>
      <c r="C236" s="919"/>
      <c r="D236" s="910"/>
      <c r="E236" s="1023"/>
      <c r="F236" s="1024"/>
      <c r="G236" s="1024"/>
      <c r="H236" s="1025"/>
      <c r="I236" s="317" t="s">
        <v>206</v>
      </c>
      <c r="J236" s="342">
        <f>LOOKUP($M$2,'TODO 8 '!$D$9:$D42,'TODO 8 '!BL$9:BL$42)</f>
        <v>36626</v>
      </c>
      <c r="K236" s="907"/>
      <c r="L236" s="949"/>
      <c r="M236" s="392"/>
    </row>
    <row r="237" spans="1:13" ht="20.25" customHeight="1" thickBot="1">
      <c r="A237" s="316">
        <v>120</v>
      </c>
      <c r="B237" s="1198"/>
      <c r="C237" s="919"/>
      <c r="D237" s="910"/>
      <c r="E237" s="1023"/>
      <c r="F237" s="1024"/>
      <c r="G237" s="1024"/>
      <c r="H237" s="1025"/>
      <c r="I237" s="317" t="s">
        <v>208</v>
      </c>
      <c r="J237" s="342">
        <f>LOOKUP($M$2,'TODO 8 '!$D$9:$D42,'TODO 8 '!BM$9:BM$42)</f>
        <v>80331</v>
      </c>
      <c r="K237" s="907"/>
      <c r="L237" s="949"/>
      <c r="M237" s="392"/>
    </row>
    <row r="238" spans="1:13" ht="20.25" customHeight="1" thickBot="1">
      <c r="A238" s="316">
        <v>121</v>
      </c>
      <c r="B238" s="1198"/>
      <c r="C238" s="919"/>
      <c r="D238" s="910"/>
      <c r="E238" s="1023"/>
      <c r="F238" s="1024"/>
      <c r="G238" s="1024"/>
      <c r="H238" s="1025"/>
      <c r="I238" s="317" t="s">
        <v>388</v>
      </c>
      <c r="J238" s="342">
        <f>LOOKUP($M$2,'TODO 8 '!$D$9:$D42,'TODO 8 '!BN$9:BN$42)</f>
        <v>6329</v>
      </c>
      <c r="K238" s="907"/>
      <c r="L238" s="949"/>
      <c r="M238" s="392"/>
    </row>
    <row r="239" spans="1:13" ht="20.25" customHeight="1" thickBot="1">
      <c r="A239" s="316">
        <v>122</v>
      </c>
      <c r="B239" s="1198"/>
      <c r="C239" s="919"/>
      <c r="D239" s="910"/>
      <c r="E239" s="1023"/>
      <c r="F239" s="1024"/>
      <c r="G239" s="1024"/>
      <c r="H239" s="1025"/>
      <c r="I239" s="317" t="s">
        <v>381</v>
      </c>
      <c r="J239" s="342">
        <f>LOOKUP($M$2,'TODO 8 '!$D$9:$D42,'TODO 8 '!BO$9:BO$42)</f>
        <v>9574</v>
      </c>
      <c r="K239" s="907"/>
      <c r="L239" s="949"/>
      <c r="M239" s="392"/>
    </row>
    <row r="240" spans="1:13" ht="20.25" customHeight="1" thickBot="1">
      <c r="A240" s="316">
        <v>123</v>
      </c>
      <c r="B240" s="1198"/>
      <c r="C240" s="919"/>
      <c r="D240" s="910"/>
      <c r="E240" s="1023"/>
      <c r="F240" s="1024"/>
      <c r="G240" s="1024"/>
      <c r="H240" s="1025"/>
      <c r="I240" s="317" t="s">
        <v>470</v>
      </c>
      <c r="J240" s="342">
        <f>LOOKUP($M$2,'TODO 8 '!$D$9:$D42,'TODO 8 '!BP$9:BP$42)</f>
        <v>25</v>
      </c>
      <c r="K240" s="907"/>
      <c r="L240" s="949"/>
      <c r="M240" s="392"/>
    </row>
    <row r="241" spans="1:13" ht="20.25" customHeight="1" thickBot="1">
      <c r="A241" s="316">
        <v>124</v>
      </c>
      <c r="B241" s="1198"/>
      <c r="C241" s="919"/>
      <c r="D241" s="910"/>
      <c r="E241" s="1026"/>
      <c r="F241" s="1027"/>
      <c r="G241" s="1027"/>
      <c r="H241" s="1028"/>
      <c r="I241" s="312" t="s">
        <v>501</v>
      </c>
      <c r="J241" s="340">
        <f>LOOKUP($M$2,'TODO 8 '!$D$9:$D42,'TODO 8 '!BQ$9:BQ$42)</f>
        <v>853130</v>
      </c>
      <c r="K241" s="907"/>
      <c r="L241" s="949"/>
      <c r="M241" s="558">
        <f>SUM(J232:J240)</f>
        <v>853130</v>
      </c>
    </row>
    <row r="242" spans="1:13" ht="20.25" customHeight="1" thickBot="1">
      <c r="A242" s="316">
        <v>125</v>
      </c>
      <c r="B242" s="1198"/>
      <c r="C242" s="919"/>
      <c r="D242" s="910"/>
      <c r="E242" s="1279" t="s">
        <v>240</v>
      </c>
      <c r="F242" s="1280"/>
      <c r="G242" s="1280"/>
      <c r="H242" s="1281"/>
      <c r="I242" s="317" t="s">
        <v>471</v>
      </c>
      <c r="J242" s="342">
        <f>LOOKUP($M$2,'TODO 8 '!$D$9:$D42,'TODO 8 '!BR$9:BR$42)</f>
        <v>5125</v>
      </c>
      <c r="K242" s="907" t="s">
        <v>590</v>
      </c>
      <c r="L242" s="949"/>
      <c r="M242" s="392"/>
    </row>
    <row r="243" spans="1:13" ht="20.25" customHeight="1" thickBot="1">
      <c r="A243" s="316">
        <v>126</v>
      </c>
      <c r="B243" s="1198"/>
      <c r="C243" s="919"/>
      <c r="D243" s="910"/>
      <c r="E243" s="1282"/>
      <c r="F243" s="1283"/>
      <c r="G243" s="1283"/>
      <c r="H243" s="1284"/>
      <c r="I243" s="317" t="s">
        <v>472</v>
      </c>
      <c r="J243" s="342">
        <f>LOOKUP($M$2,'TODO 8 '!$D$9:$D42,'TODO 8 '!BS$9:BS$42)</f>
        <v>704278</v>
      </c>
      <c r="K243" s="907"/>
      <c r="L243" s="949"/>
      <c r="M243" s="392"/>
    </row>
    <row r="244" spans="1:13" ht="20.25" customHeight="1" thickBot="1">
      <c r="A244" s="316">
        <v>127</v>
      </c>
      <c r="B244" s="1198"/>
      <c r="C244" s="919"/>
      <c r="D244" s="910"/>
      <c r="E244" s="1282"/>
      <c r="F244" s="1283"/>
      <c r="G244" s="1283"/>
      <c r="H244" s="1284"/>
      <c r="I244" s="318" t="s">
        <v>473</v>
      </c>
      <c r="J244" s="344">
        <f>LOOKUP($M$2,'TODO 8 '!$D$9:$D42,'TODO 8 '!BT$9:BT$42)</f>
        <v>12339</v>
      </c>
      <c r="K244" s="907"/>
      <c r="L244" s="949"/>
      <c r="M244" s="392"/>
    </row>
    <row r="245" spans="1:13" ht="20.25" customHeight="1" thickBot="1">
      <c r="A245" s="316">
        <v>128</v>
      </c>
      <c r="B245" s="1198"/>
      <c r="C245" s="919"/>
      <c r="D245" s="910"/>
      <c r="E245" s="1282"/>
      <c r="F245" s="1283"/>
      <c r="G245" s="1283"/>
      <c r="H245" s="1284"/>
      <c r="I245" s="318" t="s">
        <v>474</v>
      </c>
      <c r="J245" s="344">
        <f>LOOKUP($M$2,'TODO 8 '!$D$9:$D42,'TODO 8 '!BU$9:BU$42)</f>
        <v>1060</v>
      </c>
      <c r="K245" s="907"/>
      <c r="L245" s="949"/>
      <c r="M245" s="392"/>
    </row>
    <row r="246" spans="1:13" ht="20.25" customHeight="1" thickBot="1">
      <c r="A246" s="316">
        <v>129</v>
      </c>
      <c r="B246" s="1198"/>
      <c r="C246" s="919"/>
      <c r="D246" s="910"/>
      <c r="E246" s="1282"/>
      <c r="F246" s="1283"/>
      <c r="G246" s="1283"/>
      <c r="H246" s="1284"/>
      <c r="I246" s="318" t="s">
        <v>475</v>
      </c>
      <c r="J246" s="344">
        <f>LOOKUP($M$2,'TODO 8 '!$D$9:$D42,'TODO 8 '!BV$9:BV$42)</f>
        <v>13813</v>
      </c>
      <c r="K246" s="907"/>
      <c r="L246" s="949"/>
      <c r="M246" s="392"/>
    </row>
    <row r="247" spans="1:13" ht="20.25" customHeight="1" thickBot="1">
      <c r="A247" s="316">
        <v>130</v>
      </c>
      <c r="B247" s="1198"/>
      <c r="C247" s="919"/>
      <c r="D247" s="910"/>
      <c r="E247" s="1282"/>
      <c r="F247" s="1283"/>
      <c r="G247" s="1283"/>
      <c r="H247" s="1284"/>
      <c r="I247" s="318" t="s">
        <v>476</v>
      </c>
      <c r="J247" s="344">
        <f>LOOKUP($M$2,'TODO 8 '!$D$9:$D42,'TODO 8 '!BW$9:BW$42)</f>
        <v>15731</v>
      </c>
      <c r="K247" s="907"/>
      <c r="L247" s="949"/>
      <c r="M247" s="392"/>
    </row>
    <row r="248" spans="1:13" ht="20.25" customHeight="1" thickBot="1">
      <c r="A248" s="316">
        <v>131</v>
      </c>
      <c r="B248" s="1198"/>
      <c r="C248" s="919"/>
      <c r="D248" s="910"/>
      <c r="E248" s="1282"/>
      <c r="F248" s="1283"/>
      <c r="G248" s="1283"/>
      <c r="H248" s="1284"/>
      <c r="I248" s="318" t="s">
        <v>537</v>
      </c>
      <c r="J248" s="344">
        <f>LOOKUP($M$2,'TODO 8 '!$D$9:$D42,'TODO 8 '!BX$9:BX$42)</f>
        <v>102040</v>
      </c>
      <c r="K248" s="907"/>
      <c r="L248" s="949"/>
      <c r="M248" s="392"/>
    </row>
    <row r="249" spans="1:13" ht="20.25" customHeight="1" thickBot="1">
      <c r="A249" s="316">
        <v>132</v>
      </c>
      <c r="B249" s="1198"/>
      <c r="C249" s="919"/>
      <c r="D249" s="910"/>
      <c r="E249" s="1282"/>
      <c r="F249" s="1283"/>
      <c r="G249" s="1283"/>
      <c r="H249" s="1284"/>
      <c r="I249" s="318" t="s">
        <v>538</v>
      </c>
      <c r="J249" s="344">
        <f>LOOKUP($M$2,'TODO 8 '!$D$9:$D42,'TODO 8 '!BY$9:BY$42)</f>
        <v>3218</v>
      </c>
      <c r="K249" s="907"/>
      <c r="L249" s="949"/>
      <c r="M249" s="392"/>
    </row>
    <row r="250" spans="1:14" ht="20.25" customHeight="1" thickBot="1">
      <c r="A250" s="316">
        <v>133</v>
      </c>
      <c r="B250" s="1198"/>
      <c r="C250" s="919"/>
      <c r="D250" s="910"/>
      <c r="E250" s="1282"/>
      <c r="F250" s="1283"/>
      <c r="G250" s="1283"/>
      <c r="H250" s="1284"/>
      <c r="I250" s="318" t="s">
        <v>477</v>
      </c>
      <c r="J250" s="344">
        <f>LOOKUP($M$2,'TODO 8 '!$D$9:$D42,'TODO 8 '!BZ$9:BZ$42)</f>
        <v>22776</v>
      </c>
      <c r="K250" s="907"/>
      <c r="L250" s="949"/>
      <c r="M250" s="392"/>
      <c r="N250" s="304"/>
    </row>
    <row r="251" spans="1:13" ht="20.25" customHeight="1" thickBot="1">
      <c r="A251" s="316">
        <v>134</v>
      </c>
      <c r="B251" s="1198"/>
      <c r="C251" s="919"/>
      <c r="D251" s="910"/>
      <c r="E251" s="1282"/>
      <c r="F251" s="1283"/>
      <c r="G251" s="1283"/>
      <c r="H251" s="1284"/>
      <c r="I251" s="318" t="s">
        <v>478</v>
      </c>
      <c r="J251" s="344">
        <f>LOOKUP($M$2,'TODO 8 '!$D$9:$D42,'TODO 8 '!CA$9:CA$42)</f>
        <v>8059</v>
      </c>
      <c r="K251" s="907"/>
      <c r="L251" s="949"/>
      <c r="M251" s="392"/>
    </row>
    <row r="252" spans="1:13" ht="20.25" customHeight="1" thickBot="1">
      <c r="A252" s="316">
        <v>135</v>
      </c>
      <c r="B252" s="1198"/>
      <c r="C252" s="919"/>
      <c r="D252" s="910"/>
      <c r="E252" s="1282"/>
      <c r="F252" s="1283"/>
      <c r="G252" s="1283"/>
      <c r="H252" s="1284"/>
      <c r="I252" s="318" t="s">
        <v>479</v>
      </c>
      <c r="J252" s="344">
        <f>LOOKUP($M$2,'TODO 8 '!$D$9:$D42,'TODO 8 '!CB$9:CB$42)</f>
        <v>3268</v>
      </c>
      <c r="K252" s="907"/>
      <c r="L252" s="949"/>
      <c r="M252" s="392"/>
    </row>
    <row r="253" spans="1:14" ht="21" customHeight="1" thickBot="1">
      <c r="A253" s="316">
        <v>136</v>
      </c>
      <c r="B253" s="1198"/>
      <c r="C253" s="919"/>
      <c r="D253" s="910"/>
      <c r="E253" s="1282"/>
      <c r="F253" s="1283"/>
      <c r="G253" s="1283"/>
      <c r="H253" s="1284"/>
      <c r="I253" s="318" t="s">
        <v>480</v>
      </c>
      <c r="J253" s="344">
        <f>LOOKUP($M$2,'TODO 8 '!$D$9:$D42,'TODO 8 '!CC$9:CC$42)</f>
        <v>1741</v>
      </c>
      <c r="K253" s="907"/>
      <c r="L253" s="949"/>
      <c r="M253" s="558">
        <f>SUM(J242:J252)</f>
        <v>891707</v>
      </c>
      <c r="N253" s="304">
        <f>J242+J243+J244+244+J246+J247+J249</f>
        <v>754748</v>
      </c>
    </row>
    <row r="254" spans="1:13" ht="21" customHeight="1" thickBot="1">
      <c r="A254" s="316">
        <v>137</v>
      </c>
      <c r="B254" s="1198"/>
      <c r="C254" s="919"/>
      <c r="D254" s="910"/>
      <c r="E254" s="1282"/>
      <c r="F254" s="1283"/>
      <c r="G254" s="1283"/>
      <c r="H254" s="1284"/>
      <c r="I254" s="318" t="s">
        <v>481</v>
      </c>
      <c r="J254" s="344">
        <f>LOOKUP($M$2,'TODO 8 '!$D$9:$D42,'TODO 8 '!CD$9:CD$42)</f>
        <v>2628</v>
      </c>
      <c r="K254" s="907"/>
      <c r="L254" s="223"/>
      <c r="M254" s="595"/>
    </row>
    <row r="255" spans="1:13" ht="21" customHeight="1" thickBot="1">
      <c r="A255" s="316">
        <v>138</v>
      </c>
      <c r="B255" s="1199"/>
      <c r="C255" s="945"/>
      <c r="D255" s="911"/>
      <c r="E255" s="1285"/>
      <c r="F255" s="1286"/>
      <c r="G255" s="1286"/>
      <c r="H255" s="1287"/>
      <c r="I255" s="319" t="s">
        <v>207</v>
      </c>
      <c r="J255" s="345">
        <f>LOOKUP($M$2,'TODO 8 '!$D$9:$D42,'TODO 8 '!CE$9:CE$42)</f>
        <v>896076</v>
      </c>
      <c r="K255" s="908"/>
      <c r="L255" s="223"/>
      <c r="M255" s="595"/>
    </row>
    <row r="256" spans="2:13" ht="30.75" customHeight="1" thickBot="1">
      <c r="B256" s="661"/>
      <c r="C256" s="660"/>
      <c r="D256" s="654"/>
      <c r="E256" s="663"/>
      <c r="F256" s="664"/>
      <c r="G256" s="664"/>
      <c r="H256" s="665"/>
      <c r="I256" s="685" t="s">
        <v>664</v>
      </c>
      <c r="J256" s="345">
        <f>LOOKUP($M$2,'TODO 8 '!$D$9:$D42,'TODO 8 '!CF$9:CF$42)</f>
        <v>103101</v>
      </c>
      <c r="K256" s="657"/>
      <c r="L256" s="223"/>
      <c r="M256" s="595"/>
    </row>
    <row r="257" spans="1:13" ht="12.75" customHeight="1" thickBot="1">
      <c r="A257" s="316">
        <v>139</v>
      </c>
      <c r="B257" s="1187" t="s">
        <v>139</v>
      </c>
      <c r="C257" s="1235" t="s">
        <v>108</v>
      </c>
      <c r="D257" s="1266" t="s">
        <v>109</v>
      </c>
      <c r="E257" s="1015" t="s">
        <v>104</v>
      </c>
      <c r="F257" s="1278" t="s">
        <v>100</v>
      </c>
      <c r="G257" s="1277" t="s">
        <v>339</v>
      </c>
      <c r="H257" s="921" t="s">
        <v>200</v>
      </c>
      <c r="I257" s="152" t="s">
        <v>341</v>
      </c>
      <c r="J257" s="346">
        <f>LOOKUP($M$2,'TODO 8 '!$D$9:$D42,'TODO 8 '!CG$9:CG$42)</f>
        <v>2166</v>
      </c>
      <c r="K257" s="955" t="s">
        <v>453</v>
      </c>
      <c r="L257" s="949" t="s">
        <v>431</v>
      </c>
      <c r="M257" s="608"/>
    </row>
    <row r="258" spans="1:13" ht="20.25" customHeight="1" thickBot="1">
      <c r="A258" s="316">
        <v>140</v>
      </c>
      <c r="B258" s="1188"/>
      <c r="C258" s="1236"/>
      <c r="D258" s="1267"/>
      <c r="E258" s="920"/>
      <c r="F258" s="904"/>
      <c r="G258" s="1019"/>
      <c r="H258" s="906"/>
      <c r="I258" s="141" t="s">
        <v>342</v>
      </c>
      <c r="J258" s="341">
        <f>LOOKUP($M$2,'TODO 8 '!$D$9:$D42,'TODO 8 '!CH$9:CH$42)</f>
        <v>4</v>
      </c>
      <c r="K258" s="955"/>
      <c r="L258" s="949"/>
      <c r="M258" s="379"/>
    </row>
    <row r="259" spans="1:13" ht="20.25" customHeight="1" thickBot="1">
      <c r="A259" s="316">
        <v>141</v>
      </c>
      <c r="B259" s="1188"/>
      <c r="C259" s="1236"/>
      <c r="D259" s="1267"/>
      <c r="E259" s="920"/>
      <c r="F259" s="904"/>
      <c r="G259" s="1019"/>
      <c r="H259" s="1029" t="s">
        <v>340</v>
      </c>
      <c r="I259" s="141" t="s">
        <v>341</v>
      </c>
      <c r="J259" s="341">
        <f>LOOKUP($M$2,'TODO 8 '!$D$9:$D42,'TODO 8 '!CI$9:CI$42)</f>
        <v>3486</v>
      </c>
      <c r="K259" s="955"/>
      <c r="L259" s="949"/>
      <c r="M259" s="379"/>
    </row>
    <row r="260" spans="1:13" ht="20.25" customHeight="1" thickBot="1">
      <c r="A260" s="316">
        <v>142</v>
      </c>
      <c r="B260" s="1188"/>
      <c r="C260" s="1236"/>
      <c r="D260" s="1267"/>
      <c r="E260" s="920"/>
      <c r="F260" s="904"/>
      <c r="G260" s="1019"/>
      <c r="H260" s="1029"/>
      <c r="I260" s="141" t="s">
        <v>342</v>
      </c>
      <c r="J260" s="341">
        <f>LOOKUP($M$2,'TODO 8 '!$D$9:$D42,'TODO 8 '!CJ$9:CJ$42)</f>
        <v>16</v>
      </c>
      <c r="K260" s="955"/>
      <c r="L260" s="949"/>
      <c r="M260" s="379"/>
    </row>
    <row r="261" spans="1:13" ht="20.25" customHeight="1" thickBot="1">
      <c r="A261" s="316">
        <v>143</v>
      </c>
      <c r="B261" s="1188"/>
      <c r="C261" s="1236"/>
      <c r="D261" s="1267"/>
      <c r="E261" s="920"/>
      <c r="F261" s="904"/>
      <c r="G261" s="1019"/>
      <c r="H261" s="125"/>
      <c r="I261" s="288" t="s">
        <v>374</v>
      </c>
      <c r="J261" s="347">
        <f>LOOKUP($M$2,'TODO 8 '!$D$9:$D42,'TODO 8 '!CK$9:CK$42)</f>
        <v>5672</v>
      </c>
      <c r="K261" s="955"/>
      <c r="L261" s="949"/>
      <c r="M261" s="558">
        <f>SUM(J257:J260)</f>
        <v>5672</v>
      </c>
    </row>
    <row r="262" spans="1:13" ht="12.75" customHeight="1" thickBot="1">
      <c r="A262" s="316">
        <v>144</v>
      </c>
      <c r="B262" s="1188"/>
      <c r="C262" s="1236"/>
      <c r="D262" s="1267"/>
      <c r="E262" s="920"/>
      <c r="F262" s="904"/>
      <c r="G262" s="1016" t="s">
        <v>99</v>
      </c>
      <c r="H262" s="1191"/>
      <c r="I262" s="141" t="s">
        <v>341</v>
      </c>
      <c r="J262" s="341">
        <f>LOOKUP($M$2,'TODO 8 '!$D$9:$D42,'TODO 8 '!CL$9:CL$42)</f>
        <v>749</v>
      </c>
      <c r="K262" s="955"/>
      <c r="L262" s="949"/>
      <c r="M262" s="379"/>
    </row>
    <row r="263" spans="1:15" ht="20.25" customHeight="1" thickBot="1">
      <c r="A263" s="316">
        <v>145</v>
      </c>
      <c r="B263" s="1188"/>
      <c r="C263" s="1236"/>
      <c r="D263" s="1267"/>
      <c r="E263" s="920"/>
      <c r="F263" s="904"/>
      <c r="G263" s="1017"/>
      <c r="H263" s="1192"/>
      <c r="I263" s="141" t="s">
        <v>342</v>
      </c>
      <c r="J263" s="341">
        <f>LOOKUP($M$2,'TODO 8 '!$D$9:$D42,'TODO 8 '!CM$9:CM$42)</f>
        <v>36</v>
      </c>
      <c r="K263" s="955"/>
      <c r="L263" s="949"/>
      <c r="M263" s="379"/>
      <c r="O263" s="304"/>
    </row>
    <row r="264" spans="1:15" ht="20.25" customHeight="1" thickBot="1">
      <c r="A264" s="316">
        <v>146</v>
      </c>
      <c r="B264" s="1188"/>
      <c r="C264" s="1236"/>
      <c r="D264" s="1267"/>
      <c r="E264" s="920"/>
      <c r="F264" s="904"/>
      <c r="G264" s="1018"/>
      <c r="H264" s="1193"/>
      <c r="I264" s="288" t="s">
        <v>375</v>
      </c>
      <c r="J264" s="347">
        <f>LOOKUP($M$2,'TODO 8 '!$D$9:$D42,'TODO 8 '!CN$9:CN$42)</f>
        <v>785</v>
      </c>
      <c r="K264" s="955"/>
      <c r="L264" s="949"/>
      <c r="M264" s="558">
        <f>SUM(J262:J263)</f>
        <v>785</v>
      </c>
      <c r="O264" s="304"/>
    </row>
    <row r="265" spans="1:13" ht="15.75" customHeight="1" thickBot="1">
      <c r="A265" s="316">
        <v>147</v>
      </c>
      <c r="B265" s="1188"/>
      <c r="C265" s="1236"/>
      <c r="D265" s="1267"/>
      <c r="E265" s="920"/>
      <c r="F265" s="905"/>
      <c r="G265" s="1232"/>
      <c r="H265" s="1233"/>
      <c r="I265" s="284" t="s">
        <v>355</v>
      </c>
      <c r="J265" s="338">
        <f>LOOKUP($M$2,'TODO 8 '!$D$9:$D42,'TODO 8 '!CO$9:CO$42)</f>
        <v>6457</v>
      </c>
      <c r="K265" s="955"/>
      <c r="L265" s="949"/>
      <c r="M265" s="558">
        <f>SUM(M261:M264)</f>
        <v>6457</v>
      </c>
    </row>
    <row r="266" spans="1:13" ht="12.75" customHeight="1" thickBot="1">
      <c r="A266" s="316">
        <v>148</v>
      </c>
      <c r="B266" s="1188"/>
      <c r="C266" s="1236"/>
      <c r="D266" s="1267"/>
      <c r="E266" s="920" t="s">
        <v>105</v>
      </c>
      <c r="F266" s="1215" t="s">
        <v>101</v>
      </c>
      <c r="G266" s="1019" t="s">
        <v>339</v>
      </c>
      <c r="H266" s="906" t="s">
        <v>200</v>
      </c>
      <c r="I266" s="141" t="s">
        <v>341</v>
      </c>
      <c r="J266" s="341">
        <f>LOOKUP($M$2,'TODO 8 '!$D$9:$D42,'TODO 8 '!CP$9:CP$42)</f>
        <v>3471</v>
      </c>
      <c r="K266" s="955"/>
      <c r="L266" s="949"/>
      <c r="M266" s="379"/>
    </row>
    <row r="267" spans="1:14" ht="15.75" customHeight="1" thickBot="1">
      <c r="A267" s="316">
        <v>149</v>
      </c>
      <c r="B267" s="1188"/>
      <c r="C267" s="1236"/>
      <c r="D267" s="1267"/>
      <c r="E267" s="920"/>
      <c r="F267" s="1216"/>
      <c r="G267" s="1019"/>
      <c r="H267" s="906"/>
      <c r="I267" s="141" t="s">
        <v>342</v>
      </c>
      <c r="J267" s="341">
        <f>LOOKUP($M$2,'TODO 8 '!$D$9:$D42,'TODO 8 '!CQ$9:CQ$42)</f>
        <v>28</v>
      </c>
      <c r="K267" s="955"/>
      <c r="L267" s="949"/>
      <c r="M267" s="379"/>
      <c r="N267" s="304"/>
    </row>
    <row r="268" spans="1:13" ht="15.75" customHeight="1" thickBot="1">
      <c r="A268" s="316">
        <v>150</v>
      </c>
      <c r="B268" s="1188"/>
      <c r="C268" s="1236"/>
      <c r="D268" s="1267"/>
      <c r="E268" s="920"/>
      <c r="F268" s="1216"/>
      <c r="G268" s="1019"/>
      <c r="H268" s="1029" t="s">
        <v>340</v>
      </c>
      <c r="I268" s="141" t="s">
        <v>341</v>
      </c>
      <c r="J268" s="341">
        <f>LOOKUP($M$2,'TODO 8 '!$D$9:$D42,'TODO 8 '!CR$9:CR$42)</f>
        <v>1440</v>
      </c>
      <c r="K268" s="955"/>
      <c r="L268" s="949"/>
      <c r="M268" s="379"/>
    </row>
    <row r="269" spans="1:56" ht="15.75" customHeight="1" thickBot="1">
      <c r="A269" s="316">
        <v>151</v>
      </c>
      <c r="B269" s="1188"/>
      <c r="C269" s="1236"/>
      <c r="D269" s="1267"/>
      <c r="E269" s="920"/>
      <c r="F269" s="1216"/>
      <c r="G269" s="1019"/>
      <c r="H269" s="1029"/>
      <c r="I269" s="141" t="s">
        <v>342</v>
      </c>
      <c r="J269" s="341">
        <f>LOOKUP($M$2,'TODO 8 '!$D$9:$D42,'TODO 8 '!CS$9:CS$42)</f>
        <v>20</v>
      </c>
      <c r="K269" s="955"/>
      <c r="L269" s="949"/>
      <c r="M269" s="379"/>
      <c r="N269" s="380"/>
      <c r="O269" s="380"/>
      <c r="P269" s="380"/>
      <c r="Q269" s="380"/>
      <c r="R269" s="380"/>
      <c r="S269" s="380"/>
      <c r="T269" s="380"/>
      <c r="U269" s="380"/>
      <c r="V269" s="380"/>
      <c r="W269" s="380"/>
      <c r="X269" s="380"/>
      <c r="Y269" s="380"/>
      <c r="Z269" s="380"/>
      <c r="AA269" s="380"/>
      <c r="AB269" s="380"/>
      <c r="AC269" s="380"/>
      <c r="AD269" s="380"/>
      <c r="AE269" s="380"/>
      <c r="AF269" s="380"/>
      <c r="AG269" s="380"/>
      <c r="AH269" s="380"/>
      <c r="AI269" s="380"/>
      <c r="AJ269" s="380"/>
      <c r="AK269" s="380"/>
      <c r="AL269" s="380"/>
      <c r="AM269" s="380"/>
      <c r="AN269" s="380"/>
      <c r="AO269" s="380"/>
      <c r="AP269" s="380"/>
      <c r="AQ269" s="380"/>
      <c r="AR269" s="380"/>
      <c r="AS269" s="380"/>
      <c r="AT269" s="380"/>
      <c r="AU269" s="380"/>
      <c r="AV269" s="380"/>
      <c r="AW269" s="380"/>
      <c r="AX269" s="380"/>
      <c r="AY269" s="380"/>
      <c r="AZ269" s="380"/>
      <c r="BA269" s="380"/>
      <c r="BB269" s="380"/>
      <c r="BC269" s="380"/>
      <c r="BD269" s="380"/>
    </row>
    <row r="270" spans="1:13" ht="15.75" customHeight="1" thickBot="1">
      <c r="A270" s="316">
        <v>152</v>
      </c>
      <c r="B270" s="1188"/>
      <c r="C270" s="1236"/>
      <c r="D270" s="1267"/>
      <c r="E270" s="920"/>
      <c r="F270" s="1216"/>
      <c r="G270" s="1019"/>
      <c r="H270" s="125"/>
      <c r="I270" s="288" t="s">
        <v>356</v>
      </c>
      <c r="J270" s="347">
        <f>LOOKUP($M$2,'TODO 8 '!$D$9:$D42,'TODO 8 '!CT$9:CT$42)</f>
        <v>4959</v>
      </c>
      <c r="K270" s="955"/>
      <c r="L270" s="949"/>
      <c r="M270" s="558">
        <f>SUM(J266:J269)</f>
        <v>4959</v>
      </c>
    </row>
    <row r="271" spans="1:13" ht="15.75" customHeight="1" thickBot="1">
      <c r="A271" s="316">
        <v>153</v>
      </c>
      <c r="B271" s="1188"/>
      <c r="C271" s="1236"/>
      <c r="D271" s="1267"/>
      <c r="E271" s="920"/>
      <c r="F271" s="1216"/>
      <c r="G271" s="1016" t="s">
        <v>99</v>
      </c>
      <c r="H271" s="1191"/>
      <c r="I271" s="141" t="s">
        <v>341</v>
      </c>
      <c r="J271" s="341">
        <f>LOOKUP($M$2,'TODO 8 '!$D$9:$D42,'TODO 8 '!CU$9:CU$42)</f>
        <v>497</v>
      </c>
      <c r="K271" s="955"/>
      <c r="L271" s="949"/>
      <c r="M271" s="379"/>
    </row>
    <row r="272" spans="1:14" ht="15.75" customHeight="1" thickBot="1">
      <c r="A272" s="316">
        <v>154</v>
      </c>
      <c r="B272" s="1188"/>
      <c r="C272" s="1236"/>
      <c r="D272" s="1267"/>
      <c r="E272" s="920"/>
      <c r="F272" s="1216"/>
      <c r="G272" s="1017"/>
      <c r="H272" s="1192"/>
      <c r="I272" s="141" t="s">
        <v>342</v>
      </c>
      <c r="J272" s="341">
        <f>LOOKUP($M$2,'TODO 8 '!$D$9:$D42,'TODO 8 '!CV$9:CV$42)</f>
        <v>18</v>
      </c>
      <c r="K272" s="955"/>
      <c r="L272" s="949"/>
      <c r="M272" s="379"/>
      <c r="N272" s="304"/>
    </row>
    <row r="273" spans="1:15" ht="20.25" customHeight="1" thickBot="1">
      <c r="A273" s="316">
        <v>155</v>
      </c>
      <c r="B273" s="1188"/>
      <c r="C273" s="1236"/>
      <c r="D273" s="1267"/>
      <c r="E273" s="920"/>
      <c r="F273" s="1216"/>
      <c r="G273" s="1018"/>
      <c r="H273" s="1193"/>
      <c r="I273" s="288" t="s">
        <v>357</v>
      </c>
      <c r="J273" s="347">
        <f>LOOKUP($M$2,'TODO 8 '!$D$9:$D42,'TODO 8 '!CW$9:CW$42)</f>
        <v>515</v>
      </c>
      <c r="K273" s="955"/>
      <c r="L273" s="949"/>
      <c r="M273" s="558">
        <f>SUM(J271:J272)</f>
        <v>515</v>
      </c>
      <c r="N273" s="304">
        <f>J264+J273</f>
        <v>1300</v>
      </c>
      <c r="O273" s="304">
        <f>J271+J268+J262+J259</f>
        <v>6172</v>
      </c>
    </row>
    <row r="274" spans="1:15" ht="15.75" customHeight="1" thickBot="1">
      <c r="A274" s="316">
        <v>156</v>
      </c>
      <c r="B274" s="1188"/>
      <c r="C274" s="1237"/>
      <c r="D274" s="1268"/>
      <c r="E274" s="920"/>
      <c r="F274" s="1217"/>
      <c r="G274" s="125"/>
      <c r="H274" s="125"/>
      <c r="I274" s="284" t="s">
        <v>358</v>
      </c>
      <c r="J274" s="338">
        <f>LOOKUP($M$2,'TODO 8 '!$D$9:$D42,'TODO 8 '!CX$9:CX$42)</f>
        <v>5474</v>
      </c>
      <c r="K274" s="955"/>
      <c r="L274" s="949"/>
      <c r="M274" s="558">
        <f>J270+J273</f>
        <v>5474</v>
      </c>
      <c r="N274" s="304">
        <f>J259+J260+J263+J262+J268+J269+J271+J272</f>
        <v>6262</v>
      </c>
      <c r="O274" s="304">
        <f>J268+J271</f>
        <v>1937</v>
      </c>
    </row>
    <row r="275" spans="1:13" s="151" customFormat="1" ht="12.75" customHeight="1" thickBot="1">
      <c r="A275" s="316">
        <v>157</v>
      </c>
      <c r="B275" s="1188"/>
      <c r="C275" s="918" t="s">
        <v>110</v>
      </c>
      <c r="D275" s="1273" t="s">
        <v>111</v>
      </c>
      <c r="E275" s="920" t="s">
        <v>106</v>
      </c>
      <c r="F275" s="903" t="s">
        <v>102</v>
      </c>
      <c r="G275" s="1019" t="s">
        <v>339</v>
      </c>
      <c r="H275" s="906" t="s">
        <v>200</v>
      </c>
      <c r="I275" s="141" t="s">
        <v>343</v>
      </c>
      <c r="J275" s="341">
        <f>LOOKUP($M$2,'TODO 8 '!$D$9:$D42,'TODO 8 '!CY$9:CY$42)</f>
        <v>552</v>
      </c>
      <c r="K275" s="955" t="s">
        <v>454</v>
      </c>
      <c r="L275" s="949" t="s">
        <v>432</v>
      </c>
      <c r="M275" s="379"/>
    </row>
    <row r="276" spans="1:13" s="151" customFormat="1" ht="20.25" customHeight="1" thickBot="1">
      <c r="A276" s="316">
        <v>158</v>
      </c>
      <c r="B276" s="1188"/>
      <c r="C276" s="919"/>
      <c r="D276" s="1267"/>
      <c r="E276" s="920"/>
      <c r="F276" s="904"/>
      <c r="G276" s="1019"/>
      <c r="H276" s="906"/>
      <c r="I276" s="141" t="s">
        <v>344</v>
      </c>
      <c r="J276" s="341">
        <f>LOOKUP($M$2,'TODO 8 '!$D$9:$D42,'TODO 8 '!CZ$9:CZ$42)</f>
        <v>65</v>
      </c>
      <c r="K276" s="955"/>
      <c r="L276" s="949"/>
      <c r="M276" s="379"/>
    </row>
    <row r="277" spans="1:13" s="151" customFormat="1" ht="12.75" customHeight="1" thickBot="1">
      <c r="A277" s="316">
        <v>159</v>
      </c>
      <c r="B277" s="1188"/>
      <c r="C277" s="919"/>
      <c r="D277" s="1267"/>
      <c r="E277" s="920"/>
      <c r="F277" s="904"/>
      <c r="G277" s="1019"/>
      <c r="H277" s="1029" t="s">
        <v>340</v>
      </c>
      <c r="I277" s="141" t="s">
        <v>343</v>
      </c>
      <c r="J277" s="341">
        <f>LOOKUP($M$2,'TODO 8 '!$D$9:$D42,'TODO 8 '!DA$9:DA$42)</f>
        <v>2365</v>
      </c>
      <c r="K277" s="955"/>
      <c r="L277" s="949"/>
      <c r="M277" s="379"/>
    </row>
    <row r="278" spans="1:13" s="151" customFormat="1" ht="20.25" customHeight="1" thickBot="1">
      <c r="A278" s="316">
        <v>160</v>
      </c>
      <c r="B278" s="1188"/>
      <c r="C278" s="919"/>
      <c r="D278" s="1267"/>
      <c r="E278" s="920"/>
      <c r="F278" s="904"/>
      <c r="G278" s="1019"/>
      <c r="H278" s="1029"/>
      <c r="I278" s="141" t="s">
        <v>344</v>
      </c>
      <c r="J278" s="341">
        <f>LOOKUP($M$2,'TODO 8 '!$D$9:$D42,'TODO 8 '!DB$9:DB$42)</f>
        <v>612</v>
      </c>
      <c r="K278" s="955"/>
      <c r="L278" s="949"/>
      <c r="M278" s="379"/>
    </row>
    <row r="279" spans="1:13" s="151" customFormat="1" ht="20.25" customHeight="1" thickBot="1">
      <c r="A279" s="316">
        <v>161</v>
      </c>
      <c r="B279" s="1188"/>
      <c r="C279" s="919"/>
      <c r="D279" s="1267"/>
      <c r="E279" s="920"/>
      <c r="F279" s="904"/>
      <c r="G279" s="1019"/>
      <c r="H279" s="125"/>
      <c r="I279" s="288" t="s">
        <v>376</v>
      </c>
      <c r="J279" s="347">
        <f>LOOKUP($M$2,'TODO 8 '!$D$9:$D42,'TODO 8 '!DC$9:DC$42)</f>
        <v>3594</v>
      </c>
      <c r="K279" s="955"/>
      <c r="L279" s="949"/>
      <c r="M279" s="558">
        <f>SUM(J275:J278)</f>
        <v>3594</v>
      </c>
    </row>
    <row r="280" spans="1:13" s="151" customFormat="1" ht="20.25" customHeight="1" thickBot="1">
      <c r="A280" s="316">
        <v>162</v>
      </c>
      <c r="B280" s="1188"/>
      <c r="C280" s="919"/>
      <c r="D280" s="1267"/>
      <c r="E280" s="920"/>
      <c r="F280" s="904"/>
      <c r="G280" s="1016" t="s">
        <v>99</v>
      </c>
      <c r="H280" s="1191"/>
      <c r="I280" s="141" t="s">
        <v>343</v>
      </c>
      <c r="J280" s="341">
        <f>LOOKUP($M$2,'TODO 8 '!$D$9:$D42,'TODO 8 '!DD$9:DD$42)</f>
        <v>684</v>
      </c>
      <c r="K280" s="955"/>
      <c r="L280" s="949"/>
      <c r="M280" s="379"/>
    </row>
    <row r="281" spans="1:13" s="151" customFormat="1" ht="20.25" customHeight="1" thickBot="1">
      <c r="A281" s="316">
        <v>163</v>
      </c>
      <c r="B281" s="1188"/>
      <c r="C281" s="919"/>
      <c r="D281" s="1267"/>
      <c r="E281" s="920"/>
      <c r="F281" s="904"/>
      <c r="G281" s="1017"/>
      <c r="H281" s="1192"/>
      <c r="I281" s="141" t="s">
        <v>344</v>
      </c>
      <c r="J281" s="341">
        <f>LOOKUP($M$2,'TODO 8 '!$D$9:$D42,'TODO 8 '!DE$9:DE$42)</f>
        <v>639</v>
      </c>
      <c r="K281" s="955"/>
      <c r="L281" s="949"/>
      <c r="M281" s="379"/>
    </row>
    <row r="282" spans="1:13" s="151" customFormat="1" ht="20.25" customHeight="1" thickBot="1">
      <c r="A282" s="316">
        <v>164</v>
      </c>
      <c r="B282" s="1188"/>
      <c r="C282" s="919"/>
      <c r="D282" s="1267"/>
      <c r="E282" s="920"/>
      <c r="F282" s="904"/>
      <c r="G282" s="1018"/>
      <c r="H282" s="1193"/>
      <c r="I282" s="288" t="s">
        <v>377</v>
      </c>
      <c r="J282" s="347">
        <f>LOOKUP($M$2,'TODO 8 '!$D$9:$D42,'TODO 8 '!DF$9:DF$42)</f>
        <v>1323</v>
      </c>
      <c r="K282" s="955"/>
      <c r="L282" s="949"/>
      <c r="M282" s="558">
        <f>SUM(J280:J281)</f>
        <v>1323</v>
      </c>
    </row>
    <row r="283" spans="1:13" s="151" customFormat="1" ht="20.25" customHeight="1" thickBot="1">
      <c r="A283" s="316">
        <v>165</v>
      </c>
      <c r="B283" s="1188"/>
      <c r="C283" s="919"/>
      <c r="D283" s="1267"/>
      <c r="E283" s="920"/>
      <c r="F283" s="905"/>
      <c r="G283" s="126"/>
      <c r="H283" s="125"/>
      <c r="I283" s="284" t="s">
        <v>379</v>
      </c>
      <c r="J283" s="338">
        <f>LOOKUP($M$2,'TODO 8 '!$D$9:$D42,'TODO 8 '!DG$9:DG$42)</f>
        <v>4917</v>
      </c>
      <c r="K283" s="955"/>
      <c r="L283" s="949"/>
      <c r="M283" s="558">
        <f>J279+J282</f>
        <v>4917</v>
      </c>
    </row>
    <row r="284" spans="1:13" s="151" customFormat="1" ht="12.75" customHeight="1" thickBot="1">
      <c r="A284" s="316">
        <v>166</v>
      </c>
      <c r="B284" s="1188"/>
      <c r="C284" s="919"/>
      <c r="D284" s="1267"/>
      <c r="E284" s="920" t="s">
        <v>107</v>
      </c>
      <c r="F284" s="903" t="s">
        <v>103</v>
      </c>
      <c r="G284" s="1019" t="s">
        <v>339</v>
      </c>
      <c r="H284" s="906" t="s">
        <v>200</v>
      </c>
      <c r="I284" s="141" t="s">
        <v>343</v>
      </c>
      <c r="J284" s="341">
        <f>LOOKUP($M$2,'TODO 8 '!$D$9:$D42,'TODO 8 '!DH$9:DH$42)</f>
        <v>3374</v>
      </c>
      <c r="K284" s="955"/>
      <c r="L284" s="949"/>
      <c r="M284" s="379"/>
    </row>
    <row r="285" spans="1:13" s="151" customFormat="1" ht="15.75" customHeight="1" thickBot="1">
      <c r="A285" s="316">
        <v>167</v>
      </c>
      <c r="B285" s="1188"/>
      <c r="C285" s="919"/>
      <c r="D285" s="1267"/>
      <c r="E285" s="920"/>
      <c r="F285" s="904"/>
      <c r="G285" s="1019"/>
      <c r="H285" s="906"/>
      <c r="I285" s="141" t="s">
        <v>344</v>
      </c>
      <c r="J285" s="341">
        <f>LOOKUP($M$2,'TODO 8 '!$D$9:$D42,'TODO 8 '!DI$9:DI$42)</f>
        <v>146</v>
      </c>
      <c r="K285" s="955"/>
      <c r="L285" s="949"/>
      <c r="M285" s="379"/>
    </row>
    <row r="286" spans="1:13" s="151" customFormat="1" ht="12.75" customHeight="1" thickBot="1">
      <c r="A286" s="316">
        <v>168</v>
      </c>
      <c r="B286" s="1188"/>
      <c r="C286" s="919"/>
      <c r="D286" s="1267"/>
      <c r="E286" s="920"/>
      <c r="F286" s="904"/>
      <c r="G286" s="1019"/>
      <c r="H286" s="1029" t="s">
        <v>340</v>
      </c>
      <c r="I286" s="141" t="s">
        <v>343</v>
      </c>
      <c r="J286" s="341">
        <f>LOOKUP($M$2,'TODO 8 '!$D$9:$D42,'TODO 8 '!DJ$9:DJ$42)</f>
        <v>1550</v>
      </c>
      <c r="K286" s="955"/>
      <c r="L286" s="949"/>
      <c r="M286" s="379"/>
    </row>
    <row r="287" spans="1:13" s="151" customFormat="1" ht="15.75" customHeight="1" thickBot="1">
      <c r="A287" s="316">
        <v>169</v>
      </c>
      <c r="B287" s="1188"/>
      <c r="C287" s="919"/>
      <c r="D287" s="1267"/>
      <c r="E287" s="920"/>
      <c r="F287" s="904"/>
      <c r="G287" s="1019"/>
      <c r="H287" s="1029"/>
      <c r="I287" s="141" t="s">
        <v>344</v>
      </c>
      <c r="J287" s="341">
        <f>LOOKUP($M$2,'TODO 8 '!$D$9:$D42,'TODO 8 '!DK$9:DK$42)</f>
        <v>146</v>
      </c>
      <c r="K287" s="955"/>
      <c r="L287" s="949"/>
      <c r="M287" s="379"/>
    </row>
    <row r="288" spans="1:13" s="151" customFormat="1" ht="15.75" customHeight="1" thickBot="1">
      <c r="A288" s="316">
        <v>170</v>
      </c>
      <c r="B288" s="1188"/>
      <c r="C288" s="919"/>
      <c r="D288" s="1267"/>
      <c r="E288" s="920"/>
      <c r="F288" s="904"/>
      <c r="G288" s="1019"/>
      <c r="H288" s="125"/>
      <c r="I288" s="288" t="s">
        <v>359</v>
      </c>
      <c r="J288" s="347">
        <f>LOOKUP($M$2,'TODO 8 '!$D$9:$D42,'TODO 8 '!DL$9:DL$42)</f>
        <v>5216</v>
      </c>
      <c r="K288" s="955"/>
      <c r="L288" s="949"/>
      <c r="M288" s="558">
        <f>SUM(J284:J287)</f>
        <v>5216</v>
      </c>
    </row>
    <row r="289" spans="1:14" s="151" customFormat="1" ht="15.75" customHeight="1" thickBot="1">
      <c r="A289" s="316">
        <v>171</v>
      </c>
      <c r="B289" s="1188"/>
      <c r="C289" s="919"/>
      <c r="D289" s="1267"/>
      <c r="E289" s="920"/>
      <c r="F289" s="904"/>
      <c r="G289" s="1016" t="s">
        <v>99</v>
      </c>
      <c r="H289" s="1191"/>
      <c r="I289" s="141" t="s">
        <v>343</v>
      </c>
      <c r="J289" s="341">
        <f>LOOKUP($M$2,'TODO 8 '!$D$9:$D42,'TODO 8 '!DM$9:DM$42)</f>
        <v>484</v>
      </c>
      <c r="K289" s="955"/>
      <c r="L289" s="949"/>
      <c r="M289" s="379"/>
      <c r="N289" s="630">
        <f>J286+J289</f>
        <v>2034</v>
      </c>
    </row>
    <row r="290" spans="1:13" s="151" customFormat="1" ht="15.75" customHeight="1" thickBot="1">
      <c r="A290" s="316">
        <v>172</v>
      </c>
      <c r="B290" s="1188"/>
      <c r="C290" s="919"/>
      <c r="D290" s="1267"/>
      <c r="E290" s="920"/>
      <c r="F290" s="904"/>
      <c r="G290" s="1017"/>
      <c r="H290" s="1192"/>
      <c r="I290" s="141" t="s">
        <v>344</v>
      </c>
      <c r="J290" s="341">
        <f>LOOKUP($M$2,'TODO 8 '!$D$9:$D42,'TODO 8 '!DN$9:DN$42)</f>
        <v>215</v>
      </c>
      <c r="K290" s="955"/>
      <c r="L290" s="949"/>
      <c r="M290" s="379"/>
    </row>
    <row r="291" spans="1:15" s="151" customFormat="1" ht="20.25" customHeight="1" thickBot="1">
      <c r="A291" s="316">
        <v>173</v>
      </c>
      <c r="B291" s="1188"/>
      <c r="C291" s="919"/>
      <c r="D291" s="1267"/>
      <c r="E291" s="920"/>
      <c r="F291" s="904"/>
      <c r="G291" s="1018"/>
      <c r="H291" s="1193"/>
      <c r="I291" s="288" t="s">
        <v>360</v>
      </c>
      <c r="J291" s="347">
        <f>LOOKUP($M$2,'TODO 8 '!$D$9:$D42,'TODO 8 '!DO$9:DO$42)</f>
        <v>699</v>
      </c>
      <c r="K291" s="955"/>
      <c r="L291" s="949"/>
      <c r="M291" s="558">
        <f>SUM(J289:J290)</f>
        <v>699</v>
      </c>
      <c r="N291" s="304">
        <f>J282+J291</f>
        <v>2022</v>
      </c>
      <c r="O291" s="304">
        <f>J289+J286+J280+J277</f>
        <v>5083</v>
      </c>
    </row>
    <row r="292" spans="1:15" s="151" customFormat="1" ht="15.75" customHeight="1" thickBot="1">
      <c r="A292" s="316">
        <v>174</v>
      </c>
      <c r="B292" s="1188"/>
      <c r="C292" s="1197"/>
      <c r="D292" s="1268"/>
      <c r="E292" s="920"/>
      <c r="F292" s="905"/>
      <c r="G292" s="125"/>
      <c r="H292" s="125"/>
      <c r="I292" s="284" t="s">
        <v>361</v>
      </c>
      <c r="J292" s="338">
        <f>LOOKUP($M$2,'TODO 8 '!$D$9:$D42,'TODO 8 '!DP$9:DP$42)</f>
        <v>5915</v>
      </c>
      <c r="K292" s="955"/>
      <c r="L292" s="949"/>
      <c r="M292" s="558">
        <f>J288+J291</f>
        <v>5915</v>
      </c>
      <c r="N292" s="304">
        <f>J277+J278+J281+J280+J286+J287+J289+J290</f>
        <v>6695</v>
      </c>
      <c r="O292" s="304">
        <f>J286+J289</f>
        <v>2034</v>
      </c>
    </row>
    <row r="293" spans="1:13" s="151" customFormat="1" ht="18.75" customHeight="1">
      <c r="A293" s="316">
        <v>175</v>
      </c>
      <c r="B293" s="1188"/>
      <c r="C293" s="918"/>
      <c r="D293" s="1274" t="s">
        <v>595</v>
      </c>
      <c r="E293" s="1275"/>
      <c r="F293" s="1275"/>
      <c r="G293" s="1275"/>
      <c r="H293" s="1276"/>
      <c r="I293" s="283" t="s">
        <v>464</v>
      </c>
      <c r="J293" s="339">
        <f>LOOKUP($M$2,'TODO 8 '!$D$9:$D42,'TODO 8 '!DQ$9:DQ$42)</f>
        <v>11809</v>
      </c>
      <c r="K293" s="956" t="s">
        <v>455</v>
      </c>
      <c r="L293" s="1072" t="s">
        <v>433</v>
      </c>
      <c r="M293" s="558"/>
    </row>
    <row r="294" spans="1:13" ht="23.25" customHeight="1">
      <c r="A294" s="316">
        <v>176</v>
      </c>
      <c r="B294" s="1188"/>
      <c r="C294" s="919"/>
      <c r="D294" s="1224"/>
      <c r="E294" s="1225"/>
      <c r="F294" s="1225"/>
      <c r="G294" s="1225"/>
      <c r="H294" s="1226"/>
      <c r="I294" s="290" t="s">
        <v>465</v>
      </c>
      <c r="J294" s="338">
        <f>LOOKUP($M$2,'TODO 8 '!$D$9:$D42,'TODO 8 '!DR$9:DR$42)</f>
        <v>11931</v>
      </c>
      <c r="K294" s="957"/>
      <c r="L294" s="1073"/>
      <c r="M294" s="558">
        <f>M274+M265</f>
        <v>11931</v>
      </c>
    </row>
    <row r="295" spans="1:13" ht="23.25" customHeight="1">
      <c r="A295" s="316">
        <v>177</v>
      </c>
      <c r="B295" s="1188"/>
      <c r="C295" s="919"/>
      <c r="D295" s="1224"/>
      <c r="E295" s="1225"/>
      <c r="F295" s="1225"/>
      <c r="G295" s="1225"/>
      <c r="H295" s="1226"/>
      <c r="I295" s="289" t="s">
        <v>466</v>
      </c>
      <c r="J295" s="339">
        <f>LOOKUP($M$2,'TODO 8 '!$D$9:$D42,'TODO 8 '!DS$9:DS$42)</f>
        <v>9009</v>
      </c>
      <c r="K295" s="957"/>
      <c r="L295" s="1073"/>
      <c r="M295" s="558"/>
    </row>
    <row r="296" spans="1:13" ht="23.25" customHeight="1">
      <c r="A296" s="316">
        <v>178</v>
      </c>
      <c r="B296" s="1188"/>
      <c r="C296" s="919"/>
      <c r="D296" s="1224"/>
      <c r="E296" s="1225"/>
      <c r="F296" s="1225"/>
      <c r="G296" s="1225"/>
      <c r="H296" s="1226"/>
      <c r="I296" s="290" t="s">
        <v>467</v>
      </c>
      <c r="J296" s="338">
        <f>LOOKUP($M$2,'TODO 8 '!$D$9:$D42,'TODO 8 '!DT$9:DT$42)</f>
        <v>10832</v>
      </c>
      <c r="K296" s="957"/>
      <c r="L296" s="1073"/>
      <c r="M296" s="558">
        <f>J292+J283</f>
        <v>10832</v>
      </c>
    </row>
    <row r="297" spans="1:13" ht="23.25" customHeight="1" thickBot="1">
      <c r="A297" s="316">
        <v>179</v>
      </c>
      <c r="B297" s="1189"/>
      <c r="C297" s="945"/>
      <c r="D297" s="1227"/>
      <c r="E297" s="1228"/>
      <c r="F297" s="1228"/>
      <c r="G297" s="1228"/>
      <c r="H297" s="1229"/>
      <c r="I297" s="291" t="s">
        <v>468</v>
      </c>
      <c r="J297" s="348">
        <f>LOOKUP($M$2,'TODO 8 '!$D$9:$D42,'TODO 8 '!DU$9:DU$42)</f>
        <v>22763</v>
      </c>
      <c r="K297" s="958"/>
      <c r="L297" s="1074"/>
      <c r="M297" s="607">
        <f>SUM(M294:M296)</f>
        <v>22763</v>
      </c>
    </row>
    <row r="298" spans="1:13" s="151" customFormat="1" ht="18.75" customHeight="1">
      <c r="A298" s="316">
        <v>175</v>
      </c>
      <c r="B298" s="544"/>
      <c r="C298" s="918"/>
      <c r="D298" s="1221" t="s">
        <v>596</v>
      </c>
      <c r="E298" s="1222"/>
      <c r="F298" s="1222"/>
      <c r="G298" s="1222"/>
      <c r="H298" s="1223"/>
      <c r="I298" s="283" t="s">
        <v>464</v>
      </c>
      <c r="J298" s="339">
        <f>LOOKUP($M$2,'TODO 8 '!$D$9:$D47,'TODO 8 '!DV$9:DV$42)</f>
        <v>6172</v>
      </c>
      <c r="K298" s="956" t="s">
        <v>455</v>
      </c>
      <c r="L298" s="1072" t="s">
        <v>433</v>
      </c>
      <c r="M298" s="558"/>
    </row>
    <row r="299" spans="1:13" ht="23.25" customHeight="1">
      <c r="A299" s="316">
        <v>176</v>
      </c>
      <c r="B299" s="544"/>
      <c r="C299" s="919"/>
      <c r="D299" s="1224"/>
      <c r="E299" s="1225"/>
      <c r="F299" s="1225"/>
      <c r="G299" s="1225"/>
      <c r="H299" s="1226"/>
      <c r="I299" s="290" t="s">
        <v>465</v>
      </c>
      <c r="J299" s="338">
        <f>LOOKUP($M$2,'TODO 8 '!$D$9:$D47,'TODO 8 '!DW$9:DW$42)</f>
        <v>6262</v>
      </c>
      <c r="K299" s="957"/>
      <c r="L299" s="1073"/>
      <c r="M299" s="558">
        <f>M279+M270</f>
        <v>8553</v>
      </c>
    </row>
    <row r="300" spans="1:13" ht="23.25" customHeight="1">
      <c r="A300" s="316">
        <v>177</v>
      </c>
      <c r="B300" s="544"/>
      <c r="C300" s="919"/>
      <c r="D300" s="1224"/>
      <c r="E300" s="1225"/>
      <c r="F300" s="1225"/>
      <c r="G300" s="1225"/>
      <c r="H300" s="1226"/>
      <c r="I300" s="289" t="s">
        <v>466</v>
      </c>
      <c r="J300" s="339">
        <f>LOOKUP($M$2,'TODO 8 '!$D$9:$D47,'TODO 8 '!DX$9:DX$42)</f>
        <v>5083</v>
      </c>
      <c r="K300" s="957"/>
      <c r="L300" s="1073"/>
      <c r="M300" s="558"/>
    </row>
    <row r="301" spans="1:13" ht="23.25" customHeight="1">
      <c r="A301" s="316">
        <v>178</v>
      </c>
      <c r="B301" s="544"/>
      <c r="C301" s="919"/>
      <c r="D301" s="1224"/>
      <c r="E301" s="1225"/>
      <c r="F301" s="1225"/>
      <c r="G301" s="1225"/>
      <c r="H301" s="1226"/>
      <c r="I301" s="290" t="s">
        <v>467</v>
      </c>
      <c r="J301" s="338">
        <f>LOOKUP($M$2,'TODO 8 '!$D$9:$D47,'TODO 8 '!DY$9:DY$42)</f>
        <v>6695</v>
      </c>
      <c r="K301" s="957"/>
      <c r="L301" s="1073"/>
      <c r="M301" s="558">
        <f>J297+J288</f>
        <v>27979</v>
      </c>
    </row>
    <row r="302" spans="1:13" ht="23.25" customHeight="1" thickBot="1">
      <c r="A302" s="316">
        <v>179</v>
      </c>
      <c r="B302" s="544"/>
      <c r="C302" s="945"/>
      <c r="D302" s="1227"/>
      <c r="E302" s="1228"/>
      <c r="F302" s="1228"/>
      <c r="G302" s="1228"/>
      <c r="H302" s="1229"/>
      <c r="I302" s="291" t="s">
        <v>468</v>
      </c>
      <c r="J302" s="348">
        <f>LOOKUP($M$2,'TODO 8 '!$D$9:$D47,'TODO 8 '!DZ$9:DZ$42)</f>
        <v>12957</v>
      </c>
      <c r="K302" s="958"/>
      <c r="L302" s="1074"/>
      <c r="M302" s="607">
        <f>SUM(M299:M301)</f>
        <v>36532</v>
      </c>
    </row>
    <row r="303" spans="1:13" ht="20.25" customHeight="1" thickBot="1">
      <c r="A303" s="316">
        <v>180</v>
      </c>
      <c r="B303" s="1252" t="s">
        <v>140</v>
      </c>
      <c r="C303" s="147" t="s">
        <v>113</v>
      </c>
      <c r="D303" s="1218"/>
      <c r="E303" s="1218"/>
      <c r="F303" s="1218"/>
      <c r="G303" s="1218"/>
      <c r="H303" s="1218"/>
      <c r="I303" s="154" t="s">
        <v>112</v>
      </c>
      <c r="J303" s="395">
        <f>LOOKUP($M$2,'TODO 8 '!$D$9:$D42,'TODO 8 '!EA$9:EA$42)</f>
        <v>129</v>
      </c>
      <c r="K303" s="955" t="s">
        <v>456</v>
      </c>
      <c r="L303" s="949"/>
      <c r="M303" s="604"/>
    </row>
    <row r="304" spans="1:13" ht="20.25" customHeight="1" thickBot="1">
      <c r="A304" s="316">
        <v>181</v>
      </c>
      <c r="B304" s="1253"/>
      <c r="C304" s="130" t="s">
        <v>114</v>
      </c>
      <c r="D304" s="1231"/>
      <c r="E304" s="1231"/>
      <c r="F304" s="1231"/>
      <c r="G304" s="1231"/>
      <c r="H304" s="1231"/>
      <c r="I304" s="140" t="s">
        <v>17</v>
      </c>
      <c r="J304" s="396">
        <f>LOOKUP($M$2,'TODO 8 '!$D$9:$D42,'TODO 8 '!EB$9:EB$42)</f>
        <v>24</v>
      </c>
      <c r="K304" s="955"/>
      <c r="L304" s="949"/>
      <c r="M304" s="392"/>
    </row>
    <row r="305" spans="1:13" ht="20.25" customHeight="1" thickBot="1">
      <c r="A305" s="316">
        <v>182</v>
      </c>
      <c r="B305" s="1253"/>
      <c r="C305" s="130" t="s">
        <v>115</v>
      </c>
      <c r="D305" s="1231"/>
      <c r="E305" s="1231"/>
      <c r="F305" s="1231"/>
      <c r="G305" s="1231"/>
      <c r="H305" s="1231"/>
      <c r="I305" s="140" t="s">
        <v>18</v>
      </c>
      <c r="J305" s="396">
        <f>LOOKUP($M$2,'TODO 8 '!$D$9:$D42,'TODO 8 '!EC$9:EC$42)</f>
        <v>45</v>
      </c>
      <c r="K305" s="955"/>
      <c r="L305" s="949"/>
      <c r="M305" s="392"/>
    </row>
    <row r="306" spans="1:13" ht="20.25" customHeight="1" thickBot="1">
      <c r="A306" s="316">
        <v>183</v>
      </c>
      <c r="B306" s="1253"/>
      <c r="C306" s="130" t="s">
        <v>116</v>
      </c>
      <c r="D306" s="1231"/>
      <c r="E306" s="1231"/>
      <c r="F306" s="1231"/>
      <c r="G306" s="1231"/>
      <c r="H306" s="1231"/>
      <c r="I306" s="140" t="s">
        <v>19</v>
      </c>
      <c r="J306" s="396">
        <f>LOOKUP($M$2,'TODO 8 '!$D$9:$D42,'TODO 8 '!ED$9:ED$42)</f>
        <v>64</v>
      </c>
      <c r="K306" s="955"/>
      <c r="L306" s="949"/>
      <c r="M306" s="392"/>
    </row>
    <row r="307" spans="1:13" ht="20.25" customHeight="1" thickBot="1">
      <c r="A307" s="316">
        <v>184</v>
      </c>
      <c r="B307" s="1253"/>
      <c r="C307" s="130" t="s">
        <v>117</v>
      </c>
      <c r="D307" s="1231"/>
      <c r="E307" s="1231"/>
      <c r="F307" s="1231"/>
      <c r="G307" s="1231"/>
      <c r="H307" s="1231"/>
      <c r="I307" s="140" t="s">
        <v>20</v>
      </c>
      <c r="J307" s="396">
        <f>LOOKUP($M$2,'TODO 8 '!$D$9:$D42,'TODO 8 '!EE$9:EE$42)</f>
        <v>47</v>
      </c>
      <c r="K307" s="955"/>
      <c r="L307" s="949"/>
      <c r="M307" s="392"/>
    </row>
    <row r="308" spans="1:13" ht="24.75" thickBot="1">
      <c r="A308" s="316">
        <v>185</v>
      </c>
      <c r="B308" s="1254"/>
      <c r="C308" s="155" t="s">
        <v>118</v>
      </c>
      <c r="D308" s="1230"/>
      <c r="E308" s="1230"/>
      <c r="F308" s="1230"/>
      <c r="G308" s="1230"/>
      <c r="H308" s="1230"/>
      <c r="I308" s="156" t="s">
        <v>21</v>
      </c>
      <c r="J308" s="397">
        <f>LOOKUP($M$2,'TODO 8 '!$D$9:$D42,'TODO 8 '!EF$9:EF$42)</f>
        <v>62</v>
      </c>
      <c r="K308" s="955"/>
      <c r="L308" s="949"/>
      <c r="M308" s="606"/>
    </row>
    <row r="309" spans="1:13" ht="24.75" customHeight="1" thickBot="1">
      <c r="A309" s="316">
        <v>186</v>
      </c>
      <c r="B309" s="1238" t="s">
        <v>141</v>
      </c>
      <c r="C309" s="1255" t="s">
        <v>119</v>
      </c>
      <c r="D309" s="921" t="s">
        <v>404</v>
      </c>
      <c r="E309" s="161" t="s">
        <v>122</v>
      </c>
      <c r="F309" s="1234"/>
      <c r="G309" s="1234"/>
      <c r="H309" s="1234"/>
      <c r="I309" s="154" t="s">
        <v>665</v>
      </c>
      <c r="J309" s="395">
        <f>LOOKUP($M$2,'TODO 8 '!$D$9:$D42,'TODO 8 '!EG$9:EG$42)</f>
        <v>0</v>
      </c>
      <c r="K309" s="955"/>
      <c r="L309" s="949"/>
      <c r="M309" s="604"/>
    </row>
    <row r="310" spans="1:13" ht="24.75" customHeight="1" thickBot="1">
      <c r="A310" s="316">
        <v>187</v>
      </c>
      <c r="B310" s="1239"/>
      <c r="C310" s="1195"/>
      <c r="D310" s="906"/>
      <c r="E310" s="162" t="s">
        <v>121</v>
      </c>
      <c r="F310" s="924"/>
      <c r="G310" s="924"/>
      <c r="H310" s="924"/>
      <c r="I310" s="140" t="s">
        <v>666</v>
      </c>
      <c r="J310" s="396">
        <f>LOOKUP($M$2,'TODO 8 '!$D$9:$D42,'TODO 8 '!EH$9:EH$42)</f>
        <v>0</v>
      </c>
      <c r="K310" s="955"/>
      <c r="L310" s="949"/>
      <c r="M310" s="392"/>
    </row>
    <row r="311" spans="2:13" ht="24.75" customHeight="1" thickBot="1">
      <c r="B311" s="1239"/>
      <c r="C311" s="659"/>
      <c r="D311" s="655"/>
      <c r="E311" s="162"/>
      <c r="F311" s="924"/>
      <c r="G311" s="924"/>
      <c r="H311" s="924"/>
      <c r="I311" s="140" t="s">
        <v>667</v>
      </c>
      <c r="J311" s="396">
        <f>LOOKUP($M$2,'TODO 8 '!$D$9:$D42,'TODO 8 '!EI$9:EI$42)</f>
        <v>0</v>
      </c>
      <c r="K311" s="955"/>
      <c r="L311" s="223"/>
      <c r="M311" s="392"/>
    </row>
    <row r="312" spans="1:13" ht="24.75" customHeight="1" thickBot="1">
      <c r="A312" s="316">
        <v>188</v>
      </c>
      <c r="B312" s="1239"/>
      <c r="C312" s="1195" t="s">
        <v>120</v>
      </c>
      <c r="D312" s="906" t="s">
        <v>283</v>
      </c>
      <c r="E312" s="162" t="s">
        <v>123</v>
      </c>
      <c r="F312" s="1241"/>
      <c r="G312" s="1241"/>
      <c r="H312" s="1241"/>
      <c r="I312" s="293" t="s">
        <v>22</v>
      </c>
      <c r="J312" s="398">
        <f>LOOKUP($M$2,'TODO 8 '!$D$9:$D42,'TODO 8 '!EJ$9:EJ$42)</f>
        <v>193</v>
      </c>
      <c r="K312" s="955"/>
      <c r="L312" s="949" t="s">
        <v>434</v>
      </c>
      <c r="M312" s="392"/>
    </row>
    <row r="313" spans="1:14" ht="24.75" customHeight="1" thickBot="1">
      <c r="A313" s="316">
        <v>189</v>
      </c>
      <c r="B313" s="1239"/>
      <c r="C313" s="1195"/>
      <c r="D313" s="906"/>
      <c r="E313" s="162" t="s">
        <v>124</v>
      </c>
      <c r="F313" s="1231"/>
      <c r="G313" s="1231"/>
      <c r="H313" s="1231"/>
      <c r="I313" s="292" t="s">
        <v>23</v>
      </c>
      <c r="J313" s="398">
        <f>LOOKUP($M$2,'TODO 8 '!$D$9:$D42,'TODO 8 '!EK$9:EK$42)</f>
        <v>350</v>
      </c>
      <c r="K313" s="955"/>
      <c r="L313" s="949"/>
      <c r="M313" s="392"/>
      <c r="N313" s="304">
        <f>J312+J313+J315</f>
        <v>569</v>
      </c>
    </row>
    <row r="314" spans="1:13" ht="24.75" customHeight="1" thickBot="1">
      <c r="A314" s="316">
        <v>190</v>
      </c>
      <c r="B314" s="1239"/>
      <c r="C314" s="1195"/>
      <c r="D314" s="906"/>
      <c r="E314" s="162" t="s">
        <v>125</v>
      </c>
      <c r="F314" s="1231"/>
      <c r="G314" s="1231"/>
      <c r="H314" s="1231"/>
      <c r="I314" s="140" t="s">
        <v>24</v>
      </c>
      <c r="J314" s="396">
        <f>LOOKUP($M$2,'TODO 8 '!$D$9:$D42,'TODO 8 '!EL$9:EL$42)</f>
        <v>1172.55</v>
      </c>
      <c r="K314" s="955"/>
      <c r="L314" s="949"/>
      <c r="M314" s="392"/>
    </row>
    <row r="315" spans="1:13" ht="24.75" customHeight="1" thickBot="1">
      <c r="A315" s="316">
        <v>191</v>
      </c>
      <c r="B315" s="1239"/>
      <c r="C315" s="1256"/>
      <c r="D315" s="1242"/>
      <c r="E315" s="1264"/>
      <c r="F315" s="1258" t="s">
        <v>539</v>
      </c>
      <c r="G315" s="1259"/>
      <c r="H315" s="1260"/>
      <c r="I315" s="376" t="s">
        <v>540</v>
      </c>
      <c r="J315" s="399">
        <f>LOOKUP($M$2,'TODO 8 '!$D$9:$D42,'TODO 8 '!EM$9:EM$42)</f>
        <v>26</v>
      </c>
      <c r="K315" s="955"/>
      <c r="L315" s="238"/>
      <c r="M315" s="392"/>
    </row>
    <row r="316" spans="1:13" ht="24.75" customHeight="1" thickBot="1">
      <c r="A316" s="316">
        <v>192</v>
      </c>
      <c r="B316" s="1239"/>
      <c r="C316" s="1256"/>
      <c r="D316" s="1242"/>
      <c r="E316" s="1265"/>
      <c r="F316" s="1261"/>
      <c r="G316" s="1262"/>
      <c r="H316" s="1263"/>
      <c r="I316" s="376" t="s">
        <v>24</v>
      </c>
      <c r="J316" s="399">
        <f>LOOKUP($M$2,'TODO 8 '!$D$9:$D42,'TODO 8 '!EN$9:EN$42)</f>
        <v>125</v>
      </c>
      <c r="K316" s="955"/>
      <c r="L316" s="238"/>
      <c r="M316" s="380">
        <f>J314+J316</f>
        <v>1297.55</v>
      </c>
    </row>
    <row r="317" spans="1:29" ht="60.75" customHeight="1" thickBot="1">
      <c r="A317" s="316">
        <v>193</v>
      </c>
      <c r="B317" s="1240"/>
      <c r="C317" s="1257"/>
      <c r="D317" s="1243"/>
      <c r="E317" s="163" t="s">
        <v>126</v>
      </c>
      <c r="F317" s="1230"/>
      <c r="G317" s="1230"/>
      <c r="H317" s="1230"/>
      <c r="I317" s="156" t="s">
        <v>25</v>
      </c>
      <c r="J317" s="397">
        <f>LOOKUP($M$2,'TODO 8 '!$D$9:$D42,'TODO 8 '!EO$9:EO$42)</f>
        <v>14661</v>
      </c>
      <c r="K317" s="955"/>
      <c r="L317" s="238" t="s">
        <v>435</v>
      </c>
      <c r="M317" s="606"/>
      <c r="N317" s="380"/>
      <c r="O317" s="380"/>
      <c r="P317" s="380"/>
      <c r="Q317" s="380"/>
      <c r="R317" s="380"/>
      <c r="S317" s="380"/>
      <c r="T317" s="380"/>
      <c r="U317" s="380"/>
      <c r="V317" s="380"/>
      <c r="W317" s="380"/>
      <c r="X317" s="380"/>
      <c r="Y317" s="380"/>
      <c r="Z317" s="380"/>
      <c r="AA317" s="380"/>
      <c r="AB317" s="380"/>
      <c r="AC317" s="380"/>
    </row>
    <row r="318" spans="1:13" ht="20.25" customHeight="1">
      <c r="A318" s="316">
        <v>196</v>
      </c>
      <c r="B318" s="1244"/>
      <c r="C318" s="131"/>
      <c r="D318" s="565"/>
      <c r="E318" s="393" t="s">
        <v>346</v>
      </c>
      <c r="F318" s="1220"/>
      <c r="G318" s="1220"/>
      <c r="H318" s="1220"/>
      <c r="I318" s="299" t="s">
        <v>3</v>
      </c>
      <c r="J318" s="400">
        <f>LOOKUP($M$2,'TODO 8 '!$D$9:$D42,'TODO 8 '!EP$9:EP$42)</f>
        <v>0</v>
      </c>
      <c r="K318" s="907"/>
      <c r="L318" s="950"/>
      <c r="M318" s="392"/>
    </row>
    <row r="319" spans="1:13" ht="33.75" customHeight="1">
      <c r="A319" s="316">
        <v>198</v>
      </c>
      <c r="B319" s="1244"/>
      <c r="C319" s="131" t="s">
        <v>345</v>
      </c>
      <c r="D319" s="632" t="s">
        <v>405</v>
      </c>
      <c r="E319" s="164" t="s">
        <v>127</v>
      </c>
      <c r="F319" s="1249"/>
      <c r="G319" s="1250"/>
      <c r="H319" s="1251"/>
      <c r="I319" s="299" t="s">
        <v>182</v>
      </c>
      <c r="J319" s="400">
        <f>LOOKUP($M$2,'TODO 8 '!$D$9:$D42,'TODO 8 '!EQ$9:EQ$42)</f>
        <v>1274862</v>
      </c>
      <c r="K319" s="907"/>
      <c r="L319" s="950"/>
      <c r="M319" s="392"/>
    </row>
    <row r="320" spans="1:13" ht="53.25" customHeight="1">
      <c r="A320" s="316">
        <v>200</v>
      </c>
      <c r="B320" s="1244"/>
      <c r="C320" s="131" t="s">
        <v>406</v>
      </c>
      <c r="D320" s="632" t="s">
        <v>407</v>
      </c>
      <c r="E320" s="164" t="s">
        <v>128</v>
      </c>
      <c r="F320" s="1241"/>
      <c r="G320" s="1241"/>
      <c r="H320" s="1241"/>
      <c r="I320" s="299" t="s">
        <v>637</v>
      </c>
      <c r="J320" s="400">
        <f>LOOKUP($M$2,'TODO 8 '!$D$9:$D42,'TODO 8 '!ER$9:ER$42)</f>
        <v>284140</v>
      </c>
      <c r="K320" s="907"/>
      <c r="L320" s="950"/>
      <c r="M320" s="392"/>
    </row>
    <row r="321" spans="1:13" ht="33.75" customHeight="1" thickBot="1">
      <c r="A321" s="316">
        <v>202</v>
      </c>
      <c r="B321" s="1245"/>
      <c r="C321" s="157" t="s">
        <v>411</v>
      </c>
      <c r="D321" s="1246" t="s">
        <v>410</v>
      </c>
      <c r="E321" s="1247"/>
      <c r="F321" s="1247"/>
      <c r="G321" s="1247"/>
      <c r="H321" s="1248"/>
      <c r="I321" s="299" t="s">
        <v>409</v>
      </c>
      <c r="J321" s="400">
        <f>LOOKUP($M$2,'TODO 8 '!$D$9:$D42,'TODO 8 '!ES$9:ES$42)</f>
        <v>0</v>
      </c>
      <c r="K321" s="907"/>
      <c r="L321" s="239">
        <v>37</v>
      </c>
      <c r="M321" s="606"/>
    </row>
  </sheetData>
  <sheetProtection/>
  <mergeCells count="319">
    <mergeCell ref="C151:D165"/>
    <mergeCell ref="F151:H152"/>
    <mergeCell ref="F161:H162"/>
    <mergeCell ref="F192:H193"/>
    <mergeCell ref="E165:I165"/>
    <mergeCell ref="D179:H181"/>
    <mergeCell ref="F153:H154"/>
    <mergeCell ref="H63:I63"/>
    <mergeCell ref="F134:H137"/>
    <mergeCell ref="E146:I146"/>
    <mergeCell ref="F159:H160"/>
    <mergeCell ref="E151:E164"/>
    <mergeCell ref="D222:H231"/>
    <mergeCell ref="D192:D195"/>
    <mergeCell ref="D199:D207"/>
    <mergeCell ref="D196:D198"/>
    <mergeCell ref="H68:I68"/>
    <mergeCell ref="G257:G261"/>
    <mergeCell ref="E194:E195"/>
    <mergeCell ref="H266:H267"/>
    <mergeCell ref="H262:H264"/>
    <mergeCell ref="H259:H260"/>
    <mergeCell ref="F257:F265"/>
    <mergeCell ref="E242:H255"/>
    <mergeCell ref="L16:L17"/>
    <mergeCell ref="K16:K17"/>
    <mergeCell ref="F313:H313"/>
    <mergeCell ref="D304:H304"/>
    <mergeCell ref="F312:H312"/>
    <mergeCell ref="F284:F292"/>
    <mergeCell ref="D275:D292"/>
    <mergeCell ref="D293:H297"/>
    <mergeCell ref="H275:H276"/>
    <mergeCell ref="G284:G288"/>
    <mergeCell ref="L318:L320"/>
    <mergeCell ref="K222:K231"/>
    <mergeCell ref="K257:K274"/>
    <mergeCell ref="K275:K292"/>
    <mergeCell ref="L293:L297"/>
    <mergeCell ref="K122:K129"/>
    <mergeCell ref="L134:L146"/>
    <mergeCell ref="L122:L129"/>
    <mergeCell ref="K293:K297"/>
    <mergeCell ref="K232:K241"/>
    <mergeCell ref="C312:C317"/>
    <mergeCell ref="C293:C297"/>
    <mergeCell ref="C298:C302"/>
    <mergeCell ref="F315:H316"/>
    <mergeCell ref="E315:E316"/>
    <mergeCell ref="K4:K15"/>
    <mergeCell ref="D306:H306"/>
    <mergeCell ref="H280:H282"/>
    <mergeCell ref="D257:D274"/>
    <mergeCell ref="D218:H218"/>
    <mergeCell ref="F320:H320"/>
    <mergeCell ref="F317:H317"/>
    <mergeCell ref="E275:E283"/>
    <mergeCell ref="D312:D317"/>
    <mergeCell ref="D305:H305"/>
    <mergeCell ref="B318:B321"/>
    <mergeCell ref="D321:H321"/>
    <mergeCell ref="F319:H319"/>
    <mergeCell ref="B303:B308"/>
    <mergeCell ref="C309:C310"/>
    <mergeCell ref="F318:H318"/>
    <mergeCell ref="D298:H302"/>
    <mergeCell ref="D308:H308"/>
    <mergeCell ref="D307:H307"/>
    <mergeCell ref="G265:H265"/>
    <mergeCell ref="B257:B297"/>
    <mergeCell ref="F309:H309"/>
    <mergeCell ref="F314:H314"/>
    <mergeCell ref="C257:C274"/>
    <mergeCell ref="B309:B317"/>
    <mergeCell ref="F310:H310"/>
    <mergeCell ref="D84:I84"/>
    <mergeCell ref="D68:G73"/>
    <mergeCell ref="D309:D310"/>
    <mergeCell ref="G275:G279"/>
    <mergeCell ref="B199:B209"/>
    <mergeCell ref="D303:H303"/>
    <mergeCell ref="H268:H269"/>
    <mergeCell ref="G280:G282"/>
    <mergeCell ref="B210:B217"/>
    <mergeCell ref="C275:C292"/>
    <mergeCell ref="H289:H291"/>
    <mergeCell ref="G289:G291"/>
    <mergeCell ref="G262:G264"/>
    <mergeCell ref="B219:B255"/>
    <mergeCell ref="B18:B33"/>
    <mergeCell ref="B179:B198"/>
    <mergeCell ref="B122:B133"/>
    <mergeCell ref="E183:H191"/>
    <mergeCell ref="F266:F274"/>
    <mergeCell ref="H74:I74"/>
    <mergeCell ref="H271:H273"/>
    <mergeCell ref="H277:H278"/>
    <mergeCell ref="B34:B61"/>
    <mergeCell ref="F50:H52"/>
    <mergeCell ref="H46:H48"/>
    <mergeCell ref="H66:I66"/>
    <mergeCell ref="H73:I73"/>
    <mergeCell ref="H77:I77"/>
    <mergeCell ref="E56:E58"/>
    <mergeCell ref="B62:B121"/>
    <mergeCell ref="D62:G67"/>
    <mergeCell ref="H62:I62"/>
    <mergeCell ref="H111:I111"/>
    <mergeCell ref="H118:H119"/>
    <mergeCell ref="H67:I67"/>
    <mergeCell ref="H64:H65"/>
    <mergeCell ref="H90:I90"/>
    <mergeCell ref="E104:E109"/>
    <mergeCell ref="H72:I72"/>
    <mergeCell ref="F12:H12"/>
    <mergeCell ref="D17:H17"/>
    <mergeCell ref="B16:B17"/>
    <mergeCell ref="D24:H26"/>
    <mergeCell ref="D34:H43"/>
    <mergeCell ref="C183:C191"/>
    <mergeCell ref="D183:D191"/>
    <mergeCell ref="C132:H132"/>
    <mergeCell ref="C133:H133"/>
    <mergeCell ref="C68:C73"/>
    <mergeCell ref="D15:H15"/>
    <mergeCell ref="F11:H11"/>
    <mergeCell ref="C179:C181"/>
    <mergeCell ref="E1:J1"/>
    <mergeCell ref="E2:J2"/>
    <mergeCell ref="F44:G49"/>
    <mergeCell ref="E44:E49"/>
    <mergeCell ref="E7:E10"/>
    <mergeCell ref="E4:E6"/>
    <mergeCell ref="D18:H23"/>
    <mergeCell ref="E53:E55"/>
    <mergeCell ref="F59:H61"/>
    <mergeCell ref="D16:H16"/>
    <mergeCell ref="B4:B15"/>
    <mergeCell ref="C4:C14"/>
    <mergeCell ref="D4:D14"/>
    <mergeCell ref="F7:H10"/>
    <mergeCell ref="F13:H13"/>
    <mergeCell ref="E14:I14"/>
    <mergeCell ref="F4:H6"/>
    <mergeCell ref="C18:C23"/>
    <mergeCell ref="D44:D61"/>
    <mergeCell ref="C32:C33"/>
    <mergeCell ref="D27:H31"/>
    <mergeCell ref="F53:H55"/>
    <mergeCell ref="F56:H58"/>
    <mergeCell ref="H44:H45"/>
    <mergeCell ref="D32:H33"/>
    <mergeCell ref="C44:C61"/>
    <mergeCell ref="E50:E52"/>
    <mergeCell ref="H75:H76"/>
    <mergeCell ref="D74:G78"/>
    <mergeCell ref="H83:I83"/>
    <mergeCell ref="F87:G91"/>
    <mergeCell ref="C24:C26"/>
    <mergeCell ref="C27:C31"/>
    <mergeCell ref="C34:C43"/>
    <mergeCell ref="C62:C67"/>
    <mergeCell ref="H70:H71"/>
    <mergeCell ref="E59:E61"/>
    <mergeCell ref="D85:I85"/>
    <mergeCell ref="H78:I78"/>
    <mergeCell ref="H80:H81"/>
    <mergeCell ref="D87:D110"/>
    <mergeCell ref="H103:I103"/>
    <mergeCell ref="F98:G103"/>
    <mergeCell ref="H102:I102"/>
    <mergeCell ref="F104:G109"/>
    <mergeCell ref="H97:I97"/>
    <mergeCell ref="D86:I86"/>
    <mergeCell ref="D122:F124"/>
    <mergeCell ref="G124:H124"/>
    <mergeCell ref="E134:E137"/>
    <mergeCell ref="E196:H198"/>
    <mergeCell ref="F194:H195"/>
    <mergeCell ref="C192:C195"/>
    <mergeCell ref="C196:C198"/>
    <mergeCell ref="F163:H164"/>
    <mergeCell ref="C134:D150"/>
    <mergeCell ref="F138:H144"/>
    <mergeCell ref="H88:H89"/>
    <mergeCell ref="E148:I148"/>
    <mergeCell ref="E147:I147"/>
    <mergeCell ref="E150:I150"/>
    <mergeCell ref="E98:E103"/>
    <mergeCell ref="C199:C207"/>
    <mergeCell ref="F157:H158"/>
    <mergeCell ref="F155:H156"/>
    <mergeCell ref="E149:I149"/>
    <mergeCell ref="E192:E193"/>
    <mergeCell ref="L192:L195"/>
    <mergeCell ref="H82:I82"/>
    <mergeCell ref="H94:H95"/>
    <mergeCell ref="H91:I91"/>
    <mergeCell ref="G126:H126"/>
    <mergeCell ref="H120:I120"/>
    <mergeCell ref="H117:I117"/>
    <mergeCell ref="H116:I116"/>
    <mergeCell ref="G122:H122"/>
    <mergeCell ref="H98:I98"/>
    <mergeCell ref="L151:L164"/>
    <mergeCell ref="L4:L15"/>
    <mergeCell ref="L18:L23"/>
    <mergeCell ref="L116:L121"/>
    <mergeCell ref="L62:L73"/>
    <mergeCell ref="C215:C217"/>
    <mergeCell ref="K18:K33"/>
    <mergeCell ref="K34:K61"/>
    <mergeCell ref="C210:C214"/>
    <mergeCell ref="C79:C83"/>
    <mergeCell ref="L24:L26"/>
    <mergeCell ref="L27:L31"/>
    <mergeCell ref="L50:L61"/>
    <mergeCell ref="L34:L43"/>
    <mergeCell ref="L44:L49"/>
    <mergeCell ref="L74:L115"/>
    <mergeCell ref="K303:K317"/>
    <mergeCell ref="L219:L221"/>
    <mergeCell ref="L312:L314"/>
    <mergeCell ref="L222:L231"/>
    <mergeCell ref="L232:L253"/>
    <mergeCell ref="L275:L292"/>
    <mergeCell ref="L303:L310"/>
    <mergeCell ref="L298:L302"/>
    <mergeCell ref="L257:L274"/>
    <mergeCell ref="K298:K302"/>
    <mergeCell ref="K98:K109"/>
    <mergeCell ref="F92:G97"/>
    <mergeCell ref="H108:I108"/>
    <mergeCell ref="H105:I105"/>
    <mergeCell ref="H106:H107"/>
    <mergeCell ref="K110:K115"/>
    <mergeCell ref="H114:I114"/>
    <mergeCell ref="E110:I110"/>
    <mergeCell ref="H104:I104"/>
    <mergeCell ref="K62:K73"/>
    <mergeCell ref="H79:I79"/>
    <mergeCell ref="K116:K121"/>
    <mergeCell ref="H112:H113"/>
    <mergeCell ref="C121:I121"/>
    <mergeCell ref="D111:G115"/>
    <mergeCell ref="E92:E97"/>
    <mergeCell ref="C74:C78"/>
    <mergeCell ref="C116:G120"/>
    <mergeCell ref="K87:K97"/>
    <mergeCell ref="H69:I69"/>
    <mergeCell ref="K218:K221"/>
    <mergeCell ref="H115:I115"/>
    <mergeCell ref="H109:I109"/>
    <mergeCell ref="H100:H101"/>
    <mergeCell ref="H92:I92"/>
    <mergeCell ref="G128:H128"/>
    <mergeCell ref="D129:I129"/>
    <mergeCell ref="D210:H214"/>
    <mergeCell ref="K199:K209"/>
    <mergeCell ref="K318:K321"/>
    <mergeCell ref="K74:K86"/>
    <mergeCell ref="K132:K133"/>
    <mergeCell ref="K134:K150"/>
    <mergeCell ref="D219:H221"/>
    <mergeCell ref="E257:E265"/>
    <mergeCell ref="G271:G273"/>
    <mergeCell ref="G266:G270"/>
    <mergeCell ref="E232:H241"/>
    <mergeCell ref="H286:H287"/>
    <mergeCell ref="E87:E91"/>
    <mergeCell ref="C111:C115"/>
    <mergeCell ref="C87:C110"/>
    <mergeCell ref="C122:C125"/>
    <mergeCell ref="D125:I125"/>
    <mergeCell ref="D79:G83"/>
    <mergeCell ref="G123:H123"/>
    <mergeCell ref="H87:I87"/>
    <mergeCell ref="H96:I96"/>
    <mergeCell ref="H93:I93"/>
    <mergeCell ref="C126:C129"/>
    <mergeCell ref="D182:H182"/>
    <mergeCell ref="E209:I209"/>
    <mergeCell ref="F208:H208"/>
    <mergeCell ref="E204:E207"/>
    <mergeCell ref="F204:H206"/>
    <mergeCell ref="G127:H127"/>
    <mergeCell ref="D126:F128"/>
    <mergeCell ref="C130:C131"/>
    <mergeCell ref="E138:E144"/>
    <mergeCell ref="L208:L209"/>
    <mergeCell ref="L210:L217"/>
    <mergeCell ref="D130:H131"/>
    <mergeCell ref="K179:K191"/>
    <mergeCell ref="K210:K217"/>
    <mergeCell ref="K192:K198"/>
    <mergeCell ref="K151:K165"/>
    <mergeCell ref="L183:L191"/>
    <mergeCell ref="L199:L204"/>
    <mergeCell ref="L179:L181"/>
    <mergeCell ref="B134:B178"/>
    <mergeCell ref="F311:H311"/>
    <mergeCell ref="D215:H217"/>
    <mergeCell ref="D208:D209"/>
    <mergeCell ref="F199:H203"/>
    <mergeCell ref="F207:I207"/>
    <mergeCell ref="C208:C209"/>
    <mergeCell ref="E199:E203"/>
    <mergeCell ref="C232:C255"/>
    <mergeCell ref="C219:C221"/>
    <mergeCell ref="F275:F283"/>
    <mergeCell ref="H284:H285"/>
    <mergeCell ref="K242:K255"/>
    <mergeCell ref="D232:D255"/>
    <mergeCell ref="C166:D178"/>
    <mergeCell ref="E166:E178"/>
    <mergeCell ref="C222:C231"/>
    <mergeCell ref="E284:E292"/>
    <mergeCell ref="E266:E274"/>
    <mergeCell ref="H257:H258"/>
  </mergeCells>
  <conditionalFormatting sqref="N222:BH222 N269:BD269 N317:AC317 N179 P179:DP179 N137:Z137 N28:S28 N47:O47 J4:J30 M4:M41 N15:Y15 M43:M67 M69:M128 M131:M143 P121:Q121 M145:M165 M166:Y166 M167:M321 J32:J178">
    <cfRule type="cellIs" priority="2" dxfId="0" operator="lessThan" stopIfTrue="1">
      <formula>1</formula>
    </cfRule>
  </conditionalFormatting>
  <printOptions horizontalCentered="1"/>
  <pageMargins left="0.4330708661417323" right="0.3937007874015748" top="0.11811023622047245" bottom="0.11811023622047245" header="0" footer="0"/>
  <pageSetup horizontalDpi="600" verticalDpi="600" orientation="portrait" paperSize="9" scale="55" r:id="rId4"/>
  <rowBreaks count="5" manualBreakCount="5">
    <brk id="61" min="1" max="11" man="1"/>
    <brk id="121" min="1" max="11" man="1"/>
    <brk id="165" min="1" max="11" man="1"/>
    <brk id="209" min="1" max="11" man="1"/>
    <brk id="256" min="1" max="11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M318"/>
  <sheetViews>
    <sheetView showGridLines="0" showZeros="0" view="pageBreakPreview" zoomScale="85" zoomScaleSheetLayoutView="85" zoomScalePageLayoutView="55" workbookViewId="0" topLeftCell="A16">
      <pane xSplit="4" topLeftCell="EC1" activePane="topRight" state="frozen"/>
      <selection pane="topLeft" activeCell="F162" sqref="F162:H163"/>
      <selection pane="topRight" activeCell="EL39" sqref="EL39"/>
    </sheetView>
  </sheetViews>
  <sheetFormatPr defaultColWidth="11.421875" defaultRowHeight="12.75"/>
  <cols>
    <col min="1" max="1" width="6.28125" style="0" customWidth="1"/>
    <col min="2" max="2" width="5.7109375" style="0" customWidth="1"/>
    <col min="3" max="3" width="5.421875" style="0" customWidth="1"/>
    <col min="4" max="4" width="3.7109375" style="0" customWidth="1"/>
    <col min="5" max="5" width="38.28125" style="0" customWidth="1"/>
    <col min="6" max="7" width="8.28125" style="1" customWidth="1"/>
    <col min="8" max="8" width="8.28125" style="2" customWidth="1"/>
    <col min="9" max="11" width="8.28125" style="1" customWidth="1"/>
    <col min="12" max="12" width="9.57421875" style="2" customWidth="1"/>
    <col min="13" max="13" width="8.140625" style="1" customWidth="1"/>
    <col min="14" max="14" width="8.28125" style="3" customWidth="1"/>
    <col min="15" max="15" width="8.28125" style="1" customWidth="1"/>
    <col min="16" max="16" width="11.28125" style="2" customWidth="1"/>
    <col min="17" max="17" width="11.57421875" style="1" customWidth="1"/>
    <col min="18" max="18" width="16.57421875" style="0" customWidth="1"/>
    <col min="19" max="19" width="19.57421875" style="0" customWidth="1"/>
    <col min="20" max="24" width="9.140625" style="5" customWidth="1"/>
    <col min="25" max="25" width="9.140625" style="6" customWidth="1"/>
    <col min="26" max="27" width="11.28125" style="5" customWidth="1"/>
    <col min="28" max="28" width="11.28125" style="6" customWidth="1"/>
    <col min="29" max="32" width="9.140625" style="5" customWidth="1"/>
    <col min="33" max="35" width="9.140625" style="6" customWidth="1"/>
    <col min="36" max="42" width="4.7109375" style="0" customWidth="1"/>
    <col min="43" max="43" width="5.421875" style="0" customWidth="1"/>
    <col min="44" max="44" width="4.7109375" style="0" customWidth="1"/>
    <col min="45" max="45" width="7.140625" style="7" customWidth="1"/>
    <col min="46" max="47" width="5.7109375" style="0" customWidth="1"/>
    <col min="48" max="50" width="6.7109375" style="0" customWidth="1"/>
    <col min="51" max="51" width="5.7109375" style="8" customWidth="1"/>
    <col min="52" max="53" width="6.28125" style="0" customWidth="1"/>
    <col min="54" max="54" width="4.421875" style="0" customWidth="1"/>
    <col min="55" max="56" width="5.57421875" style="0" customWidth="1"/>
    <col min="57" max="57" width="5.57421875" style="8" customWidth="1"/>
    <col min="58" max="59" width="5.57421875" style="0" customWidth="1"/>
    <col min="60" max="60" width="5.57421875" style="8" customWidth="1"/>
    <col min="61" max="62" width="4.140625" style="0" customWidth="1"/>
    <col min="63" max="63" width="5.28125" style="0" customWidth="1"/>
    <col min="64" max="68" width="13.28125" style="1" customWidth="1"/>
    <col min="69" max="69" width="13.28125" style="2" customWidth="1"/>
    <col min="70" max="74" width="13.28125" style="1" customWidth="1"/>
    <col min="75" max="75" width="13.28125" style="2" customWidth="1"/>
    <col min="76" max="79" width="13.28125" style="1" customWidth="1"/>
    <col min="80" max="80" width="13.28125" style="2" customWidth="1"/>
    <col min="81" max="84" width="13.28125" style="1" customWidth="1"/>
    <col min="85" max="85" width="13.28125" style="2" customWidth="1"/>
    <col min="86" max="112" width="13.28125" style="1" customWidth="1"/>
    <col min="113" max="122" width="10.140625" style="1" customWidth="1"/>
    <col min="123" max="123" width="15.7109375" style="2" customWidth="1"/>
    <col min="124" max="125" width="7.140625" style="23" customWidth="1"/>
    <col min="126" max="126" width="7.140625" style="21" customWidth="1"/>
    <col min="127" max="127" width="7.140625" style="22" customWidth="1"/>
    <col min="128" max="128" width="7.140625" style="21" customWidth="1"/>
    <col min="129" max="129" width="7.140625" style="24" customWidth="1"/>
    <col min="130" max="130" width="7.140625" style="21" customWidth="1"/>
    <col min="131" max="133" width="7.140625" style="22" customWidth="1"/>
    <col min="134" max="134" width="14.28125" style="21" customWidth="1"/>
    <col min="135" max="135" width="14.28125" style="22" customWidth="1"/>
    <col min="136" max="136" width="8.7109375" style="19" customWidth="1"/>
    <col min="137" max="137" width="9.421875" style="19" customWidth="1"/>
    <col min="138" max="139" width="8.7109375" style="19" customWidth="1"/>
    <col min="140" max="154" width="9.421875" style="16" customWidth="1"/>
    <col min="155" max="155" width="8.421875" style="19" customWidth="1"/>
    <col min="156" max="156" width="9.57421875" style="19" customWidth="1"/>
    <col min="157" max="157" width="6.28125" style="19" customWidth="1"/>
    <col min="158" max="158" width="8.421875" style="19" customWidth="1"/>
    <col min="159" max="159" width="7.421875" style="19" customWidth="1"/>
    <col min="160" max="160" width="8.00390625" style="19" customWidth="1"/>
    <col min="161" max="161" width="5.7109375" style="19" bestFit="1" customWidth="1"/>
    <col min="162" max="162" width="9.8515625" style="19" customWidth="1"/>
    <col min="163" max="163" width="7.00390625" style="19" customWidth="1"/>
    <col min="164" max="164" width="7.7109375" style="19" customWidth="1"/>
    <col min="165" max="165" width="5.7109375" style="19" bestFit="1" customWidth="1"/>
    <col min="166" max="166" width="8.57421875" style="19" customWidth="1"/>
    <col min="167" max="167" width="6.7109375" style="19" customWidth="1"/>
    <col min="168" max="169" width="8.57421875" style="19" customWidth="1"/>
  </cols>
  <sheetData>
    <row r="1" spans="6:169" ht="12.75">
      <c r="F1" s="1">
        <v>1</v>
      </c>
      <c r="G1" s="1">
        <v>2</v>
      </c>
      <c r="H1" s="1">
        <v>3</v>
      </c>
      <c r="I1" s="1">
        <v>4</v>
      </c>
      <c r="J1" s="1">
        <v>5</v>
      </c>
      <c r="L1" s="1">
        <v>6</v>
      </c>
      <c r="M1" s="1">
        <v>7</v>
      </c>
      <c r="N1" s="1">
        <v>8</v>
      </c>
      <c r="O1" s="1">
        <v>9</v>
      </c>
      <c r="P1" s="1">
        <v>10</v>
      </c>
      <c r="Q1" s="1">
        <v>11</v>
      </c>
      <c r="R1" s="1">
        <v>22</v>
      </c>
      <c r="S1" s="1">
        <v>23</v>
      </c>
      <c r="T1" s="1">
        <v>25</v>
      </c>
      <c r="U1" s="1">
        <v>26</v>
      </c>
      <c r="V1" s="1">
        <v>27</v>
      </c>
      <c r="W1" s="1">
        <v>28</v>
      </c>
      <c r="X1" s="1">
        <v>29</v>
      </c>
      <c r="Y1" s="1">
        <v>30</v>
      </c>
      <c r="Z1" s="1">
        <v>31</v>
      </c>
      <c r="AA1" s="1">
        <v>32</v>
      </c>
      <c r="AB1" s="1">
        <v>33</v>
      </c>
      <c r="AC1" s="1">
        <v>34</v>
      </c>
      <c r="AD1" s="1">
        <v>35</v>
      </c>
      <c r="AE1" s="1">
        <v>36</v>
      </c>
      <c r="AF1" s="1">
        <v>37</v>
      </c>
      <c r="AG1" s="1">
        <v>38</v>
      </c>
      <c r="AH1" s="1">
        <v>39</v>
      </c>
      <c r="AI1" s="1">
        <v>40</v>
      </c>
      <c r="AJ1" s="1">
        <v>41</v>
      </c>
      <c r="AK1" s="1">
        <v>42</v>
      </c>
      <c r="AL1" s="1">
        <v>43</v>
      </c>
      <c r="AM1" s="1">
        <v>44</v>
      </c>
      <c r="AN1" s="1">
        <v>45</v>
      </c>
      <c r="AO1" s="1">
        <v>46</v>
      </c>
      <c r="AP1" s="1">
        <v>47</v>
      </c>
      <c r="AQ1" s="1">
        <v>48</v>
      </c>
      <c r="AR1" s="1">
        <v>49</v>
      </c>
      <c r="AS1" s="1">
        <v>50</v>
      </c>
      <c r="AT1" s="1">
        <v>51</v>
      </c>
      <c r="AU1" s="1">
        <v>52</v>
      </c>
      <c r="AV1" s="1">
        <v>53</v>
      </c>
      <c r="AW1" s="1">
        <v>54</v>
      </c>
      <c r="AX1" s="1">
        <v>55</v>
      </c>
      <c r="AY1" s="1">
        <v>56</v>
      </c>
      <c r="AZ1" s="1">
        <v>57</v>
      </c>
      <c r="BA1" s="1">
        <v>58</v>
      </c>
      <c r="BB1" s="1">
        <v>59</v>
      </c>
      <c r="BC1" s="1">
        <v>60</v>
      </c>
      <c r="BD1" s="1">
        <v>61</v>
      </c>
      <c r="BE1" s="1">
        <v>62</v>
      </c>
      <c r="BF1" s="1">
        <v>63</v>
      </c>
      <c r="BG1" s="1">
        <v>64</v>
      </c>
      <c r="BH1" s="1">
        <v>65</v>
      </c>
      <c r="BI1" s="1">
        <v>66</v>
      </c>
      <c r="BJ1" s="1">
        <v>67</v>
      </c>
      <c r="BK1" s="1">
        <v>68</v>
      </c>
      <c r="BL1" s="1">
        <v>69</v>
      </c>
      <c r="BN1" s="1">
        <v>70</v>
      </c>
      <c r="BO1" s="1">
        <v>71</v>
      </c>
      <c r="BP1" s="1">
        <v>72</v>
      </c>
      <c r="BQ1" s="1">
        <v>73</v>
      </c>
      <c r="BR1" s="1">
        <v>74</v>
      </c>
      <c r="BT1" s="1">
        <v>75</v>
      </c>
      <c r="BU1" s="1">
        <v>76</v>
      </c>
      <c r="BV1" s="1">
        <v>77</v>
      </c>
      <c r="BW1" s="1">
        <v>78</v>
      </c>
      <c r="BX1" s="1">
        <v>79</v>
      </c>
      <c r="BY1" s="1">
        <v>80</v>
      </c>
      <c r="BZ1" s="1">
        <v>81</v>
      </c>
      <c r="CA1" s="1">
        <v>82</v>
      </c>
      <c r="CB1" s="1">
        <v>83</v>
      </c>
      <c r="CC1" s="1">
        <v>84</v>
      </c>
      <c r="CD1" s="1">
        <v>85</v>
      </c>
      <c r="CE1" s="1">
        <v>86</v>
      </c>
      <c r="CF1" s="1">
        <v>87</v>
      </c>
      <c r="CG1" s="1">
        <v>88</v>
      </c>
      <c r="CH1" s="1">
        <v>89</v>
      </c>
      <c r="CI1" s="1">
        <v>94</v>
      </c>
      <c r="CJ1" s="1">
        <v>99</v>
      </c>
      <c r="CK1" s="1">
        <v>104</v>
      </c>
      <c r="CL1" s="1">
        <v>105</v>
      </c>
      <c r="CM1" s="1">
        <v>106</v>
      </c>
      <c r="CN1" s="1">
        <v>107</v>
      </c>
      <c r="CO1" s="1">
        <v>108</v>
      </c>
      <c r="CP1" s="1">
        <v>109</v>
      </c>
      <c r="CR1" s="1">
        <v>110</v>
      </c>
      <c r="CS1" s="1">
        <v>111</v>
      </c>
      <c r="CT1" s="1">
        <v>112</v>
      </c>
      <c r="CU1" s="1">
        <v>113</v>
      </c>
      <c r="CV1" s="1">
        <v>114</v>
      </c>
      <c r="CX1" s="1">
        <v>115</v>
      </c>
      <c r="CY1" s="1">
        <v>116</v>
      </c>
      <c r="CZ1" s="1">
        <v>117</v>
      </c>
      <c r="DA1" s="1">
        <v>118</v>
      </c>
      <c r="DB1" s="1">
        <v>119</v>
      </c>
      <c r="DD1" s="1">
        <v>120</v>
      </c>
      <c r="DE1" s="1">
        <v>121</v>
      </c>
      <c r="DF1" s="1">
        <v>122</v>
      </c>
      <c r="DG1" s="1">
        <v>123</v>
      </c>
      <c r="DH1" s="1">
        <v>129</v>
      </c>
      <c r="DI1" s="1">
        <v>131</v>
      </c>
      <c r="DJ1" s="1">
        <v>132</v>
      </c>
      <c r="DK1" s="1">
        <v>133</v>
      </c>
      <c r="DL1" s="1">
        <v>134</v>
      </c>
      <c r="DM1" s="1">
        <v>135</v>
      </c>
      <c r="DN1" s="1">
        <v>135</v>
      </c>
      <c r="DP1" s="1">
        <v>136</v>
      </c>
      <c r="DQ1" s="1">
        <v>137</v>
      </c>
      <c r="DR1" s="1">
        <v>138</v>
      </c>
      <c r="DS1" s="1">
        <v>139</v>
      </c>
      <c r="DT1" s="1">
        <v>141</v>
      </c>
      <c r="DU1" s="1">
        <v>142</v>
      </c>
      <c r="DV1" s="1">
        <v>143</v>
      </c>
      <c r="DW1" s="2">
        <v>144</v>
      </c>
      <c r="DX1" s="1">
        <v>145</v>
      </c>
      <c r="DY1" s="1">
        <v>146</v>
      </c>
      <c r="DZ1" s="1">
        <v>147</v>
      </c>
      <c r="EA1" s="2">
        <v>148</v>
      </c>
      <c r="EB1" s="2"/>
      <c r="EC1" s="2"/>
      <c r="ED1" s="1">
        <v>167</v>
      </c>
      <c r="EE1" s="309">
        <v>170</v>
      </c>
      <c r="EF1" s="309">
        <v>186</v>
      </c>
      <c r="EG1" s="1">
        <v>187</v>
      </c>
      <c r="EH1" s="309">
        <v>188</v>
      </c>
      <c r="EI1" s="309"/>
      <c r="EJ1" s="1">
        <v>189</v>
      </c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309">
        <v>192</v>
      </c>
      <c r="EZ1" s="1">
        <v>193</v>
      </c>
      <c r="FA1" s="309">
        <v>194</v>
      </c>
      <c r="FB1" s="1">
        <v>195</v>
      </c>
      <c r="FC1" s="309">
        <v>196</v>
      </c>
      <c r="FD1" s="1">
        <v>197</v>
      </c>
      <c r="FE1" s="309">
        <v>198</v>
      </c>
      <c r="FF1" s="1">
        <v>199</v>
      </c>
      <c r="FG1" s="309">
        <v>200</v>
      </c>
      <c r="FH1" s="1">
        <v>201</v>
      </c>
      <c r="FI1" s="309">
        <v>202</v>
      </c>
      <c r="FJ1" s="1">
        <v>203</v>
      </c>
      <c r="FK1" s="309">
        <v>208</v>
      </c>
      <c r="FL1" s="1">
        <v>209</v>
      </c>
      <c r="FM1" s="1"/>
    </row>
    <row r="2" spans="6:169" s="364" customFormat="1" ht="16.5" thickBot="1">
      <c r="F2" s="365"/>
      <c r="G2" s="365"/>
      <c r="H2" s="365">
        <v>3</v>
      </c>
      <c r="I2" s="365"/>
      <c r="J2" s="365"/>
      <c r="K2" s="365"/>
      <c r="L2" s="365">
        <v>2</v>
      </c>
      <c r="M2" s="365"/>
      <c r="N2" s="365"/>
      <c r="O2" s="365"/>
      <c r="P2" s="365"/>
      <c r="Q2" s="365">
        <v>28</v>
      </c>
      <c r="R2" s="365"/>
      <c r="S2" s="365"/>
      <c r="T2" s="365"/>
      <c r="U2" s="365"/>
      <c r="V2" s="365"/>
      <c r="W2" s="365"/>
      <c r="X2" s="365"/>
      <c r="Y2" s="365">
        <v>21</v>
      </c>
      <c r="Z2" s="365"/>
      <c r="AA2" s="365"/>
      <c r="AB2" s="365"/>
      <c r="AC2" s="365"/>
      <c r="AD2" s="365"/>
      <c r="AE2" s="365">
        <v>25</v>
      </c>
      <c r="AF2" s="365"/>
      <c r="AG2" s="365">
        <v>24</v>
      </c>
      <c r="AH2" s="365">
        <v>632</v>
      </c>
      <c r="AI2" s="365">
        <v>631</v>
      </c>
      <c r="AJ2" s="365"/>
      <c r="AK2" s="365"/>
      <c r="AL2" s="365"/>
      <c r="AM2" s="365"/>
      <c r="AN2" s="365"/>
      <c r="AO2" s="365"/>
      <c r="AP2" s="365"/>
      <c r="AQ2" s="365"/>
      <c r="AR2" s="365"/>
      <c r="AS2" s="365"/>
      <c r="AT2" s="365"/>
      <c r="AU2" s="365"/>
      <c r="AV2" s="1336">
        <v>32</v>
      </c>
      <c r="AW2" s="1336"/>
      <c r="AX2" s="1336"/>
      <c r="AY2" s="365"/>
      <c r="AZ2" s="365"/>
      <c r="BA2" s="365"/>
      <c r="BB2" s="365"/>
      <c r="BC2" s="365"/>
      <c r="BD2" s="365"/>
      <c r="BE2" s="365"/>
      <c r="BF2" s="365"/>
      <c r="BG2" s="365"/>
      <c r="BH2" s="365"/>
      <c r="BI2" s="365"/>
      <c r="BJ2" s="365"/>
      <c r="BK2" s="365"/>
      <c r="BL2" s="365"/>
      <c r="BM2" s="365"/>
      <c r="BN2" s="365"/>
      <c r="BO2" s="365"/>
      <c r="BP2" s="365"/>
      <c r="BQ2" s="365" t="s">
        <v>545</v>
      </c>
      <c r="BR2" s="365"/>
      <c r="BS2" s="365"/>
      <c r="BT2" s="365"/>
      <c r="BU2" s="365"/>
      <c r="BV2" s="365"/>
      <c r="BW2" s="365" t="s">
        <v>545</v>
      </c>
      <c r="BX2" s="365"/>
      <c r="BY2" s="365"/>
      <c r="BZ2" s="365"/>
      <c r="CA2" s="365"/>
      <c r="CB2" s="365" t="s">
        <v>545</v>
      </c>
      <c r="CC2" s="365"/>
      <c r="CD2" s="365"/>
      <c r="CE2" s="365"/>
      <c r="CF2" s="365"/>
      <c r="CG2" s="365"/>
      <c r="CH2" s="365"/>
      <c r="CI2" s="365"/>
      <c r="CJ2" s="365"/>
      <c r="CK2" s="365"/>
      <c r="CL2" s="365"/>
      <c r="CM2" s="365"/>
      <c r="CN2" s="365"/>
      <c r="CO2" s="365"/>
      <c r="CP2" s="365"/>
      <c r="CQ2" s="365"/>
      <c r="CR2" s="365"/>
      <c r="CS2" s="365"/>
      <c r="CT2" s="365"/>
      <c r="CU2" s="365"/>
      <c r="CV2" s="365"/>
      <c r="CW2" s="365"/>
      <c r="CX2" s="365"/>
      <c r="CY2" s="365"/>
      <c r="CZ2" s="365"/>
      <c r="DA2" s="365"/>
      <c r="DB2" s="365"/>
      <c r="DC2" s="365"/>
      <c r="DD2" s="365"/>
      <c r="DE2" s="365"/>
      <c r="DF2" s="365"/>
      <c r="DG2" s="365"/>
      <c r="DH2" s="365" t="s">
        <v>546</v>
      </c>
      <c r="DI2" s="365"/>
      <c r="DJ2" s="365"/>
      <c r="DK2" s="365"/>
      <c r="DL2" s="365"/>
      <c r="DM2" s="365"/>
      <c r="DN2" s="365"/>
      <c r="DO2" s="365"/>
      <c r="DP2" s="365"/>
      <c r="DQ2" s="365"/>
      <c r="DR2" s="365"/>
      <c r="DS2" s="365">
        <v>604</v>
      </c>
      <c r="DT2" s="365"/>
      <c r="DU2" s="365"/>
      <c r="DV2" s="365"/>
      <c r="DW2" s="677"/>
      <c r="DX2" s="365"/>
      <c r="DY2" s="365" t="s">
        <v>547</v>
      </c>
      <c r="DZ2" s="365"/>
      <c r="EA2" s="677"/>
      <c r="EB2" s="677"/>
      <c r="EC2" s="677"/>
      <c r="ED2" s="365">
        <v>5</v>
      </c>
      <c r="EE2" s="366">
        <v>111</v>
      </c>
      <c r="EF2" s="366">
        <v>37</v>
      </c>
      <c r="EG2" s="365"/>
      <c r="EH2" s="366"/>
      <c r="EI2" s="366"/>
      <c r="EJ2" s="365">
        <v>526</v>
      </c>
      <c r="EK2" s="365"/>
      <c r="EL2" s="365"/>
      <c r="EM2" s="365"/>
      <c r="EN2" s="365"/>
      <c r="EO2" s="365"/>
      <c r="EP2" s="365"/>
      <c r="EQ2" s="365"/>
      <c r="ER2" s="365"/>
      <c r="ES2" s="365"/>
      <c r="ET2" s="365"/>
      <c r="EU2" s="365"/>
      <c r="EV2" s="365"/>
      <c r="EW2" s="365"/>
      <c r="EX2" s="365"/>
      <c r="EY2" s="366"/>
      <c r="EZ2" s="365"/>
      <c r="FA2" s="366"/>
      <c r="FB2" s="365"/>
      <c r="FC2" s="366"/>
      <c r="FD2" s="365"/>
      <c r="FE2" s="366"/>
      <c r="FF2" s="365"/>
      <c r="FG2" s="366"/>
      <c r="FH2" s="365"/>
      <c r="FI2" s="366"/>
      <c r="FJ2" s="365"/>
      <c r="FK2" s="366"/>
      <c r="FL2" s="365"/>
      <c r="FM2" s="365"/>
    </row>
    <row r="3" spans="5:169" s="439" customFormat="1" ht="18.75" customHeight="1" thickBot="1">
      <c r="E3" s="440"/>
      <c r="F3" s="436" t="s">
        <v>133</v>
      </c>
      <c r="G3" s="437"/>
      <c r="H3" s="437"/>
      <c r="I3" s="437"/>
      <c r="J3" s="437"/>
      <c r="K3" s="437"/>
      <c r="L3" s="437"/>
      <c r="M3" s="437"/>
      <c r="N3" s="437"/>
      <c r="O3" s="437"/>
      <c r="P3" s="438"/>
      <c r="Q3" s="438"/>
      <c r="R3" s="441" t="s">
        <v>156</v>
      </c>
      <c r="S3" s="442"/>
      <c r="T3" s="441" t="s">
        <v>157</v>
      </c>
      <c r="U3" s="442"/>
      <c r="V3" s="442"/>
      <c r="W3" s="442"/>
      <c r="X3" s="442"/>
      <c r="Y3" s="442"/>
      <c r="Z3" s="442"/>
      <c r="AA3" s="442"/>
      <c r="AB3" s="442"/>
      <c r="AC3" s="442"/>
      <c r="AD3" s="442"/>
      <c r="AE3" s="442"/>
      <c r="AF3" s="442"/>
      <c r="AG3" s="442"/>
      <c r="AH3" s="442"/>
      <c r="AI3" s="443"/>
      <c r="AJ3" s="542" t="s">
        <v>135</v>
      </c>
      <c r="AK3" s="444"/>
      <c r="AL3" s="444"/>
      <c r="AM3" s="444"/>
      <c r="AN3" s="444"/>
      <c r="AO3" s="444"/>
      <c r="AP3" s="444"/>
      <c r="AQ3" s="444"/>
      <c r="AR3" s="444"/>
      <c r="AS3" s="444"/>
      <c r="AT3" s="444"/>
      <c r="AU3" s="444"/>
      <c r="AV3" s="444"/>
      <c r="AW3" s="444"/>
      <c r="AX3" s="444"/>
      <c r="AY3" s="444"/>
      <c r="AZ3" s="444"/>
      <c r="BA3" s="444"/>
      <c r="BB3" s="444"/>
      <c r="BC3" s="444"/>
      <c r="BD3" s="444"/>
      <c r="BE3" s="444"/>
      <c r="BF3" s="444"/>
      <c r="BG3" s="444"/>
      <c r="BH3" s="444"/>
      <c r="BI3" s="444"/>
      <c r="BJ3" s="444"/>
      <c r="BK3" s="445"/>
      <c r="BL3" s="436" t="s">
        <v>136</v>
      </c>
      <c r="BM3" s="437"/>
      <c r="BN3" s="437"/>
      <c r="BO3" s="437"/>
      <c r="BP3" s="437"/>
      <c r="BQ3" s="437"/>
      <c r="BR3" s="437"/>
      <c r="BS3" s="437"/>
      <c r="BT3" s="437"/>
      <c r="BU3" s="437"/>
      <c r="BV3" s="437"/>
      <c r="BW3" s="438"/>
      <c r="BX3" s="436" t="s">
        <v>136</v>
      </c>
      <c r="BY3" s="437"/>
      <c r="BZ3" s="437"/>
      <c r="CA3" s="437"/>
      <c r="CB3" s="437"/>
      <c r="CC3" s="437"/>
      <c r="CD3" s="437"/>
      <c r="CE3" s="437"/>
      <c r="CF3" s="437"/>
      <c r="CG3" s="1334"/>
      <c r="CH3" s="1334"/>
      <c r="CI3" s="1334"/>
      <c r="CJ3" s="1335"/>
      <c r="CK3" s="436" t="s">
        <v>136</v>
      </c>
      <c r="CL3" s="437"/>
      <c r="CM3" s="437"/>
      <c r="CN3" s="437"/>
      <c r="CO3" s="437"/>
      <c r="CP3" s="437"/>
      <c r="CQ3" s="437"/>
      <c r="CR3" s="437"/>
      <c r="CS3" s="437"/>
      <c r="CT3" s="437"/>
      <c r="CU3" s="438"/>
      <c r="CV3" s="436" t="s">
        <v>136</v>
      </c>
      <c r="CW3" s="437"/>
      <c r="CX3" s="437"/>
      <c r="CY3" s="437"/>
      <c r="CZ3" s="437"/>
      <c r="DA3" s="437"/>
      <c r="DB3" s="437"/>
      <c r="DC3" s="437"/>
      <c r="DD3" s="437"/>
      <c r="DE3" s="437"/>
      <c r="DF3" s="437"/>
      <c r="DG3" s="438"/>
      <c r="DH3" s="437"/>
      <c r="DI3" s="437"/>
      <c r="DJ3" s="437"/>
      <c r="DK3" s="437"/>
      <c r="DL3" s="437"/>
      <c r="DM3" s="446"/>
      <c r="DN3" s="436" t="s">
        <v>136</v>
      </c>
      <c r="DO3" s="437"/>
      <c r="DP3" s="437"/>
      <c r="DQ3" s="437"/>
      <c r="DR3" s="437"/>
      <c r="DS3" s="437"/>
      <c r="DT3" s="496" t="s">
        <v>398</v>
      </c>
      <c r="DU3" s="447"/>
      <c r="DV3" s="447"/>
      <c r="DW3" s="447"/>
      <c r="DX3" s="447"/>
      <c r="DY3" s="447"/>
      <c r="DZ3" s="447"/>
      <c r="EA3" s="447"/>
      <c r="EB3" s="447"/>
      <c r="EC3" s="447"/>
      <c r="ED3" s="448"/>
      <c r="EE3" s="449"/>
      <c r="EF3" s="450" t="s">
        <v>158</v>
      </c>
      <c r="EG3" s="498"/>
      <c r="EH3" s="498"/>
      <c r="EI3" s="498"/>
      <c r="EJ3" s="498"/>
      <c r="EK3" s="498"/>
      <c r="EL3" s="498"/>
      <c r="EM3" s="498"/>
      <c r="EN3" s="498"/>
      <c r="EO3" s="498"/>
      <c r="EP3" s="498"/>
      <c r="EQ3" s="498"/>
      <c r="ER3" s="498"/>
      <c r="ES3" s="498"/>
      <c r="ET3" s="498"/>
      <c r="EU3" s="498"/>
      <c r="EV3" s="498"/>
      <c r="EW3" s="498"/>
      <c r="EX3" s="498"/>
      <c r="EY3" s="450" t="s">
        <v>158</v>
      </c>
      <c r="EZ3" s="451"/>
      <c r="FA3" s="451"/>
      <c r="FB3" s="451"/>
      <c r="FC3" s="451"/>
      <c r="FD3" s="451"/>
      <c r="FE3" s="451"/>
      <c r="FF3" s="451"/>
      <c r="FG3" s="451"/>
      <c r="FH3" s="451"/>
      <c r="FI3" s="451"/>
      <c r="FJ3" s="451"/>
      <c r="FK3" s="451"/>
      <c r="FL3" s="451"/>
      <c r="FM3" s="451"/>
    </row>
    <row r="4" spans="5:169" s="227" customFormat="1" ht="39.75" customHeight="1" thickBot="1">
      <c r="E4" s="204"/>
      <c r="F4" s="1366" t="s">
        <v>195</v>
      </c>
      <c r="G4" s="1367"/>
      <c r="H4" s="1367"/>
      <c r="I4" s="1367"/>
      <c r="J4" s="1367"/>
      <c r="K4" s="1367"/>
      <c r="L4" s="1367"/>
      <c r="M4" s="1367"/>
      <c r="N4" s="1367"/>
      <c r="O4" s="1367"/>
      <c r="P4" s="1368"/>
      <c r="Q4" s="1370" t="s">
        <v>0</v>
      </c>
      <c r="R4" s="452" t="s">
        <v>218</v>
      </c>
      <c r="S4" s="452" t="s">
        <v>219</v>
      </c>
      <c r="T4" s="1369" t="s">
        <v>221</v>
      </c>
      <c r="U4" s="1344"/>
      <c r="V4" s="1344"/>
      <c r="W4" s="1344"/>
      <c r="X4" s="1344"/>
      <c r="Y4" s="1344"/>
      <c r="Z4" s="1369" t="s">
        <v>222</v>
      </c>
      <c r="AA4" s="1344"/>
      <c r="AB4" s="1345"/>
      <c r="AC4" s="1343" t="s">
        <v>223</v>
      </c>
      <c r="AD4" s="1344"/>
      <c r="AE4" s="1344"/>
      <c r="AF4" s="1344"/>
      <c r="AG4" s="1345"/>
      <c r="AH4" s="453"/>
      <c r="AI4" s="454"/>
      <c r="AJ4" s="1383"/>
      <c r="AK4" s="1384"/>
      <c r="AL4" s="1384"/>
      <c r="AM4" s="1384"/>
      <c r="AN4" s="1384"/>
      <c r="AO4" s="1384"/>
      <c r="AP4" s="1384"/>
      <c r="AQ4" s="1384"/>
      <c r="AR4" s="1384"/>
      <c r="AS4" s="1384"/>
      <c r="AT4" s="1340" t="s">
        <v>260</v>
      </c>
      <c r="AU4" s="1341"/>
      <c r="AV4" s="1341"/>
      <c r="AW4" s="1341"/>
      <c r="AX4" s="1341"/>
      <c r="AY4" s="1342"/>
      <c r="AZ4" s="1340" t="s">
        <v>261</v>
      </c>
      <c r="BA4" s="1341"/>
      <c r="BB4" s="1341"/>
      <c r="BC4" s="1340" t="s">
        <v>262</v>
      </c>
      <c r="BD4" s="1341"/>
      <c r="BE4" s="1342"/>
      <c r="BF4" s="1340" t="s">
        <v>263</v>
      </c>
      <c r="BG4" s="1341"/>
      <c r="BH4" s="1342"/>
      <c r="BI4" s="1341"/>
      <c r="BJ4" s="1341"/>
      <c r="BK4" s="1342"/>
      <c r="BL4" s="1337" t="s">
        <v>439</v>
      </c>
      <c r="BM4" s="1338"/>
      <c r="BN4" s="1338"/>
      <c r="BO4" s="1338"/>
      <c r="BP4" s="1338"/>
      <c r="BQ4" s="1338"/>
      <c r="BR4" s="1337" t="s">
        <v>33</v>
      </c>
      <c r="BS4" s="1338"/>
      <c r="BT4" s="1338"/>
      <c r="BU4" s="1338"/>
      <c r="BV4" s="1338"/>
      <c r="BW4" s="1339"/>
      <c r="BX4" s="1337" t="s">
        <v>34</v>
      </c>
      <c r="BY4" s="1338"/>
      <c r="BZ4" s="1338"/>
      <c r="CA4" s="1338"/>
      <c r="CB4" s="1338"/>
      <c r="CC4" s="1337" t="s">
        <v>35</v>
      </c>
      <c r="CD4" s="1338"/>
      <c r="CE4" s="1338"/>
      <c r="CF4" s="1338"/>
      <c r="CG4" s="1339"/>
      <c r="CH4" s="455" t="s">
        <v>36</v>
      </c>
      <c r="CI4" s="455" t="s">
        <v>37</v>
      </c>
      <c r="CJ4" s="497" t="s">
        <v>38</v>
      </c>
      <c r="CK4" s="1398" t="s">
        <v>39</v>
      </c>
      <c r="CL4" s="1399"/>
      <c r="CM4" s="1399"/>
      <c r="CN4" s="1399"/>
      <c r="CO4" s="1399"/>
      <c r="CP4" s="1399"/>
      <c r="CQ4" s="1399"/>
      <c r="CR4" s="1399"/>
      <c r="CS4" s="1399"/>
      <c r="CT4" s="1399"/>
      <c r="CU4" s="1400"/>
      <c r="CV4" s="1398" t="s">
        <v>39</v>
      </c>
      <c r="CW4" s="1399"/>
      <c r="CX4" s="1399"/>
      <c r="CY4" s="1399"/>
      <c r="CZ4" s="1399"/>
      <c r="DA4" s="1399"/>
      <c r="DB4" s="1399"/>
      <c r="DC4" s="1399"/>
      <c r="DD4" s="1399"/>
      <c r="DE4" s="1399"/>
      <c r="DF4" s="1399"/>
      <c r="DG4" s="1400"/>
      <c r="DH4" s="1395" t="s">
        <v>469</v>
      </c>
      <c r="DI4" s="1417" t="s">
        <v>544</v>
      </c>
      <c r="DJ4" s="1418"/>
      <c r="DK4" s="1418"/>
      <c r="DL4" s="1418"/>
      <c r="DM4" s="1419"/>
      <c r="DN4" s="1417" t="s">
        <v>402</v>
      </c>
      <c r="DO4" s="1418"/>
      <c r="DP4" s="1418"/>
      <c r="DQ4" s="1418"/>
      <c r="DR4" s="1419"/>
      <c r="DS4" s="1388" t="s">
        <v>402</v>
      </c>
      <c r="DT4" s="1393" t="s">
        <v>461</v>
      </c>
      <c r="DU4" s="1394"/>
      <c r="DV4" s="1394"/>
      <c r="DW4" s="678"/>
      <c r="DX4" s="1393" t="s">
        <v>511</v>
      </c>
      <c r="DY4" s="1394"/>
      <c r="DZ4" s="1394"/>
      <c r="EA4" s="678"/>
      <c r="EB4" s="690"/>
      <c r="EC4" s="690"/>
      <c r="ED4" s="456"/>
      <c r="EE4" s="457"/>
      <c r="EF4" s="1328" t="s">
        <v>552</v>
      </c>
      <c r="EG4" s="1329"/>
      <c r="EH4" s="1329"/>
      <c r="EI4" s="1329"/>
      <c r="EJ4" s="1330"/>
      <c r="EK4" s="1411" t="s">
        <v>638</v>
      </c>
      <c r="EL4" s="1412"/>
      <c r="EM4" s="1412"/>
      <c r="EN4" s="1412"/>
      <c r="EO4" s="1412"/>
      <c r="EP4" s="1412"/>
      <c r="EQ4" s="1412"/>
      <c r="ER4" s="1413"/>
      <c r="ES4" s="555"/>
      <c r="ET4" s="555"/>
      <c r="EU4" s="555"/>
      <c r="EV4" s="555"/>
      <c r="EW4" s="555"/>
      <c r="EX4" s="555"/>
      <c r="EY4" s="1326"/>
      <c r="EZ4" s="1327"/>
      <c r="FA4" s="1327"/>
      <c r="FB4" s="1327"/>
      <c r="FC4" s="1327"/>
      <c r="FD4" s="1327"/>
      <c r="FE4" s="1327"/>
      <c r="FF4" s="1327"/>
      <c r="FG4" s="1327"/>
      <c r="FH4" s="1327"/>
      <c r="FI4" s="1327"/>
      <c r="FJ4" s="1327"/>
      <c r="FK4" s="493"/>
      <c r="FL4" s="493"/>
      <c r="FM4" s="493"/>
    </row>
    <row r="5" spans="5:169" s="227" customFormat="1" ht="32.25" customHeight="1" thickBot="1">
      <c r="E5" s="369" t="s">
        <v>690</v>
      </c>
      <c r="F5" s="1376" t="s">
        <v>210</v>
      </c>
      <c r="G5" s="1377"/>
      <c r="H5" s="1378"/>
      <c r="I5" s="1380" t="s">
        <v>211</v>
      </c>
      <c r="J5" s="1381"/>
      <c r="K5" s="1381"/>
      <c r="L5" s="1382"/>
      <c r="M5" s="459" t="s">
        <v>212</v>
      </c>
      <c r="N5" s="460" t="s">
        <v>213</v>
      </c>
      <c r="O5" s="458" t="s">
        <v>214</v>
      </c>
      <c r="P5" s="461"/>
      <c r="Q5" s="1371"/>
      <c r="R5" s="462"/>
      <c r="S5" s="462"/>
      <c r="T5" s="463"/>
      <c r="U5" s="464"/>
      <c r="V5" s="464"/>
      <c r="W5" s="464"/>
      <c r="X5" s="464"/>
      <c r="Y5" s="464"/>
      <c r="Z5" s="463"/>
      <c r="AA5" s="464"/>
      <c r="AB5" s="465"/>
      <c r="AC5" s="463"/>
      <c r="AD5" s="464"/>
      <c r="AE5" s="464"/>
      <c r="AF5" s="464"/>
      <c r="AG5" s="465"/>
      <c r="AH5" s="1362" t="s">
        <v>517</v>
      </c>
      <c r="AI5" s="1363"/>
      <c r="AJ5" s="466"/>
      <c r="AK5" s="467"/>
      <c r="AL5" s="467"/>
      <c r="AM5" s="467"/>
      <c r="AN5" s="467"/>
      <c r="AO5" s="467"/>
      <c r="AP5" s="467"/>
      <c r="AQ5" s="467"/>
      <c r="AR5" s="468"/>
      <c r="AS5" s="469"/>
      <c r="AT5" s="1359" t="s">
        <v>264</v>
      </c>
      <c r="AU5" s="1360"/>
      <c r="AV5" s="1360"/>
      <c r="AW5" s="1360"/>
      <c r="AX5" s="1360"/>
      <c r="AY5" s="1361"/>
      <c r="AZ5" s="1356" t="s">
        <v>265</v>
      </c>
      <c r="BA5" s="1357"/>
      <c r="BB5" s="1358"/>
      <c r="BC5" s="1356" t="s">
        <v>266</v>
      </c>
      <c r="BD5" s="1357"/>
      <c r="BE5" s="1358"/>
      <c r="BF5" s="1359" t="s">
        <v>387</v>
      </c>
      <c r="BG5" s="1360"/>
      <c r="BH5" s="1361"/>
      <c r="BI5" s="1359" t="s">
        <v>230</v>
      </c>
      <c r="BJ5" s="1360"/>
      <c r="BK5" s="470"/>
      <c r="BL5" s="1428" t="s">
        <v>277</v>
      </c>
      <c r="BM5" s="1429"/>
      <c r="BN5" s="1429"/>
      <c r="BO5" s="1429"/>
      <c r="BP5" s="1430"/>
      <c r="BQ5" s="471" t="s">
        <v>207</v>
      </c>
      <c r="BR5" s="1429" t="s">
        <v>557</v>
      </c>
      <c r="BS5" s="1429"/>
      <c r="BT5" s="1429"/>
      <c r="BU5" s="1429"/>
      <c r="BV5" s="1430"/>
      <c r="BW5" s="471" t="s">
        <v>207</v>
      </c>
      <c r="BX5" s="1428" t="s">
        <v>278</v>
      </c>
      <c r="BY5" s="1429"/>
      <c r="BZ5" s="1429"/>
      <c r="CA5" s="1430"/>
      <c r="CB5" s="471" t="s">
        <v>207</v>
      </c>
      <c r="CC5" s="1428" t="s">
        <v>279</v>
      </c>
      <c r="CD5" s="1429"/>
      <c r="CE5" s="1429"/>
      <c r="CF5" s="1430"/>
      <c r="CG5" s="471" t="s">
        <v>207</v>
      </c>
      <c r="CH5" s="1425" t="s">
        <v>280</v>
      </c>
      <c r="CI5" s="1425" t="s">
        <v>281</v>
      </c>
      <c r="CJ5" s="1425" t="s">
        <v>282</v>
      </c>
      <c r="CK5" s="1401" t="s">
        <v>73</v>
      </c>
      <c r="CL5" s="1402"/>
      <c r="CM5" s="1402"/>
      <c r="CN5" s="1403"/>
      <c r="CO5" s="471" t="s">
        <v>207</v>
      </c>
      <c r="CP5" s="1401" t="s">
        <v>1</v>
      </c>
      <c r="CQ5" s="1402"/>
      <c r="CR5" s="1402"/>
      <c r="CS5" s="1402"/>
      <c r="CT5" s="1403"/>
      <c r="CU5" s="471" t="s">
        <v>207</v>
      </c>
      <c r="CV5" s="1401" t="s">
        <v>79</v>
      </c>
      <c r="CW5" s="1402"/>
      <c r="CX5" s="1402"/>
      <c r="CY5" s="1402"/>
      <c r="CZ5" s="1403"/>
      <c r="DA5" s="471" t="s">
        <v>207</v>
      </c>
      <c r="DB5" s="1401" t="s">
        <v>400</v>
      </c>
      <c r="DC5" s="1402"/>
      <c r="DD5" s="1402"/>
      <c r="DE5" s="1402"/>
      <c r="DF5" s="1403"/>
      <c r="DG5" s="471" t="s">
        <v>207</v>
      </c>
      <c r="DH5" s="1396"/>
      <c r="DI5" s="1404" t="s">
        <v>230</v>
      </c>
      <c r="DJ5" s="1405"/>
      <c r="DK5" s="1405"/>
      <c r="DL5" s="1406"/>
      <c r="DM5" s="471" t="s">
        <v>207</v>
      </c>
      <c r="DN5" s="1420"/>
      <c r="DO5" s="1421"/>
      <c r="DP5" s="1421"/>
      <c r="DQ5" s="1421"/>
      <c r="DR5" s="1422"/>
      <c r="DS5" s="1389"/>
      <c r="DT5" s="472"/>
      <c r="DU5" s="473"/>
      <c r="DV5" s="473"/>
      <c r="DW5" s="679"/>
      <c r="DX5" s="472"/>
      <c r="DY5" s="473"/>
      <c r="DZ5" s="473"/>
      <c r="EA5" s="679"/>
      <c r="EB5" s="691"/>
      <c r="EC5" s="691"/>
      <c r="ED5" s="1385" t="s">
        <v>399</v>
      </c>
      <c r="EE5" s="1423" t="s">
        <v>520</v>
      </c>
      <c r="EF5" s="1331" t="s">
        <v>291</v>
      </c>
      <c r="EG5" s="1332"/>
      <c r="EH5" s="1332"/>
      <c r="EI5" s="1332"/>
      <c r="EJ5" s="1333"/>
      <c r="EK5" s="1414"/>
      <c r="EL5" s="1415"/>
      <c r="EM5" s="1415"/>
      <c r="EN5" s="1415"/>
      <c r="EO5" s="1415"/>
      <c r="EP5" s="1415"/>
      <c r="EQ5" s="1415"/>
      <c r="ER5" s="1416"/>
      <c r="ES5" s="475"/>
      <c r="ET5" s="475"/>
      <c r="EU5" s="475"/>
      <c r="EV5" s="475"/>
      <c r="EW5" s="475"/>
      <c r="EX5" s="475"/>
      <c r="EY5" s="1407" t="s">
        <v>522</v>
      </c>
      <c r="EZ5" s="1408"/>
      <c r="FA5" s="1324" t="s">
        <v>286</v>
      </c>
      <c r="FB5" s="1324"/>
      <c r="FC5" s="1324" t="s">
        <v>257</v>
      </c>
      <c r="FD5" s="1324"/>
      <c r="FE5" s="1324" t="s">
        <v>287</v>
      </c>
      <c r="FF5" s="1324"/>
      <c r="FG5" s="1324" t="s">
        <v>523</v>
      </c>
      <c r="FH5" s="1324"/>
      <c r="FI5" s="1324" t="s">
        <v>289</v>
      </c>
      <c r="FJ5" s="1324"/>
      <c r="FK5" s="1324" t="s">
        <v>230</v>
      </c>
      <c r="FL5" s="1324"/>
      <c r="FM5" s="546"/>
    </row>
    <row r="6" spans="3:169" s="476" customFormat="1" ht="47.25" customHeight="1" thickBot="1">
      <c r="C6" s="177"/>
      <c r="E6" s="477"/>
      <c r="F6" s="1373" t="s">
        <v>649</v>
      </c>
      <c r="G6" s="1374"/>
      <c r="H6" s="1375"/>
      <c r="I6" s="1379" t="s">
        <v>209</v>
      </c>
      <c r="J6" s="1374"/>
      <c r="K6" s="1374"/>
      <c r="L6" s="1375"/>
      <c r="M6" s="478"/>
      <c r="N6" s="479"/>
      <c r="O6" s="480"/>
      <c r="P6" s="481"/>
      <c r="Q6" s="1371"/>
      <c r="R6" s="462"/>
      <c r="S6" s="462"/>
      <c r="T6" s="482"/>
      <c r="U6" s="483"/>
      <c r="V6" s="483"/>
      <c r="W6" s="483"/>
      <c r="X6" s="483"/>
      <c r="Y6" s="483"/>
      <c r="Z6" s="482"/>
      <c r="AA6" s="483"/>
      <c r="AB6" s="484"/>
      <c r="AC6" s="482"/>
      <c r="AD6" s="483"/>
      <c r="AE6" s="483"/>
      <c r="AF6" s="483"/>
      <c r="AG6" s="484"/>
      <c r="AH6" s="1364"/>
      <c r="AI6" s="1365"/>
      <c r="AJ6" s="485"/>
      <c r="AK6" s="486"/>
      <c r="AL6" s="486"/>
      <c r="AM6" s="486"/>
      <c r="AN6" s="486"/>
      <c r="AO6" s="486"/>
      <c r="AP6" s="486"/>
      <c r="AQ6" s="486"/>
      <c r="AR6" s="486"/>
      <c r="AS6" s="487"/>
      <c r="AT6" s="488"/>
      <c r="AU6" s="489"/>
      <c r="AV6" s="1353" t="s">
        <v>392</v>
      </c>
      <c r="AW6" s="1354"/>
      <c r="AX6" s="1355"/>
      <c r="AY6" s="490"/>
      <c r="AZ6" s="1356"/>
      <c r="BA6" s="1357"/>
      <c r="BB6" s="1358"/>
      <c r="BC6" s="1356"/>
      <c r="BD6" s="1357"/>
      <c r="BE6" s="1358"/>
      <c r="BF6" s="1359"/>
      <c r="BG6" s="1360"/>
      <c r="BH6" s="1361"/>
      <c r="BI6" s="1359"/>
      <c r="BJ6" s="1360"/>
      <c r="BK6" s="470"/>
      <c r="BL6" s="1348" t="s">
        <v>6</v>
      </c>
      <c r="BM6" s="1391" t="s">
        <v>650</v>
      </c>
      <c r="BN6" s="1350" t="s">
        <v>7</v>
      </c>
      <c r="BO6" s="1350"/>
      <c r="BP6" s="1351" t="s">
        <v>401</v>
      </c>
      <c r="BQ6" s="1346" t="str">
        <f>BL5</f>
        <v>COMPRA MONOGRAFÍAS</v>
      </c>
      <c r="BR6" s="1348" t="s">
        <v>6</v>
      </c>
      <c r="BS6" s="1391" t="s">
        <v>650</v>
      </c>
      <c r="BT6" s="1350" t="s">
        <v>7</v>
      </c>
      <c r="BU6" s="1350"/>
      <c r="BV6" s="1351" t="s">
        <v>401</v>
      </c>
      <c r="BW6" s="1346" t="str">
        <f>BR5</f>
        <v>SUSCRIPCIONES A PUBLICACIONES PERIÓDICAS EN PAPEL</v>
      </c>
      <c r="BX6" s="1348" t="s">
        <v>6</v>
      </c>
      <c r="BY6" s="1350" t="s">
        <v>7</v>
      </c>
      <c r="BZ6" s="1350"/>
      <c r="CA6" s="1351" t="s">
        <v>401</v>
      </c>
      <c r="CB6" s="1346" t="str">
        <f>BX5</f>
        <v>MATERIAL NO LIBRARIO</v>
      </c>
      <c r="CC6" s="1348" t="s">
        <v>6</v>
      </c>
      <c r="CD6" s="1350" t="s">
        <v>7</v>
      </c>
      <c r="CE6" s="1350"/>
      <c r="CF6" s="1351" t="s">
        <v>401</v>
      </c>
      <c r="CG6" s="1346" t="str">
        <f>CC5</f>
        <v>ENCUADERNACIÓN RESTAURACIÓN</v>
      </c>
      <c r="CH6" s="1426"/>
      <c r="CI6" s="1426" t="s">
        <v>6</v>
      </c>
      <c r="CJ6" s="1426" t="s">
        <v>6</v>
      </c>
      <c r="CK6" s="1348" t="s">
        <v>6</v>
      </c>
      <c r="CL6" s="1350" t="s">
        <v>7</v>
      </c>
      <c r="CM6" s="1350"/>
      <c r="CN6" s="1351" t="s">
        <v>401</v>
      </c>
      <c r="CO6" s="1346" t="str">
        <f>CK5</f>
        <v>BASES DE  DATOS EN INSTALACIÓN LOCAL</v>
      </c>
      <c r="CP6" s="1348" t="s">
        <v>6</v>
      </c>
      <c r="CQ6" s="1391" t="s">
        <v>650</v>
      </c>
      <c r="CR6" s="1350" t="s">
        <v>7</v>
      </c>
      <c r="CS6" s="1350"/>
      <c r="CT6" s="1351" t="s">
        <v>401</v>
      </c>
      <c r="CU6" s="1346" t="str">
        <f>CP5</f>
        <v>BASES DE  DATOS EN LÍNEA</v>
      </c>
      <c r="CV6" s="1348" t="s">
        <v>6</v>
      </c>
      <c r="CW6" s="1391" t="s">
        <v>650</v>
      </c>
      <c r="CX6" s="1350" t="s">
        <v>7</v>
      </c>
      <c r="CY6" s="1350"/>
      <c r="CZ6" s="1351" t="s">
        <v>401</v>
      </c>
      <c r="DA6" s="1346" t="str">
        <f>CV5</f>
        <v>REVISTAS ELECTRÓNICAS</v>
      </c>
      <c r="DB6" s="1348" t="s">
        <v>6</v>
      </c>
      <c r="DC6" s="1391" t="s">
        <v>650</v>
      </c>
      <c r="DD6" s="1350" t="s">
        <v>7</v>
      </c>
      <c r="DE6" s="1350"/>
      <c r="DF6" s="1351" t="s">
        <v>401</v>
      </c>
      <c r="DG6" s="1346" t="str">
        <f>DB5</f>
        <v>LIBROS ELECTRÓNICOS</v>
      </c>
      <c r="DH6" s="1396"/>
      <c r="DI6" s="1348" t="s">
        <v>6</v>
      </c>
      <c r="DJ6" s="1350" t="s">
        <v>388</v>
      </c>
      <c r="DK6" s="1350"/>
      <c r="DL6" s="1351" t="s">
        <v>401</v>
      </c>
      <c r="DM6" s="1346" t="str">
        <f>DI5</f>
        <v>OTROS</v>
      </c>
      <c r="DN6" s="1348" t="s">
        <v>6</v>
      </c>
      <c r="DO6" s="1391" t="s">
        <v>650</v>
      </c>
      <c r="DP6" s="1348" t="s">
        <v>250</v>
      </c>
      <c r="DQ6" s="1348" t="s">
        <v>251</v>
      </c>
      <c r="DR6" s="1351" t="s">
        <v>401</v>
      </c>
      <c r="DS6" s="1389"/>
      <c r="DT6" s="673"/>
      <c r="DU6" s="674"/>
      <c r="DV6" s="674"/>
      <c r="DW6" s="674"/>
      <c r="DX6" s="673"/>
      <c r="DY6" s="674"/>
      <c r="DZ6" s="674"/>
      <c r="EA6" s="674"/>
      <c r="EB6" s="692"/>
      <c r="EC6" s="692"/>
      <c r="ED6" s="1386"/>
      <c r="EE6" s="1424"/>
      <c r="EF6" s="499"/>
      <c r="EG6" s="474"/>
      <c r="EH6" s="474"/>
      <c r="EI6" s="474"/>
      <c r="EJ6" s="475"/>
      <c r="EK6" s="1414"/>
      <c r="EL6" s="1415"/>
      <c r="EM6" s="1415"/>
      <c r="EN6" s="1415"/>
      <c r="EO6" s="1415"/>
      <c r="EP6" s="1415"/>
      <c r="EQ6" s="1415"/>
      <c r="ER6" s="1416"/>
      <c r="ES6" s="475"/>
      <c r="ET6" s="475"/>
      <c r="EU6" s="475"/>
      <c r="EV6" s="475"/>
      <c r="EW6" s="475"/>
      <c r="EX6" s="475"/>
      <c r="EY6" s="1409"/>
      <c r="EZ6" s="1410"/>
      <c r="FA6" s="1325"/>
      <c r="FB6" s="1325"/>
      <c r="FC6" s="1325"/>
      <c r="FD6" s="1325"/>
      <c r="FE6" s="1325"/>
      <c r="FF6" s="1325"/>
      <c r="FG6" s="1325"/>
      <c r="FH6" s="1325"/>
      <c r="FI6" s="1325"/>
      <c r="FJ6" s="1325"/>
      <c r="FK6" s="1325"/>
      <c r="FL6" s="1325"/>
      <c r="FM6" s="547"/>
    </row>
    <row r="7" spans="1:169" s="114" customFormat="1" ht="123.75" customHeight="1" thickBot="1">
      <c r="A7" s="94" t="s">
        <v>482</v>
      </c>
      <c r="B7" s="94" t="s">
        <v>483</v>
      </c>
      <c r="C7" s="94"/>
      <c r="D7" s="94" t="s">
        <v>493</v>
      </c>
      <c r="E7" s="176"/>
      <c r="F7" s="45" t="s">
        <v>201</v>
      </c>
      <c r="G7" s="45" t="s">
        <v>203</v>
      </c>
      <c r="H7" s="195" t="s">
        <v>648</v>
      </c>
      <c r="I7" s="45" t="s">
        <v>204</v>
      </c>
      <c r="J7" s="45" t="s">
        <v>205</v>
      </c>
      <c r="K7" s="45" t="s">
        <v>555</v>
      </c>
      <c r="L7" s="195" t="s">
        <v>217</v>
      </c>
      <c r="M7" s="46" t="s">
        <v>369</v>
      </c>
      <c r="N7" s="47" t="s">
        <v>206</v>
      </c>
      <c r="O7" s="48" t="s">
        <v>558</v>
      </c>
      <c r="P7" s="196" t="s">
        <v>207</v>
      </c>
      <c r="Q7" s="1372"/>
      <c r="R7" s="111" t="s">
        <v>371</v>
      </c>
      <c r="S7" s="111" t="s">
        <v>220</v>
      </c>
      <c r="T7" s="49" t="s">
        <v>373</v>
      </c>
      <c r="U7" s="50" t="s">
        <v>227</v>
      </c>
      <c r="V7" s="50" t="s">
        <v>228</v>
      </c>
      <c r="W7" s="50" t="s">
        <v>229</v>
      </c>
      <c r="X7" s="50" t="s">
        <v>230</v>
      </c>
      <c r="Y7" s="96" t="s">
        <v>225</v>
      </c>
      <c r="Z7" s="53" t="s">
        <v>231</v>
      </c>
      <c r="AA7" s="52" t="s">
        <v>232</v>
      </c>
      <c r="AB7" s="51" t="s">
        <v>385</v>
      </c>
      <c r="AC7" s="53" t="s">
        <v>248</v>
      </c>
      <c r="AD7" s="52" t="s">
        <v>249</v>
      </c>
      <c r="AE7" s="52" t="s">
        <v>513</v>
      </c>
      <c r="AF7" s="52" t="s">
        <v>514</v>
      </c>
      <c r="AG7" s="51" t="s">
        <v>226</v>
      </c>
      <c r="AH7" s="307" t="s">
        <v>515</v>
      </c>
      <c r="AI7" s="358" t="s">
        <v>516</v>
      </c>
      <c r="AJ7" s="359" t="s">
        <v>252</v>
      </c>
      <c r="AK7" s="197" t="s">
        <v>253</v>
      </c>
      <c r="AL7" s="197" t="s">
        <v>254</v>
      </c>
      <c r="AM7" s="197" t="s">
        <v>255</v>
      </c>
      <c r="AN7" s="197" t="s">
        <v>256</v>
      </c>
      <c r="AO7" s="197" t="s">
        <v>389</v>
      </c>
      <c r="AP7" s="197" t="s">
        <v>390</v>
      </c>
      <c r="AQ7" s="197" t="s">
        <v>258</v>
      </c>
      <c r="AR7" s="197" t="s">
        <v>391</v>
      </c>
      <c r="AS7" s="308" t="s">
        <v>230</v>
      </c>
      <c r="AT7" s="54" t="s">
        <v>268</v>
      </c>
      <c r="AU7" s="55" t="s">
        <v>269</v>
      </c>
      <c r="AV7" s="197" t="s">
        <v>393</v>
      </c>
      <c r="AW7" s="197" t="s">
        <v>394</v>
      </c>
      <c r="AX7" s="197" t="s">
        <v>519</v>
      </c>
      <c r="AY7" s="56" t="s">
        <v>267</v>
      </c>
      <c r="AZ7" s="57" t="s">
        <v>270</v>
      </c>
      <c r="BA7" s="57" t="s">
        <v>271</v>
      </c>
      <c r="BB7" s="61" t="s">
        <v>207</v>
      </c>
      <c r="BC7" s="54" t="s">
        <v>273</v>
      </c>
      <c r="BD7" s="55" t="s">
        <v>274</v>
      </c>
      <c r="BE7" s="59" t="s">
        <v>347</v>
      </c>
      <c r="BF7" s="58" t="s">
        <v>268</v>
      </c>
      <c r="BG7" s="60" t="s">
        <v>272</v>
      </c>
      <c r="BH7" s="61" t="s">
        <v>386</v>
      </c>
      <c r="BI7" s="62" t="s">
        <v>275</v>
      </c>
      <c r="BJ7" s="62" t="s">
        <v>276</v>
      </c>
      <c r="BK7" s="56" t="s">
        <v>86</v>
      </c>
      <c r="BL7" s="1349"/>
      <c r="BM7" s="1392"/>
      <c r="BN7" s="113" t="s">
        <v>5</v>
      </c>
      <c r="BO7" s="113" t="s">
        <v>4</v>
      </c>
      <c r="BP7" s="1352"/>
      <c r="BQ7" s="1347"/>
      <c r="BR7" s="1349"/>
      <c r="BS7" s="1392"/>
      <c r="BT7" s="113" t="s">
        <v>5</v>
      </c>
      <c r="BU7" s="113" t="s">
        <v>4</v>
      </c>
      <c r="BV7" s="1352"/>
      <c r="BW7" s="1346"/>
      <c r="BX7" s="1349"/>
      <c r="BY7" s="113" t="s">
        <v>5</v>
      </c>
      <c r="BZ7" s="113" t="s">
        <v>4</v>
      </c>
      <c r="CA7" s="1352"/>
      <c r="CB7" s="1347"/>
      <c r="CC7" s="1349"/>
      <c r="CD7" s="113" t="s">
        <v>5</v>
      </c>
      <c r="CE7" s="113" t="s">
        <v>4</v>
      </c>
      <c r="CF7" s="1352"/>
      <c r="CG7" s="1347"/>
      <c r="CH7" s="1427"/>
      <c r="CI7" s="1427"/>
      <c r="CJ7" s="1427"/>
      <c r="CK7" s="1349"/>
      <c r="CL7" s="113" t="s">
        <v>5</v>
      </c>
      <c r="CM7" s="113" t="s">
        <v>4</v>
      </c>
      <c r="CN7" s="1352"/>
      <c r="CO7" s="1347"/>
      <c r="CP7" s="1349"/>
      <c r="CQ7" s="1392"/>
      <c r="CR7" s="113" t="s">
        <v>5</v>
      </c>
      <c r="CS7" s="113" t="s">
        <v>4</v>
      </c>
      <c r="CT7" s="1352"/>
      <c r="CU7" s="1347"/>
      <c r="CV7" s="1349"/>
      <c r="CW7" s="1392"/>
      <c r="CX7" s="113" t="s">
        <v>5</v>
      </c>
      <c r="CY7" s="113" t="s">
        <v>4</v>
      </c>
      <c r="CZ7" s="1352"/>
      <c r="DA7" s="1347"/>
      <c r="DB7" s="1349"/>
      <c r="DC7" s="1392"/>
      <c r="DD7" s="113" t="s">
        <v>5</v>
      </c>
      <c r="DE7" s="113" t="s">
        <v>4</v>
      </c>
      <c r="DF7" s="1352"/>
      <c r="DG7" s="1347"/>
      <c r="DH7" s="1397"/>
      <c r="DI7" s="1349"/>
      <c r="DJ7" s="113" t="s">
        <v>5</v>
      </c>
      <c r="DK7" s="113" t="s">
        <v>4</v>
      </c>
      <c r="DL7" s="1352"/>
      <c r="DM7" s="1347"/>
      <c r="DN7" s="1349"/>
      <c r="DO7" s="1392"/>
      <c r="DP7" s="1349"/>
      <c r="DQ7" s="1349"/>
      <c r="DR7" s="1352"/>
      <c r="DS7" s="1390"/>
      <c r="DT7" s="115" t="s">
        <v>651</v>
      </c>
      <c r="DU7" s="672" t="s">
        <v>652</v>
      </c>
      <c r="DV7" s="495" t="s">
        <v>653</v>
      </c>
      <c r="DW7" s="495" t="s">
        <v>460</v>
      </c>
      <c r="DX7" s="115" t="s">
        <v>651</v>
      </c>
      <c r="DY7" s="672" t="s">
        <v>652</v>
      </c>
      <c r="DZ7" s="495" t="s">
        <v>653</v>
      </c>
      <c r="EA7" s="495" t="s">
        <v>462</v>
      </c>
      <c r="EB7" s="693" t="s">
        <v>671</v>
      </c>
      <c r="EC7" s="693" t="s">
        <v>672</v>
      </c>
      <c r="ED7" s="1387"/>
      <c r="EE7" s="363" t="s">
        <v>521</v>
      </c>
      <c r="EF7" s="500" t="s">
        <v>372</v>
      </c>
      <c r="EG7" s="112" t="s">
        <v>284</v>
      </c>
      <c r="EH7" s="112" t="s">
        <v>285</v>
      </c>
      <c r="EI7" s="112" t="s">
        <v>525</v>
      </c>
      <c r="EJ7" s="556" t="s">
        <v>639</v>
      </c>
      <c r="EK7" s="623" t="s">
        <v>600</v>
      </c>
      <c r="EL7" s="623" t="s">
        <v>601</v>
      </c>
      <c r="EM7" s="623" t="s">
        <v>602</v>
      </c>
      <c r="EN7" s="623" t="s">
        <v>603</v>
      </c>
      <c r="EO7" s="623" t="s">
        <v>604</v>
      </c>
      <c r="EP7" s="623" t="s">
        <v>605</v>
      </c>
      <c r="EQ7" s="623" t="s">
        <v>606</v>
      </c>
      <c r="ER7" s="556" t="s">
        <v>647</v>
      </c>
      <c r="ES7" s="556" t="s">
        <v>608</v>
      </c>
      <c r="ET7" s="556" t="s">
        <v>609</v>
      </c>
      <c r="EU7" s="556" t="s">
        <v>610</v>
      </c>
      <c r="EV7" s="556" t="s">
        <v>668</v>
      </c>
      <c r="EW7" s="556" t="s">
        <v>556</v>
      </c>
      <c r="EX7" s="501" t="s">
        <v>554</v>
      </c>
      <c r="EY7" s="491" t="s">
        <v>348</v>
      </c>
      <c r="EZ7" s="492" t="s">
        <v>294</v>
      </c>
      <c r="FA7" s="494" t="s">
        <v>349</v>
      </c>
      <c r="FB7" s="492" t="s">
        <v>286</v>
      </c>
      <c r="FC7" s="494" t="s">
        <v>350</v>
      </c>
      <c r="FD7" s="492" t="s">
        <v>257</v>
      </c>
      <c r="FE7" s="494" t="s">
        <v>351</v>
      </c>
      <c r="FF7" s="492" t="s">
        <v>287</v>
      </c>
      <c r="FG7" s="494" t="s">
        <v>352</v>
      </c>
      <c r="FH7" s="492" t="s">
        <v>288</v>
      </c>
      <c r="FI7" s="494" t="s">
        <v>353</v>
      </c>
      <c r="FJ7" s="492" t="s">
        <v>289</v>
      </c>
      <c r="FK7" s="494" t="s">
        <v>354</v>
      </c>
      <c r="FL7" s="492" t="s">
        <v>230</v>
      </c>
      <c r="FM7" s="548" t="s">
        <v>597</v>
      </c>
    </row>
    <row r="8" spans="1:169" s="244" customFormat="1" ht="15" customHeight="1">
      <c r="A8" s="244">
        <v>1</v>
      </c>
      <c r="B8" s="244" t="s">
        <v>488</v>
      </c>
      <c r="C8" s="244" t="s">
        <v>42</v>
      </c>
      <c r="D8" s="244">
        <v>1</v>
      </c>
      <c r="E8" s="360" t="s">
        <v>183</v>
      </c>
      <c r="F8" s="188">
        <v>95</v>
      </c>
      <c r="G8" s="189">
        <v>85</v>
      </c>
      <c r="H8" s="190">
        <v>180</v>
      </c>
      <c r="I8" s="191">
        <v>1808</v>
      </c>
      <c r="J8" s="189">
        <v>240</v>
      </c>
      <c r="K8" s="189">
        <v>150</v>
      </c>
      <c r="L8" s="190">
        <v>2198</v>
      </c>
      <c r="M8" s="191">
        <v>131</v>
      </c>
      <c r="N8" s="192">
        <v>82</v>
      </c>
      <c r="O8" s="193"/>
      <c r="P8" s="671">
        <v>2509</v>
      </c>
      <c r="Q8" s="194">
        <v>52654</v>
      </c>
      <c r="R8" s="173">
        <v>226</v>
      </c>
      <c r="S8" s="174"/>
      <c r="T8" s="33">
        <v>307</v>
      </c>
      <c r="U8" s="34">
        <v>0</v>
      </c>
      <c r="V8" s="34">
        <v>143</v>
      </c>
      <c r="W8" s="34">
        <v>59</v>
      </c>
      <c r="X8" s="34">
        <v>47</v>
      </c>
      <c r="Y8" s="35">
        <v>556</v>
      </c>
      <c r="Z8" s="33">
        <v>879</v>
      </c>
      <c r="AA8" s="34">
        <v>442</v>
      </c>
      <c r="AB8" s="35">
        <v>1321</v>
      </c>
      <c r="AC8" s="33">
        <v>140</v>
      </c>
      <c r="AD8" s="34">
        <v>0</v>
      </c>
      <c r="AE8" s="306">
        <v>20</v>
      </c>
      <c r="AF8" s="306">
        <v>30</v>
      </c>
      <c r="AG8" s="35">
        <v>190</v>
      </c>
      <c r="AH8" s="306">
        <v>3</v>
      </c>
      <c r="AI8" s="35">
        <v>3</v>
      </c>
      <c r="AJ8" s="749">
        <v>1</v>
      </c>
      <c r="AK8" s="749">
        <v>11</v>
      </c>
      <c r="AL8" s="749"/>
      <c r="AM8" s="749">
        <v>0</v>
      </c>
      <c r="AN8" s="749">
        <v>1</v>
      </c>
      <c r="AO8" s="749"/>
      <c r="AP8" s="749"/>
      <c r="AQ8" s="749"/>
      <c r="AR8" s="749"/>
      <c r="AS8" s="749">
        <v>2</v>
      </c>
      <c r="AT8" s="750">
        <v>3</v>
      </c>
      <c r="AU8" s="750">
        <v>4</v>
      </c>
      <c r="AV8" s="750"/>
      <c r="AW8" s="750">
        <v>9</v>
      </c>
      <c r="AX8" s="246">
        <v>8</v>
      </c>
      <c r="AY8" s="751">
        <v>24</v>
      </c>
      <c r="AZ8" s="750">
        <v>4</v>
      </c>
      <c r="BA8" s="750"/>
      <c r="BB8" s="750">
        <v>4</v>
      </c>
      <c r="BC8" s="754"/>
      <c r="BD8" s="750">
        <v>5</v>
      </c>
      <c r="BE8" s="755">
        <v>5</v>
      </c>
      <c r="BF8" s="750">
        <v>3</v>
      </c>
      <c r="BG8" s="750">
        <v>2</v>
      </c>
      <c r="BH8" s="755">
        <v>5</v>
      </c>
      <c r="BI8" s="750"/>
      <c r="BJ8" s="750"/>
      <c r="BK8" s="751">
        <v>0</v>
      </c>
      <c r="BL8" s="247">
        <v>15135</v>
      </c>
      <c r="BM8" s="741">
        <v>582</v>
      </c>
      <c r="BN8" s="741"/>
      <c r="BO8" s="741"/>
      <c r="BP8" s="742"/>
      <c r="BQ8" s="743">
        <v>15717</v>
      </c>
      <c r="BR8" s="741">
        <v>2342</v>
      </c>
      <c r="BS8" s="741">
        <v>475</v>
      </c>
      <c r="BT8" s="741"/>
      <c r="BU8" s="741"/>
      <c r="BV8" s="248"/>
      <c r="BW8" s="743">
        <v>2817</v>
      </c>
      <c r="BX8" s="370"/>
      <c r="BY8" s="744"/>
      <c r="BZ8" s="744"/>
      <c r="CA8" s="745"/>
      <c r="CB8" s="743">
        <v>0</v>
      </c>
      <c r="CC8" s="746"/>
      <c r="CD8" s="744"/>
      <c r="CE8" s="744"/>
      <c r="CF8" s="745"/>
      <c r="CG8" s="743">
        <v>0</v>
      </c>
      <c r="CH8" s="747">
        <v>380</v>
      </c>
      <c r="CI8" s="744">
        <v>2145</v>
      </c>
      <c r="CJ8" s="747">
        <v>1014</v>
      </c>
      <c r="CK8" s="247"/>
      <c r="CL8" s="741"/>
      <c r="CM8" s="741"/>
      <c r="CN8" s="248"/>
      <c r="CO8" s="743">
        <v>0</v>
      </c>
      <c r="CP8" s="741"/>
      <c r="CQ8" s="741">
        <v>0</v>
      </c>
      <c r="CR8" s="741"/>
      <c r="CS8" s="741"/>
      <c r="CT8" s="248"/>
      <c r="CU8" s="743">
        <v>0</v>
      </c>
      <c r="CV8" s="247"/>
      <c r="CW8" s="741">
        <v>2055.957663011224</v>
      </c>
      <c r="CX8" s="741"/>
      <c r="CY8" s="741"/>
      <c r="CZ8" s="248"/>
      <c r="DA8" s="743">
        <v>2055.957663011224</v>
      </c>
      <c r="DB8" s="249"/>
      <c r="DC8" s="741">
        <v>0</v>
      </c>
      <c r="DD8" s="741"/>
      <c r="DE8" s="741"/>
      <c r="DF8" s="248"/>
      <c r="DG8" s="743">
        <v>0</v>
      </c>
      <c r="DH8" s="743">
        <v>2055.957663011224</v>
      </c>
      <c r="DI8" s="741">
        <v>2500</v>
      </c>
      <c r="DJ8" s="741"/>
      <c r="DK8" s="741"/>
      <c r="DL8" s="248"/>
      <c r="DM8" s="743">
        <v>2500</v>
      </c>
      <c r="DN8" s="247">
        <v>23516</v>
      </c>
      <c r="DO8" s="741">
        <v>3112.957663011224</v>
      </c>
      <c r="DP8" s="741">
        <v>0</v>
      </c>
      <c r="DQ8" s="741">
        <v>0</v>
      </c>
      <c r="DR8" s="741">
        <v>0</v>
      </c>
      <c r="DS8" s="743">
        <v>26628.957663011224</v>
      </c>
      <c r="DT8" s="756">
        <v>2</v>
      </c>
      <c r="DU8" s="757">
        <v>0</v>
      </c>
      <c r="DV8" s="757">
        <v>3</v>
      </c>
      <c r="DW8" s="758">
        <v>5</v>
      </c>
      <c r="DX8" s="756">
        <v>0</v>
      </c>
      <c r="DY8" s="757">
        <v>0</v>
      </c>
      <c r="DZ8" s="757">
        <v>2</v>
      </c>
      <c r="EA8" s="758">
        <v>2</v>
      </c>
      <c r="EB8" s="759"/>
      <c r="EC8" s="759">
        <v>1</v>
      </c>
      <c r="ED8" s="760">
        <v>7</v>
      </c>
      <c r="EE8" s="769"/>
      <c r="EF8" s="772">
        <v>594</v>
      </c>
      <c r="EG8" s="773">
        <v>455</v>
      </c>
      <c r="EH8" s="773">
        <v>11</v>
      </c>
      <c r="EI8" s="773">
        <v>13</v>
      </c>
      <c r="EJ8" s="774">
        <v>1060</v>
      </c>
      <c r="EK8" s="775">
        <v>0</v>
      </c>
      <c r="EL8" s="775">
        <v>0</v>
      </c>
      <c r="EM8" s="775">
        <v>1</v>
      </c>
      <c r="EN8" s="775">
        <v>3</v>
      </c>
      <c r="EO8" s="775">
        <v>828</v>
      </c>
      <c r="EP8" s="775">
        <v>23185</v>
      </c>
      <c r="EQ8" s="775">
        <v>19413</v>
      </c>
      <c r="ER8" s="775">
        <v>183</v>
      </c>
      <c r="ES8" s="250">
        <v>43613</v>
      </c>
      <c r="ET8" s="250">
        <v>0</v>
      </c>
      <c r="EU8" s="250">
        <v>1514</v>
      </c>
      <c r="EV8" s="250">
        <f>ET8+EU8</f>
        <v>1514</v>
      </c>
      <c r="EW8" s="250">
        <v>45127</v>
      </c>
      <c r="EX8" s="736">
        <v>45127</v>
      </c>
      <c r="EY8" s="777">
        <v>0</v>
      </c>
      <c r="EZ8" s="778">
        <v>240</v>
      </c>
      <c r="FA8" s="779">
        <v>0</v>
      </c>
      <c r="FB8" s="778">
        <v>22</v>
      </c>
      <c r="FC8" s="779">
        <v>15</v>
      </c>
      <c r="FD8" s="778">
        <v>660</v>
      </c>
      <c r="FE8" s="779">
        <v>0</v>
      </c>
      <c r="FF8" s="778">
        <v>315</v>
      </c>
      <c r="FG8" s="779">
        <v>6</v>
      </c>
      <c r="FH8" s="778">
        <v>34</v>
      </c>
      <c r="FI8" s="779">
        <v>1</v>
      </c>
      <c r="FJ8" s="778">
        <v>3</v>
      </c>
      <c r="FK8" s="779">
        <v>2</v>
      </c>
      <c r="FL8" s="778">
        <v>70</v>
      </c>
      <c r="FM8" s="780">
        <v>1344</v>
      </c>
    </row>
    <row r="9" spans="1:169" s="245" customFormat="1" ht="15" customHeight="1">
      <c r="A9" s="245">
        <v>2</v>
      </c>
      <c r="B9" s="245" t="s">
        <v>488</v>
      </c>
      <c r="C9" s="245" t="s">
        <v>43</v>
      </c>
      <c r="D9" s="245">
        <v>2</v>
      </c>
      <c r="E9" s="361" t="s">
        <v>146</v>
      </c>
      <c r="F9" s="25">
        <v>164</v>
      </c>
      <c r="G9" s="26">
        <v>34</v>
      </c>
      <c r="H9" s="190">
        <v>198</v>
      </c>
      <c r="I9" s="27">
        <v>1491</v>
      </c>
      <c r="J9" s="26">
        <v>185</v>
      </c>
      <c r="K9" s="26">
        <v>246</v>
      </c>
      <c r="L9" s="190">
        <v>1922</v>
      </c>
      <c r="M9" s="27">
        <v>0</v>
      </c>
      <c r="N9" s="28">
        <v>85</v>
      </c>
      <c r="O9" s="29"/>
      <c r="P9" s="671">
        <v>2120</v>
      </c>
      <c r="Q9" s="30">
        <v>161703</v>
      </c>
      <c r="R9" s="31">
        <v>244</v>
      </c>
      <c r="S9" s="32">
        <v>80</v>
      </c>
      <c r="T9" s="33">
        <v>1076</v>
      </c>
      <c r="U9" s="34"/>
      <c r="V9" s="34">
        <v>175</v>
      </c>
      <c r="W9" s="34">
        <v>110</v>
      </c>
      <c r="X9" s="34">
        <v>91</v>
      </c>
      <c r="Y9" s="35">
        <v>1452</v>
      </c>
      <c r="Z9" s="33">
        <v>2225</v>
      </c>
      <c r="AA9" s="34">
        <v>868</v>
      </c>
      <c r="AB9" s="35">
        <v>3093</v>
      </c>
      <c r="AC9" s="33">
        <v>318</v>
      </c>
      <c r="AD9" s="34"/>
      <c r="AE9" s="306">
        <v>69</v>
      </c>
      <c r="AF9" s="306"/>
      <c r="AG9" s="35">
        <v>387</v>
      </c>
      <c r="AH9" s="306">
        <v>2</v>
      </c>
      <c r="AI9" s="35">
        <v>2</v>
      </c>
      <c r="AJ9" s="752"/>
      <c r="AK9" s="752">
        <v>1</v>
      </c>
      <c r="AL9" s="752">
        <v>0</v>
      </c>
      <c r="AM9" s="752">
        <v>1</v>
      </c>
      <c r="AN9" s="752"/>
      <c r="AO9" s="752"/>
      <c r="AP9" s="752"/>
      <c r="AQ9" s="752"/>
      <c r="AR9" s="752"/>
      <c r="AS9" s="752">
        <v>4</v>
      </c>
      <c r="AT9" s="750">
        <v>11</v>
      </c>
      <c r="AU9" s="750">
        <v>2</v>
      </c>
      <c r="AV9" s="750"/>
      <c r="AW9" s="750">
        <v>35</v>
      </c>
      <c r="AX9" s="246">
        <v>6</v>
      </c>
      <c r="AY9" s="751">
        <v>54</v>
      </c>
      <c r="AZ9" s="750">
        <v>3</v>
      </c>
      <c r="BA9" s="750"/>
      <c r="BB9" s="750">
        <v>3</v>
      </c>
      <c r="BC9" s="754">
        <v>1</v>
      </c>
      <c r="BD9" s="750">
        <v>7</v>
      </c>
      <c r="BE9" s="755">
        <v>8</v>
      </c>
      <c r="BF9" s="750">
        <v>1</v>
      </c>
      <c r="BG9" s="750">
        <v>1</v>
      </c>
      <c r="BH9" s="755">
        <v>2</v>
      </c>
      <c r="BI9" s="750"/>
      <c r="BJ9" s="750">
        <v>11</v>
      </c>
      <c r="BK9" s="751">
        <v>11</v>
      </c>
      <c r="BL9" s="247">
        <v>12083.069999999998</v>
      </c>
      <c r="BM9" s="741">
        <v>1223.3299999999945</v>
      </c>
      <c r="BN9" s="741"/>
      <c r="BO9" s="741">
        <v>2956.29</v>
      </c>
      <c r="BP9" s="742"/>
      <c r="BQ9" s="743">
        <v>16262.689999999991</v>
      </c>
      <c r="BR9" s="741">
        <v>87.62</v>
      </c>
      <c r="BS9" s="741">
        <v>0</v>
      </c>
      <c r="BT9" s="741"/>
      <c r="BU9" s="741">
        <v>1120.04</v>
      </c>
      <c r="BV9" s="248"/>
      <c r="BW9" s="743">
        <v>1207.6599999999999</v>
      </c>
      <c r="BX9" s="247"/>
      <c r="BY9" s="741"/>
      <c r="BZ9" s="741"/>
      <c r="CA9" s="248"/>
      <c r="CB9" s="743">
        <v>0</v>
      </c>
      <c r="CC9" s="249">
        <v>258.7</v>
      </c>
      <c r="CD9" s="741"/>
      <c r="CE9" s="741"/>
      <c r="CF9" s="248"/>
      <c r="CG9" s="743">
        <v>258.7</v>
      </c>
      <c r="CH9" s="748">
        <v>0</v>
      </c>
      <c r="CI9" s="741">
        <v>1890.5000000000002</v>
      </c>
      <c r="CJ9" s="748">
        <v>293.97</v>
      </c>
      <c r="CK9" s="247"/>
      <c r="CL9" s="741"/>
      <c r="CM9" s="741"/>
      <c r="CN9" s="248"/>
      <c r="CO9" s="743">
        <v>0</v>
      </c>
      <c r="CP9" s="741"/>
      <c r="CQ9" s="741">
        <v>14796.08</v>
      </c>
      <c r="CR9" s="741"/>
      <c r="CS9" s="741"/>
      <c r="CT9" s="248"/>
      <c r="CU9" s="743">
        <v>14796.08</v>
      </c>
      <c r="CV9" s="247"/>
      <c r="CW9" s="741">
        <v>17611.82</v>
      </c>
      <c r="CX9" s="741"/>
      <c r="CY9" s="741"/>
      <c r="CZ9" s="248"/>
      <c r="DA9" s="743">
        <v>17611.82</v>
      </c>
      <c r="DB9" s="249"/>
      <c r="DC9" s="741">
        <v>1024.08</v>
      </c>
      <c r="DD9" s="741"/>
      <c r="DE9" s="741"/>
      <c r="DF9" s="248"/>
      <c r="DG9" s="743">
        <v>1024.08</v>
      </c>
      <c r="DH9" s="743">
        <v>33431.98</v>
      </c>
      <c r="DI9" s="741">
        <v>2102.3</v>
      </c>
      <c r="DJ9" s="741"/>
      <c r="DK9" s="741"/>
      <c r="DL9" s="248"/>
      <c r="DM9" s="743">
        <v>2102.3</v>
      </c>
      <c r="DN9" s="247">
        <v>16716.159999999996</v>
      </c>
      <c r="DO9" s="741">
        <v>34655.31</v>
      </c>
      <c r="DP9" s="741">
        <v>0</v>
      </c>
      <c r="DQ9" s="741">
        <v>4076.33</v>
      </c>
      <c r="DR9" s="741">
        <v>0</v>
      </c>
      <c r="DS9" s="743">
        <v>55447.799999999996</v>
      </c>
      <c r="DT9" s="761">
        <v>2</v>
      </c>
      <c r="DU9" s="762">
        <v>1</v>
      </c>
      <c r="DV9" s="762">
        <v>4</v>
      </c>
      <c r="DW9" s="763">
        <v>7</v>
      </c>
      <c r="DX9" s="761">
        <v>0</v>
      </c>
      <c r="DY9" s="762">
        <v>1</v>
      </c>
      <c r="DZ9" s="762">
        <v>2</v>
      </c>
      <c r="EA9" s="763">
        <v>3</v>
      </c>
      <c r="EB9" s="764">
        <v>1</v>
      </c>
      <c r="EC9" s="764"/>
      <c r="ED9" s="760">
        <v>10</v>
      </c>
      <c r="EE9" s="770"/>
      <c r="EF9" s="772">
        <v>326</v>
      </c>
      <c r="EG9" s="773">
        <v>882</v>
      </c>
      <c r="EH9" s="773">
        <v>12</v>
      </c>
      <c r="EI9" s="773">
        <v>0</v>
      </c>
      <c r="EJ9" s="774">
        <v>1220</v>
      </c>
      <c r="EK9" s="250">
        <v>0</v>
      </c>
      <c r="EL9" s="250">
        <v>0</v>
      </c>
      <c r="EM9" s="250">
        <v>0</v>
      </c>
      <c r="EN9" s="250">
        <v>6</v>
      </c>
      <c r="EO9" s="250">
        <v>670</v>
      </c>
      <c r="EP9" s="250">
        <v>37332</v>
      </c>
      <c r="EQ9" s="250">
        <v>12764</v>
      </c>
      <c r="ER9" s="775">
        <v>290</v>
      </c>
      <c r="ES9" s="250">
        <v>51062</v>
      </c>
      <c r="ET9" s="250">
        <v>0</v>
      </c>
      <c r="EU9" s="250">
        <v>4741</v>
      </c>
      <c r="EV9" s="250">
        <f aca="true" t="shared" si="0" ref="EV9:EV39">ET9+EU9</f>
        <v>4741</v>
      </c>
      <c r="EW9" s="250">
        <v>55803</v>
      </c>
      <c r="EX9" s="736">
        <v>58803</v>
      </c>
      <c r="EY9" s="772">
        <v>1</v>
      </c>
      <c r="EZ9" s="251">
        <v>144</v>
      </c>
      <c r="FA9" s="773">
        <v>0</v>
      </c>
      <c r="FB9" s="251">
        <v>660</v>
      </c>
      <c r="FC9" s="773">
        <v>24</v>
      </c>
      <c r="FD9" s="251">
        <v>364</v>
      </c>
      <c r="FE9" s="773">
        <v>2</v>
      </c>
      <c r="FF9" s="251">
        <v>332</v>
      </c>
      <c r="FG9" s="773">
        <v>0</v>
      </c>
      <c r="FH9" s="251">
        <v>39</v>
      </c>
      <c r="FI9" s="773">
        <v>119</v>
      </c>
      <c r="FJ9" s="251">
        <v>1213</v>
      </c>
      <c r="FK9" s="773">
        <v>0</v>
      </c>
      <c r="FL9" s="251">
        <v>474</v>
      </c>
      <c r="FM9" s="781">
        <v>3226</v>
      </c>
    </row>
    <row r="10" spans="1:169" s="245" customFormat="1" ht="15" customHeight="1">
      <c r="A10" s="245">
        <v>21</v>
      </c>
      <c r="B10" s="245" t="s">
        <v>488</v>
      </c>
      <c r="C10" s="245" t="s">
        <v>62</v>
      </c>
      <c r="D10" s="244">
        <v>3</v>
      </c>
      <c r="E10" s="361" t="s">
        <v>290</v>
      </c>
      <c r="F10" s="25">
        <v>34</v>
      </c>
      <c r="G10" s="26">
        <v>16</v>
      </c>
      <c r="H10" s="190">
        <v>50</v>
      </c>
      <c r="I10" s="27">
        <v>307</v>
      </c>
      <c r="J10" s="26">
        <v>79</v>
      </c>
      <c r="K10" s="26">
        <v>81</v>
      </c>
      <c r="L10" s="190">
        <v>467</v>
      </c>
      <c r="M10" s="27">
        <v>0</v>
      </c>
      <c r="N10" s="28">
        <v>28</v>
      </c>
      <c r="O10" s="29"/>
      <c r="P10" s="671">
        <v>517</v>
      </c>
      <c r="Q10" s="30">
        <v>39760</v>
      </c>
      <c r="R10" s="31">
        <v>227</v>
      </c>
      <c r="S10" s="32">
        <v>60</v>
      </c>
      <c r="T10" s="33">
        <v>127</v>
      </c>
      <c r="U10" s="34">
        <v>35</v>
      </c>
      <c r="V10" s="34">
        <v>11</v>
      </c>
      <c r="W10" s="34">
        <v>41</v>
      </c>
      <c r="X10" s="34"/>
      <c r="Y10" s="35">
        <v>214</v>
      </c>
      <c r="Z10" s="33">
        <v>124</v>
      </c>
      <c r="AA10" s="34">
        <v>249</v>
      </c>
      <c r="AB10" s="35">
        <v>373</v>
      </c>
      <c r="AC10" s="33">
        <v>60</v>
      </c>
      <c r="AD10" s="34">
        <v>13</v>
      </c>
      <c r="AE10" s="306"/>
      <c r="AF10" s="306"/>
      <c r="AG10" s="35">
        <v>73</v>
      </c>
      <c r="AH10" s="306">
        <v>1</v>
      </c>
      <c r="AI10" s="35">
        <v>1</v>
      </c>
      <c r="AJ10" s="752"/>
      <c r="AK10" s="752">
        <v>1</v>
      </c>
      <c r="AL10" s="752"/>
      <c r="AM10" s="752">
        <v>1</v>
      </c>
      <c r="AN10" s="752"/>
      <c r="AO10" s="752"/>
      <c r="AP10" s="752"/>
      <c r="AQ10" s="752"/>
      <c r="AR10" s="752"/>
      <c r="AS10" s="752">
        <v>1</v>
      </c>
      <c r="AT10" s="750">
        <v>3</v>
      </c>
      <c r="AU10" s="750">
        <v>1</v>
      </c>
      <c r="AV10" s="750">
        <v>2</v>
      </c>
      <c r="AW10" s="750">
        <v>12</v>
      </c>
      <c r="AX10" s="246">
        <v>9</v>
      </c>
      <c r="AY10" s="751">
        <v>27</v>
      </c>
      <c r="AZ10" s="750">
        <v>2</v>
      </c>
      <c r="BA10" s="750"/>
      <c r="BB10" s="750">
        <v>2</v>
      </c>
      <c r="BC10" s="754"/>
      <c r="BD10" s="750">
        <v>2</v>
      </c>
      <c r="BE10" s="755">
        <v>2</v>
      </c>
      <c r="BF10" s="750">
        <v>1</v>
      </c>
      <c r="BG10" s="750"/>
      <c r="BH10" s="755">
        <v>1</v>
      </c>
      <c r="BI10" s="750">
        <v>4</v>
      </c>
      <c r="BJ10" s="750">
        <v>12</v>
      </c>
      <c r="BK10" s="751">
        <v>16</v>
      </c>
      <c r="BL10" s="247">
        <v>13688</v>
      </c>
      <c r="BM10" s="741">
        <v>209.8</v>
      </c>
      <c r="BN10" s="741"/>
      <c r="BO10" s="741"/>
      <c r="BP10" s="742"/>
      <c r="BQ10" s="743">
        <v>13897.8</v>
      </c>
      <c r="BR10" s="741">
        <v>1818</v>
      </c>
      <c r="BS10" s="741">
        <v>0</v>
      </c>
      <c r="BT10" s="741"/>
      <c r="BU10" s="741"/>
      <c r="BV10" s="248"/>
      <c r="BW10" s="743">
        <v>1818</v>
      </c>
      <c r="BX10" s="247"/>
      <c r="BY10" s="741"/>
      <c r="BZ10" s="741"/>
      <c r="CA10" s="248"/>
      <c r="CB10" s="743">
        <v>0</v>
      </c>
      <c r="CC10" s="249"/>
      <c r="CD10" s="741"/>
      <c r="CE10" s="741"/>
      <c r="CF10" s="248"/>
      <c r="CG10" s="743">
        <v>0</v>
      </c>
      <c r="CH10" s="748">
        <v>313</v>
      </c>
      <c r="CI10" s="741">
        <v>299</v>
      </c>
      <c r="CJ10" s="748"/>
      <c r="CK10" s="247"/>
      <c r="CL10" s="741"/>
      <c r="CM10" s="741"/>
      <c r="CN10" s="248"/>
      <c r="CO10" s="743">
        <v>0</v>
      </c>
      <c r="CP10" s="741"/>
      <c r="CQ10" s="741">
        <v>0</v>
      </c>
      <c r="CR10" s="741"/>
      <c r="CS10" s="741"/>
      <c r="CT10" s="248"/>
      <c r="CU10" s="743">
        <v>0</v>
      </c>
      <c r="CV10" s="247"/>
      <c r="CW10" s="741">
        <v>3543.8923916627073</v>
      </c>
      <c r="CX10" s="741"/>
      <c r="CY10" s="741"/>
      <c r="CZ10" s="248"/>
      <c r="DA10" s="743">
        <v>3543.8923916627073</v>
      </c>
      <c r="DB10" s="249"/>
      <c r="DC10" s="741">
        <v>0</v>
      </c>
      <c r="DD10" s="741"/>
      <c r="DE10" s="741"/>
      <c r="DF10" s="248"/>
      <c r="DG10" s="743">
        <v>0</v>
      </c>
      <c r="DH10" s="743">
        <v>3543.8923916627073</v>
      </c>
      <c r="DI10" s="741"/>
      <c r="DJ10" s="741"/>
      <c r="DK10" s="741"/>
      <c r="DL10" s="248"/>
      <c r="DM10" s="743">
        <v>0</v>
      </c>
      <c r="DN10" s="247">
        <v>16118</v>
      </c>
      <c r="DO10" s="741">
        <v>3753.6923916627075</v>
      </c>
      <c r="DP10" s="741">
        <v>0</v>
      </c>
      <c r="DQ10" s="741">
        <v>0</v>
      </c>
      <c r="DR10" s="741">
        <v>0</v>
      </c>
      <c r="DS10" s="743">
        <v>19871.692391662706</v>
      </c>
      <c r="DT10" s="761">
        <v>1</v>
      </c>
      <c r="DU10" s="762">
        <v>0</v>
      </c>
      <c r="DV10" s="762">
        <v>1</v>
      </c>
      <c r="DW10" s="763">
        <v>2</v>
      </c>
      <c r="DX10" s="761">
        <v>1</v>
      </c>
      <c r="DY10" s="762">
        <v>0</v>
      </c>
      <c r="DZ10" s="762">
        <v>1</v>
      </c>
      <c r="EA10" s="763">
        <v>2</v>
      </c>
      <c r="EB10" s="764">
        <v>1</v>
      </c>
      <c r="EC10" s="764"/>
      <c r="ED10" s="760">
        <v>4</v>
      </c>
      <c r="EE10" s="770"/>
      <c r="EF10" s="772">
        <v>382</v>
      </c>
      <c r="EG10" s="773">
        <v>595</v>
      </c>
      <c r="EH10" s="773">
        <v>0</v>
      </c>
      <c r="EI10" s="773">
        <v>3</v>
      </c>
      <c r="EJ10" s="774">
        <v>977</v>
      </c>
      <c r="EK10" s="250">
        <v>0</v>
      </c>
      <c r="EL10" s="250">
        <v>0</v>
      </c>
      <c r="EM10" s="250">
        <v>0</v>
      </c>
      <c r="EN10" s="250">
        <v>1</v>
      </c>
      <c r="EO10" s="250">
        <v>3</v>
      </c>
      <c r="EP10" s="250">
        <v>5313</v>
      </c>
      <c r="EQ10" s="250">
        <v>7965</v>
      </c>
      <c r="ER10" s="775">
        <v>0</v>
      </c>
      <c r="ES10" s="250">
        <v>13282</v>
      </c>
      <c r="ET10" s="250">
        <v>0</v>
      </c>
      <c r="EU10" s="250">
        <v>5</v>
      </c>
      <c r="EV10" s="250">
        <f t="shared" si="0"/>
        <v>5</v>
      </c>
      <c r="EW10" s="250">
        <v>13287</v>
      </c>
      <c r="EX10" s="736">
        <v>13287</v>
      </c>
      <c r="EY10" s="772">
        <v>0</v>
      </c>
      <c r="EZ10" s="251">
        <v>0</v>
      </c>
      <c r="FA10" s="773">
        <v>0</v>
      </c>
      <c r="FB10" s="251">
        <v>0</v>
      </c>
      <c r="FC10" s="773">
        <v>0</v>
      </c>
      <c r="FD10" s="251">
        <v>100</v>
      </c>
      <c r="FE10" s="773">
        <v>0</v>
      </c>
      <c r="FF10" s="251">
        <v>211</v>
      </c>
      <c r="FG10" s="773">
        <v>0</v>
      </c>
      <c r="FH10" s="251">
        <v>0</v>
      </c>
      <c r="FI10" s="773">
        <v>0</v>
      </c>
      <c r="FJ10" s="251">
        <v>4</v>
      </c>
      <c r="FK10" s="773">
        <v>0</v>
      </c>
      <c r="FL10" s="251">
        <v>30</v>
      </c>
      <c r="FM10" s="781">
        <v>345</v>
      </c>
    </row>
    <row r="11" spans="1:169" s="245" customFormat="1" ht="15" customHeight="1">
      <c r="A11" s="245">
        <v>3</v>
      </c>
      <c r="B11" s="245" t="s">
        <v>488</v>
      </c>
      <c r="C11" s="245" t="s">
        <v>44</v>
      </c>
      <c r="D11" s="244">
        <v>4</v>
      </c>
      <c r="E11" s="361" t="s">
        <v>184</v>
      </c>
      <c r="F11" s="25">
        <v>232</v>
      </c>
      <c r="G11" s="26">
        <v>138</v>
      </c>
      <c r="H11" s="190">
        <v>370</v>
      </c>
      <c r="I11" s="27">
        <v>3310</v>
      </c>
      <c r="J11" s="26">
        <v>175</v>
      </c>
      <c r="K11" s="26">
        <v>482</v>
      </c>
      <c r="L11" s="190">
        <v>3967</v>
      </c>
      <c r="M11" s="27">
        <v>512</v>
      </c>
      <c r="N11" s="28">
        <v>91</v>
      </c>
      <c r="O11" s="29"/>
      <c r="P11" s="671">
        <v>4849</v>
      </c>
      <c r="Q11" s="30">
        <v>181317</v>
      </c>
      <c r="R11" s="640"/>
      <c r="S11" s="641">
        <v>60</v>
      </c>
      <c r="T11" s="33">
        <v>972</v>
      </c>
      <c r="U11" s="34">
        <v>359</v>
      </c>
      <c r="V11" s="34">
        <v>1287</v>
      </c>
      <c r="W11" s="34">
        <v>381</v>
      </c>
      <c r="X11" s="34">
        <v>1191</v>
      </c>
      <c r="Y11" s="35">
        <v>4190</v>
      </c>
      <c r="Z11" s="626">
        <v>6649</v>
      </c>
      <c r="AA11" s="627">
        <v>1028</v>
      </c>
      <c r="AB11" s="628">
        <v>7677</v>
      </c>
      <c r="AC11" s="33">
        <v>419</v>
      </c>
      <c r="AD11" s="34">
        <v>30</v>
      </c>
      <c r="AE11" s="306">
        <v>242</v>
      </c>
      <c r="AF11" s="306">
        <v>16</v>
      </c>
      <c r="AG11" s="35">
        <v>707</v>
      </c>
      <c r="AH11" s="306">
        <v>2</v>
      </c>
      <c r="AI11" s="35">
        <v>2</v>
      </c>
      <c r="AJ11" s="752">
        <v>1</v>
      </c>
      <c r="AK11" s="752">
        <v>1</v>
      </c>
      <c r="AL11" s="752">
        <v>0</v>
      </c>
      <c r="AM11" s="752">
        <v>2</v>
      </c>
      <c r="AN11" s="752">
        <v>3</v>
      </c>
      <c r="AO11" s="752">
        <v>2</v>
      </c>
      <c r="AP11" s="752"/>
      <c r="AQ11" s="752">
        <v>2</v>
      </c>
      <c r="AR11" s="752">
        <v>1</v>
      </c>
      <c r="AS11" s="752">
        <v>2</v>
      </c>
      <c r="AT11" s="750">
        <v>21</v>
      </c>
      <c r="AU11" s="750">
        <v>2</v>
      </c>
      <c r="AV11" s="750">
        <v>3</v>
      </c>
      <c r="AW11" s="750">
        <v>42</v>
      </c>
      <c r="AX11" s="246">
        <v>31</v>
      </c>
      <c r="AY11" s="751">
        <v>99</v>
      </c>
      <c r="AZ11" s="750">
        <v>6</v>
      </c>
      <c r="BA11" s="750">
        <v>1</v>
      </c>
      <c r="BB11" s="750">
        <v>7</v>
      </c>
      <c r="BC11" s="754"/>
      <c r="BD11" s="750">
        <v>7</v>
      </c>
      <c r="BE11" s="755">
        <v>7</v>
      </c>
      <c r="BF11" s="750">
        <v>1</v>
      </c>
      <c r="BG11" s="750">
        <v>2</v>
      </c>
      <c r="BH11" s="755">
        <v>3</v>
      </c>
      <c r="BI11" s="750"/>
      <c r="BJ11" s="750"/>
      <c r="BK11" s="751">
        <v>0</v>
      </c>
      <c r="BL11" s="247">
        <v>67013.94</v>
      </c>
      <c r="BM11" s="741">
        <v>0</v>
      </c>
      <c r="BN11" s="741"/>
      <c r="BO11" s="741"/>
      <c r="BP11" s="742"/>
      <c r="BQ11" s="743">
        <v>67013.94</v>
      </c>
      <c r="BR11" s="741">
        <v>1161.97</v>
      </c>
      <c r="BS11" s="741">
        <v>0</v>
      </c>
      <c r="BT11" s="741"/>
      <c r="BU11" s="741"/>
      <c r="BV11" s="248"/>
      <c r="BW11" s="743">
        <v>1161.97</v>
      </c>
      <c r="BX11" s="247"/>
      <c r="BY11" s="741"/>
      <c r="BZ11" s="741"/>
      <c r="CA11" s="248"/>
      <c r="CB11" s="743">
        <v>0</v>
      </c>
      <c r="CC11" s="249">
        <v>1310.19</v>
      </c>
      <c r="CD11" s="741"/>
      <c r="CE11" s="741"/>
      <c r="CF11" s="248"/>
      <c r="CG11" s="743">
        <v>1310.19</v>
      </c>
      <c r="CH11" s="748">
        <v>5875</v>
      </c>
      <c r="CI11" s="741">
        <v>8691.7</v>
      </c>
      <c r="CJ11" s="748">
        <v>18599.8</v>
      </c>
      <c r="CK11" s="247"/>
      <c r="CL11" s="741"/>
      <c r="CM11" s="741"/>
      <c r="CN11" s="248"/>
      <c r="CO11" s="743">
        <v>0</v>
      </c>
      <c r="CP11" s="741">
        <v>16099</v>
      </c>
      <c r="CQ11" s="741">
        <v>68514</v>
      </c>
      <c r="CR11" s="741"/>
      <c r="CS11" s="741"/>
      <c r="CT11" s="248"/>
      <c r="CU11" s="743">
        <v>84613</v>
      </c>
      <c r="CV11" s="247">
        <v>479</v>
      </c>
      <c r="CW11" s="741">
        <v>44052</v>
      </c>
      <c r="CX11" s="741"/>
      <c r="CY11" s="741"/>
      <c r="CZ11" s="248"/>
      <c r="DA11" s="743">
        <v>44531</v>
      </c>
      <c r="DB11" s="249">
        <v>1891</v>
      </c>
      <c r="DC11" s="741">
        <v>821</v>
      </c>
      <c r="DD11" s="741"/>
      <c r="DE11" s="741"/>
      <c r="DF11" s="248"/>
      <c r="DG11" s="743">
        <v>2712</v>
      </c>
      <c r="DH11" s="743">
        <v>131856</v>
      </c>
      <c r="DI11" s="741"/>
      <c r="DJ11" s="741"/>
      <c r="DK11" s="741"/>
      <c r="DL11" s="248"/>
      <c r="DM11" s="743">
        <v>0</v>
      </c>
      <c r="DN11" s="247">
        <v>121121.6</v>
      </c>
      <c r="DO11" s="741">
        <v>113387</v>
      </c>
      <c r="DP11" s="741">
        <v>0</v>
      </c>
      <c r="DQ11" s="741">
        <v>0</v>
      </c>
      <c r="DR11" s="741">
        <v>0</v>
      </c>
      <c r="DS11" s="743">
        <v>234508.6</v>
      </c>
      <c r="DT11" s="761">
        <v>2</v>
      </c>
      <c r="DU11" s="762">
        <v>7</v>
      </c>
      <c r="DV11" s="762">
        <v>6</v>
      </c>
      <c r="DW11" s="763">
        <v>15</v>
      </c>
      <c r="DX11" s="761">
        <v>0</v>
      </c>
      <c r="DY11" s="762">
        <v>1</v>
      </c>
      <c r="DZ11" s="762">
        <v>4</v>
      </c>
      <c r="EA11" s="763">
        <v>5</v>
      </c>
      <c r="EB11" s="764"/>
      <c r="EC11" s="764"/>
      <c r="ED11" s="760">
        <v>20</v>
      </c>
      <c r="EE11" s="770"/>
      <c r="EF11" s="772">
        <v>1421</v>
      </c>
      <c r="EG11" s="773">
        <v>2797</v>
      </c>
      <c r="EH11" s="773">
        <v>1</v>
      </c>
      <c r="EI11" s="773">
        <v>13</v>
      </c>
      <c r="EJ11" s="774">
        <v>4232</v>
      </c>
      <c r="EK11" s="250">
        <v>0</v>
      </c>
      <c r="EL11" s="250">
        <v>0</v>
      </c>
      <c r="EM11" s="250">
        <v>0</v>
      </c>
      <c r="EN11" s="250">
        <v>6</v>
      </c>
      <c r="EO11" s="250">
        <v>1094</v>
      </c>
      <c r="EP11" s="250">
        <v>128085</v>
      </c>
      <c r="EQ11" s="250">
        <v>58924</v>
      </c>
      <c r="ER11" s="775">
        <v>1036</v>
      </c>
      <c r="ES11" s="250">
        <v>189145</v>
      </c>
      <c r="ET11" s="250">
        <v>0</v>
      </c>
      <c r="EU11" s="250">
        <v>1266</v>
      </c>
      <c r="EV11" s="250">
        <f t="shared" si="0"/>
        <v>1266</v>
      </c>
      <c r="EW11" s="250">
        <v>190411</v>
      </c>
      <c r="EX11" s="736">
        <v>205411</v>
      </c>
      <c r="EY11" s="772">
        <v>0</v>
      </c>
      <c r="EZ11" s="251">
        <v>305</v>
      </c>
      <c r="FA11" s="773">
        <v>0</v>
      </c>
      <c r="FB11" s="251">
        <v>293</v>
      </c>
      <c r="FC11" s="773">
        <v>28</v>
      </c>
      <c r="FD11" s="251">
        <v>1354</v>
      </c>
      <c r="FE11" s="773">
        <v>3</v>
      </c>
      <c r="FF11" s="251">
        <v>545</v>
      </c>
      <c r="FG11" s="773">
        <v>0</v>
      </c>
      <c r="FH11" s="251">
        <v>4</v>
      </c>
      <c r="FI11" s="773">
        <v>0</v>
      </c>
      <c r="FJ11" s="251">
        <v>17</v>
      </c>
      <c r="FK11" s="773">
        <v>11</v>
      </c>
      <c r="FL11" s="251">
        <v>514</v>
      </c>
      <c r="FM11" s="781">
        <v>3032</v>
      </c>
    </row>
    <row r="12" spans="1:169" s="245" customFormat="1" ht="15" customHeight="1">
      <c r="A12" s="245">
        <v>4</v>
      </c>
      <c r="B12" s="245" t="s">
        <v>488</v>
      </c>
      <c r="C12" s="245" t="s">
        <v>45</v>
      </c>
      <c r="D12" s="245">
        <v>5</v>
      </c>
      <c r="E12" s="361" t="s">
        <v>147</v>
      </c>
      <c r="F12" s="25">
        <v>159</v>
      </c>
      <c r="G12" s="26">
        <v>14</v>
      </c>
      <c r="H12" s="190">
        <v>173</v>
      </c>
      <c r="I12" s="27">
        <v>1665</v>
      </c>
      <c r="J12" s="26">
        <v>215</v>
      </c>
      <c r="K12" s="26">
        <v>191</v>
      </c>
      <c r="L12" s="190">
        <v>2071</v>
      </c>
      <c r="M12" s="27">
        <v>0</v>
      </c>
      <c r="N12" s="28">
        <v>62</v>
      </c>
      <c r="O12" s="29"/>
      <c r="P12" s="671">
        <v>2244</v>
      </c>
      <c r="Q12" s="30">
        <v>90008</v>
      </c>
      <c r="R12" s="31">
        <v>219</v>
      </c>
      <c r="S12" s="32">
        <v>60</v>
      </c>
      <c r="T12" s="33">
        <v>878</v>
      </c>
      <c r="U12" s="34"/>
      <c r="V12" s="34">
        <v>421</v>
      </c>
      <c r="W12" s="34">
        <v>88</v>
      </c>
      <c r="X12" s="34">
        <v>10</v>
      </c>
      <c r="Y12" s="35">
        <v>1397</v>
      </c>
      <c r="Z12" s="33">
        <v>1488</v>
      </c>
      <c r="AA12" s="34">
        <v>528</v>
      </c>
      <c r="AB12" s="35">
        <v>2016</v>
      </c>
      <c r="AC12" s="33">
        <v>199</v>
      </c>
      <c r="AD12" s="34">
        <v>0</v>
      </c>
      <c r="AE12" s="306">
        <v>36</v>
      </c>
      <c r="AF12" s="306"/>
      <c r="AG12" s="35">
        <v>235</v>
      </c>
      <c r="AH12" s="306">
        <v>1</v>
      </c>
      <c r="AI12" s="35">
        <v>1</v>
      </c>
      <c r="AJ12" s="752"/>
      <c r="AK12" s="752">
        <v>1</v>
      </c>
      <c r="AL12" s="752"/>
      <c r="AM12" s="752"/>
      <c r="AN12" s="752"/>
      <c r="AO12" s="752"/>
      <c r="AP12" s="752"/>
      <c r="AQ12" s="752">
        <v>1</v>
      </c>
      <c r="AR12" s="752">
        <v>1</v>
      </c>
      <c r="AS12" s="752">
        <v>5</v>
      </c>
      <c r="AT12" s="750">
        <v>11</v>
      </c>
      <c r="AU12" s="750">
        <v>2</v>
      </c>
      <c r="AV12" s="750">
        <v>4</v>
      </c>
      <c r="AW12" s="750">
        <v>16</v>
      </c>
      <c r="AX12" s="246">
        <v>13</v>
      </c>
      <c r="AY12" s="751">
        <v>46</v>
      </c>
      <c r="AZ12" s="750">
        <v>5</v>
      </c>
      <c r="BA12" s="750"/>
      <c r="BB12" s="750">
        <v>5</v>
      </c>
      <c r="BC12" s="754"/>
      <c r="BD12" s="750">
        <v>3</v>
      </c>
      <c r="BE12" s="755">
        <v>3</v>
      </c>
      <c r="BF12" s="750">
        <v>2</v>
      </c>
      <c r="BG12" s="750">
        <v>1</v>
      </c>
      <c r="BH12" s="755">
        <v>3</v>
      </c>
      <c r="BI12" s="750"/>
      <c r="BJ12" s="750"/>
      <c r="BK12" s="751">
        <v>0</v>
      </c>
      <c r="BL12" s="247">
        <v>3003</v>
      </c>
      <c r="BM12" s="741">
        <v>4977</v>
      </c>
      <c r="BN12" s="741"/>
      <c r="BO12" s="741">
        <v>6132.58</v>
      </c>
      <c r="BP12" s="742"/>
      <c r="BQ12" s="743">
        <v>14112.58</v>
      </c>
      <c r="BR12" s="741">
        <v>90</v>
      </c>
      <c r="BS12" s="741">
        <v>0</v>
      </c>
      <c r="BT12" s="741"/>
      <c r="BU12" s="741"/>
      <c r="BV12" s="248"/>
      <c r="BW12" s="743">
        <v>90</v>
      </c>
      <c r="BX12" s="247">
        <v>170</v>
      </c>
      <c r="BY12" s="741"/>
      <c r="BZ12" s="741"/>
      <c r="CA12" s="248"/>
      <c r="CB12" s="743">
        <v>170</v>
      </c>
      <c r="CC12" s="249">
        <v>393.12</v>
      </c>
      <c r="CD12" s="741"/>
      <c r="CE12" s="741"/>
      <c r="CF12" s="248"/>
      <c r="CG12" s="743">
        <v>393.12</v>
      </c>
      <c r="CH12" s="748">
        <v>120</v>
      </c>
      <c r="CI12" s="741">
        <v>501.76</v>
      </c>
      <c r="CJ12" s="748">
        <v>7346.7</v>
      </c>
      <c r="CK12" s="247"/>
      <c r="CL12" s="741"/>
      <c r="CM12" s="741"/>
      <c r="CN12" s="248"/>
      <c r="CO12" s="743">
        <v>0</v>
      </c>
      <c r="CP12" s="741"/>
      <c r="CQ12" s="741">
        <v>0</v>
      </c>
      <c r="CR12" s="741"/>
      <c r="CS12" s="741"/>
      <c r="CT12" s="248"/>
      <c r="CU12" s="743">
        <v>0</v>
      </c>
      <c r="CV12" s="247">
        <v>1162</v>
      </c>
      <c r="CW12" s="741">
        <v>151647.22598156726</v>
      </c>
      <c r="CX12" s="741"/>
      <c r="CY12" s="741"/>
      <c r="CZ12" s="248"/>
      <c r="DA12" s="743">
        <v>152809.22598156726</v>
      </c>
      <c r="DB12" s="249"/>
      <c r="DC12" s="741">
        <v>0</v>
      </c>
      <c r="DD12" s="741"/>
      <c r="DE12" s="741"/>
      <c r="DF12" s="248"/>
      <c r="DG12" s="743">
        <v>0</v>
      </c>
      <c r="DH12" s="743">
        <v>152809.22598156726</v>
      </c>
      <c r="DI12" s="741">
        <v>611.27</v>
      </c>
      <c r="DJ12" s="741"/>
      <c r="DK12" s="741"/>
      <c r="DL12" s="248"/>
      <c r="DM12" s="743">
        <v>611.27</v>
      </c>
      <c r="DN12" s="247">
        <v>13397.85</v>
      </c>
      <c r="DO12" s="741">
        <v>156624.22598156726</v>
      </c>
      <c r="DP12" s="741">
        <v>0</v>
      </c>
      <c r="DQ12" s="741">
        <v>6132.58</v>
      </c>
      <c r="DR12" s="741">
        <v>0</v>
      </c>
      <c r="DS12" s="743">
        <v>176154.65598156725</v>
      </c>
      <c r="DT12" s="761">
        <v>2</v>
      </c>
      <c r="DU12" s="762">
        <v>1</v>
      </c>
      <c r="DV12" s="762">
        <v>3</v>
      </c>
      <c r="DW12" s="763">
        <v>6</v>
      </c>
      <c r="DX12" s="761">
        <v>0</v>
      </c>
      <c r="DY12" s="762">
        <v>1</v>
      </c>
      <c r="DZ12" s="762">
        <v>3</v>
      </c>
      <c r="EA12" s="763">
        <v>4</v>
      </c>
      <c r="EB12" s="764"/>
      <c r="EC12" s="764"/>
      <c r="ED12" s="760">
        <v>10</v>
      </c>
      <c r="EE12" s="770">
        <v>91</v>
      </c>
      <c r="EF12" s="772">
        <v>165</v>
      </c>
      <c r="EG12" s="773">
        <v>290</v>
      </c>
      <c r="EH12" s="773">
        <v>0</v>
      </c>
      <c r="EI12" s="773">
        <v>23</v>
      </c>
      <c r="EJ12" s="774">
        <v>455</v>
      </c>
      <c r="EK12" s="250">
        <v>0</v>
      </c>
      <c r="EL12" s="250">
        <v>0</v>
      </c>
      <c r="EM12" s="250">
        <v>0</v>
      </c>
      <c r="EN12" s="250">
        <v>0</v>
      </c>
      <c r="EO12" s="250">
        <v>541</v>
      </c>
      <c r="EP12" s="250">
        <v>28635</v>
      </c>
      <c r="EQ12" s="250">
        <v>7145</v>
      </c>
      <c r="ER12" s="775">
        <v>199</v>
      </c>
      <c r="ES12" s="250">
        <v>36520</v>
      </c>
      <c r="ET12" s="250">
        <v>0</v>
      </c>
      <c r="EU12" s="250">
        <v>808</v>
      </c>
      <c r="EV12" s="250">
        <f t="shared" si="0"/>
        <v>808</v>
      </c>
      <c r="EW12" s="250">
        <v>37328</v>
      </c>
      <c r="EX12" s="736">
        <v>37728</v>
      </c>
      <c r="EY12" s="772">
        <v>0</v>
      </c>
      <c r="EZ12" s="251">
        <v>125</v>
      </c>
      <c r="FA12" s="773">
        <v>0</v>
      </c>
      <c r="FB12" s="251">
        <v>396</v>
      </c>
      <c r="FC12" s="773">
        <v>3</v>
      </c>
      <c r="FD12" s="251">
        <v>257</v>
      </c>
      <c r="FE12" s="773">
        <v>4</v>
      </c>
      <c r="FF12" s="251">
        <v>253</v>
      </c>
      <c r="FG12" s="773">
        <v>0</v>
      </c>
      <c r="FH12" s="251">
        <v>8</v>
      </c>
      <c r="FI12" s="773">
        <v>0</v>
      </c>
      <c r="FJ12" s="251">
        <v>26</v>
      </c>
      <c r="FK12" s="773">
        <v>0</v>
      </c>
      <c r="FL12" s="251">
        <v>140</v>
      </c>
      <c r="FM12" s="781">
        <v>1205</v>
      </c>
    </row>
    <row r="13" spans="1:169" s="245" customFormat="1" ht="15" customHeight="1">
      <c r="A13" s="245">
        <v>5</v>
      </c>
      <c r="B13" s="245" t="s">
        <v>488</v>
      </c>
      <c r="C13" s="245" t="s">
        <v>46</v>
      </c>
      <c r="D13" s="244">
        <v>6</v>
      </c>
      <c r="E13" s="361" t="s">
        <v>148</v>
      </c>
      <c r="F13" s="25">
        <v>94</v>
      </c>
      <c r="G13" s="26">
        <v>24</v>
      </c>
      <c r="H13" s="190">
        <v>118</v>
      </c>
      <c r="I13" s="27">
        <v>578</v>
      </c>
      <c r="J13" s="26">
        <v>82</v>
      </c>
      <c r="K13" s="26">
        <v>88</v>
      </c>
      <c r="L13" s="190">
        <v>748</v>
      </c>
      <c r="M13" s="27">
        <v>0</v>
      </c>
      <c r="N13" s="28">
        <v>58</v>
      </c>
      <c r="O13" s="29"/>
      <c r="P13" s="671">
        <v>866</v>
      </c>
      <c r="Q13" s="30">
        <v>74493</v>
      </c>
      <c r="R13" s="31">
        <v>189</v>
      </c>
      <c r="S13" s="32">
        <v>60</v>
      </c>
      <c r="T13" s="33">
        <v>661</v>
      </c>
      <c r="U13" s="34">
        <v>46</v>
      </c>
      <c r="V13" s="34">
        <v>573</v>
      </c>
      <c r="W13" s="34">
        <v>77</v>
      </c>
      <c r="X13" s="34">
        <v>56</v>
      </c>
      <c r="Y13" s="35">
        <v>1413</v>
      </c>
      <c r="Z13" s="33">
        <v>2568</v>
      </c>
      <c r="AA13" s="34">
        <v>630</v>
      </c>
      <c r="AB13" s="35">
        <v>3198</v>
      </c>
      <c r="AC13" s="33">
        <v>314</v>
      </c>
      <c r="AD13" s="34">
        <v>20</v>
      </c>
      <c r="AE13" s="306">
        <v>26</v>
      </c>
      <c r="AF13" s="306">
        <v>24</v>
      </c>
      <c r="AG13" s="35">
        <v>384</v>
      </c>
      <c r="AH13" s="306">
        <v>2</v>
      </c>
      <c r="AI13" s="35">
        <v>1</v>
      </c>
      <c r="AJ13" s="752"/>
      <c r="AK13" s="752">
        <v>1</v>
      </c>
      <c r="AL13" s="752"/>
      <c r="AM13" s="752">
        <v>1</v>
      </c>
      <c r="AN13" s="752">
        <v>1</v>
      </c>
      <c r="AO13" s="752"/>
      <c r="AP13" s="752"/>
      <c r="AQ13" s="752"/>
      <c r="AR13" s="752"/>
      <c r="AS13" s="752">
        <v>8</v>
      </c>
      <c r="AT13" s="750">
        <v>10</v>
      </c>
      <c r="AU13" s="750">
        <v>1</v>
      </c>
      <c r="AV13" s="750"/>
      <c r="AW13" s="750">
        <v>33</v>
      </c>
      <c r="AX13" s="246">
        <v>18</v>
      </c>
      <c r="AY13" s="751">
        <v>62</v>
      </c>
      <c r="AZ13" s="750">
        <v>4</v>
      </c>
      <c r="BA13" s="750"/>
      <c r="BB13" s="750">
        <v>4</v>
      </c>
      <c r="BC13" s="754">
        <v>2</v>
      </c>
      <c r="BD13" s="750">
        <v>1</v>
      </c>
      <c r="BE13" s="755">
        <v>3</v>
      </c>
      <c r="BF13" s="750">
        <v>1</v>
      </c>
      <c r="BG13" s="750">
        <v>1</v>
      </c>
      <c r="BH13" s="755">
        <v>2</v>
      </c>
      <c r="BI13" s="750"/>
      <c r="BJ13" s="750"/>
      <c r="BK13" s="751">
        <v>0</v>
      </c>
      <c r="BL13" s="247">
        <v>5726.25</v>
      </c>
      <c r="BM13" s="741">
        <v>1316.3</v>
      </c>
      <c r="BN13" s="741">
        <v>3750</v>
      </c>
      <c r="BO13" s="741"/>
      <c r="BP13" s="742"/>
      <c r="BQ13" s="743">
        <v>10792.55</v>
      </c>
      <c r="BR13" s="741"/>
      <c r="BS13" s="741">
        <v>0</v>
      </c>
      <c r="BT13" s="741"/>
      <c r="BU13" s="741"/>
      <c r="BV13" s="248"/>
      <c r="BW13" s="743">
        <v>0</v>
      </c>
      <c r="BX13" s="247"/>
      <c r="BY13" s="741"/>
      <c r="BZ13" s="741"/>
      <c r="CA13" s="248"/>
      <c r="CB13" s="743">
        <v>0</v>
      </c>
      <c r="CC13" s="249"/>
      <c r="CD13" s="741"/>
      <c r="CE13" s="741"/>
      <c r="CF13" s="248"/>
      <c r="CG13" s="743">
        <v>0</v>
      </c>
      <c r="CH13" s="748">
        <v>5033.39</v>
      </c>
      <c r="CI13" s="741">
        <v>277</v>
      </c>
      <c r="CJ13" s="748">
        <v>992</v>
      </c>
      <c r="CK13" s="247"/>
      <c r="CL13" s="741"/>
      <c r="CM13" s="741"/>
      <c r="CN13" s="248"/>
      <c r="CO13" s="743">
        <v>0</v>
      </c>
      <c r="CP13" s="741"/>
      <c r="CQ13" s="741">
        <v>0</v>
      </c>
      <c r="CR13" s="741"/>
      <c r="CS13" s="741"/>
      <c r="CT13" s="248"/>
      <c r="CU13" s="743">
        <v>0</v>
      </c>
      <c r="CV13" s="247"/>
      <c r="CW13" s="741">
        <v>35679.71399839467</v>
      </c>
      <c r="CX13" s="741"/>
      <c r="CY13" s="741"/>
      <c r="CZ13" s="248"/>
      <c r="DA13" s="743">
        <v>35679.71399839467</v>
      </c>
      <c r="DB13" s="249"/>
      <c r="DC13" s="741">
        <v>0</v>
      </c>
      <c r="DD13" s="741"/>
      <c r="DE13" s="741"/>
      <c r="DF13" s="248"/>
      <c r="DG13" s="743">
        <v>0</v>
      </c>
      <c r="DH13" s="743">
        <v>35679.71399839467</v>
      </c>
      <c r="DI13" s="741"/>
      <c r="DJ13" s="741"/>
      <c r="DK13" s="741"/>
      <c r="DL13" s="248"/>
      <c r="DM13" s="743">
        <v>0</v>
      </c>
      <c r="DN13" s="247">
        <v>12028.64</v>
      </c>
      <c r="DO13" s="741">
        <v>36996.01399839467</v>
      </c>
      <c r="DP13" s="741">
        <v>3750</v>
      </c>
      <c r="DQ13" s="741">
        <v>0</v>
      </c>
      <c r="DR13" s="741">
        <v>0</v>
      </c>
      <c r="DS13" s="743">
        <v>52774.65399839467</v>
      </c>
      <c r="DT13" s="761">
        <v>1</v>
      </c>
      <c r="DU13" s="762">
        <v>1</v>
      </c>
      <c r="DV13" s="762">
        <v>5</v>
      </c>
      <c r="DW13" s="763">
        <v>7</v>
      </c>
      <c r="DX13" s="761">
        <v>0</v>
      </c>
      <c r="DY13" s="762">
        <v>1</v>
      </c>
      <c r="DZ13" s="762">
        <v>2</v>
      </c>
      <c r="EA13" s="763">
        <v>3</v>
      </c>
      <c r="EB13" s="764"/>
      <c r="EC13" s="764"/>
      <c r="ED13" s="760">
        <v>10</v>
      </c>
      <c r="EE13" s="770"/>
      <c r="EF13" s="772">
        <v>135</v>
      </c>
      <c r="EG13" s="773">
        <v>596</v>
      </c>
      <c r="EH13" s="773">
        <v>6</v>
      </c>
      <c r="EI13" s="773">
        <v>6</v>
      </c>
      <c r="EJ13" s="774">
        <v>737</v>
      </c>
      <c r="EK13" s="250">
        <v>0</v>
      </c>
      <c r="EL13" s="250">
        <v>0</v>
      </c>
      <c r="EM13" s="250">
        <v>0</v>
      </c>
      <c r="EN13" s="250">
        <v>3</v>
      </c>
      <c r="EO13" s="250">
        <v>1807</v>
      </c>
      <c r="EP13" s="250">
        <v>43217</v>
      </c>
      <c r="EQ13" s="250">
        <v>7380</v>
      </c>
      <c r="ER13" s="775">
        <v>59</v>
      </c>
      <c r="ES13" s="250">
        <v>52466</v>
      </c>
      <c r="ET13" s="250">
        <v>0</v>
      </c>
      <c r="EU13" s="250">
        <v>2600</v>
      </c>
      <c r="EV13" s="250">
        <f t="shared" si="0"/>
        <v>2600</v>
      </c>
      <c r="EW13" s="250">
        <v>55066</v>
      </c>
      <c r="EX13" s="736">
        <v>55066</v>
      </c>
      <c r="EY13" s="772">
        <v>0</v>
      </c>
      <c r="EZ13" s="251">
        <v>107</v>
      </c>
      <c r="FA13" s="773">
        <v>0</v>
      </c>
      <c r="FB13" s="251">
        <v>121</v>
      </c>
      <c r="FC13" s="773">
        <v>0</v>
      </c>
      <c r="FD13" s="251">
        <v>558</v>
      </c>
      <c r="FE13" s="773">
        <v>7</v>
      </c>
      <c r="FF13" s="251">
        <v>357</v>
      </c>
      <c r="FG13" s="773">
        <v>0</v>
      </c>
      <c r="FH13" s="251">
        <v>0</v>
      </c>
      <c r="FI13" s="773">
        <v>540</v>
      </c>
      <c r="FJ13" s="251">
        <v>27670</v>
      </c>
      <c r="FK13" s="773">
        <v>0</v>
      </c>
      <c r="FL13" s="251">
        <v>1834</v>
      </c>
      <c r="FM13" s="781">
        <v>30647</v>
      </c>
    </row>
    <row r="14" spans="1:169" s="245" customFormat="1" ht="15" customHeight="1">
      <c r="A14" s="245">
        <v>6</v>
      </c>
      <c r="B14" s="245" t="s">
        <v>488</v>
      </c>
      <c r="C14" s="245" t="s">
        <v>47</v>
      </c>
      <c r="D14" s="244">
        <v>7</v>
      </c>
      <c r="E14" s="361" t="s">
        <v>149</v>
      </c>
      <c r="F14" s="25">
        <v>186</v>
      </c>
      <c r="G14" s="26">
        <v>78</v>
      </c>
      <c r="H14" s="190">
        <v>264</v>
      </c>
      <c r="I14" s="27">
        <v>5325</v>
      </c>
      <c r="J14" s="26">
        <v>640</v>
      </c>
      <c r="K14" s="26">
        <v>469</v>
      </c>
      <c r="L14" s="190">
        <v>6434</v>
      </c>
      <c r="M14" s="27">
        <v>426</v>
      </c>
      <c r="N14" s="28">
        <v>94</v>
      </c>
      <c r="O14" s="29"/>
      <c r="P14" s="671">
        <v>7124</v>
      </c>
      <c r="Q14" s="30">
        <v>215923</v>
      </c>
      <c r="R14" s="31">
        <v>226</v>
      </c>
      <c r="S14" s="32">
        <v>60</v>
      </c>
      <c r="T14" s="33">
        <v>1030</v>
      </c>
      <c r="U14" s="34">
        <v>177</v>
      </c>
      <c r="V14" s="34">
        <v>535</v>
      </c>
      <c r="W14" s="34">
        <v>157</v>
      </c>
      <c r="X14" s="34"/>
      <c r="Y14" s="35">
        <v>1899</v>
      </c>
      <c r="Z14" s="33">
        <v>4646</v>
      </c>
      <c r="AA14" s="34">
        <v>1453</v>
      </c>
      <c r="AB14" s="35">
        <v>6099</v>
      </c>
      <c r="AC14" s="33">
        <v>447</v>
      </c>
      <c r="AD14" s="34">
        <v>36</v>
      </c>
      <c r="AE14" s="306">
        <v>24</v>
      </c>
      <c r="AF14" s="306"/>
      <c r="AG14" s="35">
        <v>507</v>
      </c>
      <c r="AH14" s="306">
        <v>3</v>
      </c>
      <c r="AI14" s="35">
        <v>3</v>
      </c>
      <c r="AJ14" s="752">
        <v>1</v>
      </c>
      <c r="AK14" s="752">
        <v>1</v>
      </c>
      <c r="AL14" s="752">
        <v>1</v>
      </c>
      <c r="AM14" s="752">
        <v>1</v>
      </c>
      <c r="AN14" s="752">
        <v>1</v>
      </c>
      <c r="AO14" s="752">
        <v>17</v>
      </c>
      <c r="AP14" s="752"/>
      <c r="AQ14" s="752">
        <v>15</v>
      </c>
      <c r="AR14" s="752">
        <v>1</v>
      </c>
      <c r="AS14" s="752"/>
      <c r="AT14" s="750">
        <v>22</v>
      </c>
      <c r="AU14" s="750">
        <v>4</v>
      </c>
      <c r="AV14" s="750">
        <v>9</v>
      </c>
      <c r="AW14" s="750">
        <v>37</v>
      </c>
      <c r="AX14" s="246">
        <v>2</v>
      </c>
      <c r="AY14" s="751">
        <v>74</v>
      </c>
      <c r="AZ14" s="750">
        <v>6</v>
      </c>
      <c r="BA14" s="750"/>
      <c r="BB14" s="750">
        <v>6</v>
      </c>
      <c r="BC14" s="754"/>
      <c r="BD14" s="750">
        <v>12</v>
      </c>
      <c r="BE14" s="755">
        <v>12</v>
      </c>
      <c r="BF14" s="750">
        <v>1</v>
      </c>
      <c r="BG14" s="750">
        <v>2</v>
      </c>
      <c r="BH14" s="755">
        <v>3</v>
      </c>
      <c r="BI14" s="750">
        <v>3</v>
      </c>
      <c r="BJ14" s="750"/>
      <c r="BK14" s="751">
        <v>3</v>
      </c>
      <c r="BL14" s="247">
        <v>25817.130000000005</v>
      </c>
      <c r="BM14" s="741">
        <v>148.5</v>
      </c>
      <c r="BN14" s="741"/>
      <c r="BO14" s="741"/>
      <c r="BP14" s="742"/>
      <c r="BQ14" s="743">
        <v>25965.630000000005</v>
      </c>
      <c r="BR14" s="741">
        <v>13401.48</v>
      </c>
      <c r="BS14" s="741">
        <v>0</v>
      </c>
      <c r="BT14" s="741"/>
      <c r="BU14" s="741"/>
      <c r="BV14" s="248"/>
      <c r="BW14" s="743">
        <v>13401.48</v>
      </c>
      <c r="BX14" s="247">
        <v>13833.12</v>
      </c>
      <c r="BY14" s="741"/>
      <c r="BZ14" s="741"/>
      <c r="CA14" s="248"/>
      <c r="CB14" s="743">
        <v>13833.12</v>
      </c>
      <c r="CC14" s="249">
        <v>434.91</v>
      </c>
      <c r="CD14" s="741"/>
      <c r="CE14" s="741"/>
      <c r="CF14" s="248"/>
      <c r="CG14" s="743">
        <v>434.91</v>
      </c>
      <c r="CH14" s="748">
        <v>5456.47</v>
      </c>
      <c r="CI14" s="741">
        <v>857.99</v>
      </c>
      <c r="CJ14" s="748">
        <v>1550.24</v>
      </c>
      <c r="CK14" s="247">
        <v>12545.28</v>
      </c>
      <c r="CL14" s="741"/>
      <c r="CM14" s="741"/>
      <c r="CN14" s="248"/>
      <c r="CO14" s="743">
        <v>12545.28</v>
      </c>
      <c r="CP14" s="741">
        <v>19157.84</v>
      </c>
      <c r="CQ14" s="741">
        <v>0</v>
      </c>
      <c r="CR14" s="741"/>
      <c r="CS14" s="741"/>
      <c r="CT14" s="248"/>
      <c r="CU14" s="743">
        <v>19157.84</v>
      </c>
      <c r="CV14" s="247"/>
      <c r="CW14" s="741">
        <v>14140.914315472653</v>
      </c>
      <c r="CX14" s="741"/>
      <c r="CY14" s="741"/>
      <c r="CZ14" s="248"/>
      <c r="DA14" s="743">
        <v>14140.914315472653</v>
      </c>
      <c r="DB14" s="249">
        <v>2894.44</v>
      </c>
      <c r="DC14" s="741">
        <v>0</v>
      </c>
      <c r="DD14" s="741"/>
      <c r="DE14" s="741"/>
      <c r="DF14" s="248"/>
      <c r="DG14" s="743">
        <v>2894.44</v>
      </c>
      <c r="DH14" s="743">
        <v>48738.47431547265</v>
      </c>
      <c r="DI14" s="741">
        <v>3907.07</v>
      </c>
      <c r="DJ14" s="741"/>
      <c r="DK14" s="741"/>
      <c r="DL14" s="248"/>
      <c r="DM14" s="743">
        <v>3907.07</v>
      </c>
      <c r="DN14" s="247">
        <v>99855.97</v>
      </c>
      <c r="DO14" s="741">
        <v>14289.414315472653</v>
      </c>
      <c r="DP14" s="741">
        <v>0</v>
      </c>
      <c r="DQ14" s="741">
        <v>0</v>
      </c>
      <c r="DR14" s="741">
        <v>0</v>
      </c>
      <c r="DS14" s="743">
        <v>114145.38431547265</v>
      </c>
      <c r="DT14" s="761">
        <v>2</v>
      </c>
      <c r="DU14" s="762">
        <v>2</v>
      </c>
      <c r="DV14" s="762">
        <v>7</v>
      </c>
      <c r="DW14" s="763">
        <v>11</v>
      </c>
      <c r="DX14" s="761">
        <v>0</v>
      </c>
      <c r="DY14" s="762">
        <v>1</v>
      </c>
      <c r="DZ14" s="762">
        <v>4</v>
      </c>
      <c r="EA14" s="763">
        <v>5</v>
      </c>
      <c r="EB14" s="764"/>
      <c r="EC14" s="764"/>
      <c r="ED14" s="760">
        <v>16</v>
      </c>
      <c r="EE14" s="770">
        <v>59</v>
      </c>
      <c r="EF14" s="772">
        <v>968</v>
      </c>
      <c r="EG14" s="773">
        <v>360</v>
      </c>
      <c r="EH14" s="773">
        <v>1</v>
      </c>
      <c r="EI14" s="773">
        <v>270</v>
      </c>
      <c r="EJ14" s="774">
        <v>1329</v>
      </c>
      <c r="EK14" s="250">
        <v>0</v>
      </c>
      <c r="EL14" s="250">
        <v>0</v>
      </c>
      <c r="EM14" s="250">
        <v>0</v>
      </c>
      <c r="EN14" s="250">
        <v>0</v>
      </c>
      <c r="EO14" s="250">
        <v>159</v>
      </c>
      <c r="EP14" s="250">
        <v>58512</v>
      </c>
      <c r="EQ14" s="250">
        <v>31839</v>
      </c>
      <c r="ER14" s="775">
        <v>57</v>
      </c>
      <c r="ES14" s="250">
        <v>90567</v>
      </c>
      <c r="ET14" s="250">
        <v>0</v>
      </c>
      <c r="EU14" s="250">
        <v>294</v>
      </c>
      <c r="EV14" s="250">
        <f t="shared" si="0"/>
        <v>294</v>
      </c>
      <c r="EW14" s="250">
        <v>90861</v>
      </c>
      <c r="EX14" s="736">
        <v>90861</v>
      </c>
      <c r="EY14" s="772">
        <v>0</v>
      </c>
      <c r="EZ14" s="251">
        <v>989</v>
      </c>
      <c r="FA14" s="773">
        <v>0</v>
      </c>
      <c r="FB14" s="251">
        <v>145</v>
      </c>
      <c r="FC14" s="773">
        <v>522</v>
      </c>
      <c r="FD14" s="251">
        <v>13851</v>
      </c>
      <c r="FE14" s="773">
        <v>0</v>
      </c>
      <c r="FF14" s="251">
        <v>1521</v>
      </c>
      <c r="FG14" s="773">
        <v>4</v>
      </c>
      <c r="FH14" s="251">
        <v>417</v>
      </c>
      <c r="FI14" s="773">
        <v>0</v>
      </c>
      <c r="FJ14" s="251">
        <v>26</v>
      </c>
      <c r="FK14" s="773">
        <v>2</v>
      </c>
      <c r="FL14" s="251">
        <v>256</v>
      </c>
      <c r="FM14" s="781">
        <v>17205</v>
      </c>
    </row>
    <row r="15" spans="1:169" s="245" customFormat="1" ht="15" customHeight="1">
      <c r="A15" s="245">
        <v>7</v>
      </c>
      <c r="B15" s="245" t="s">
        <v>488</v>
      </c>
      <c r="C15" s="245" t="s">
        <v>48</v>
      </c>
      <c r="D15" s="245">
        <v>8</v>
      </c>
      <c r="E15" s="361" t="s">
        <v>185</v>
      </c>
      <c r="F15" s="25">
        <v>108</v>
      </c>
      <c r="G15" s="26">
        <v>17</v>
      </c>
      <c r="H15" s="190">
        <v>125</v>
      </c>
      <c r="I15" s="27">
        <v>1151</v>
      </c>
      <c r="J15" s="26">
        <v>76</v>
      </c>
      <c r="K15" s="26">
        <v>119</v>
      </c>
      <c r="L15" s="190">
        <v>1346</v>
      </c>
      <c r="M15" s="27">
        <v>0</v>
      </c>
      <c r="N15" s="28">
        <v>55</v>
      </c>
      <c r="O15" s="29"/>
      <c r="P15" s="671">
        <v>1471</v>
      </c>
      <c r="Q15" s="30"/>
      <c r="R15" s="31">
        <v>232</v>
      </c>
      <c r="S15" s="32">
        <v>60</v>
      </c>
      <c r="T15" s="25">
        <v>588</v>
      </c>
      <c r="U15" s="687">
        <v>40</v>
      </c>
      <c r="V15" s="687">
        <v>665</v>
      </c>
      <c r="W15" s="687">
        <v>100</v>
      </c>
      <c r="X15" s="687">
        <v>77</v>
      </c>
      <c r="Y15" s="35">
        <v>1470</v>
      </c>
      <c r="Z15" s="626">
        <v>647</v>
      </c>
      <c r="AA15" s="627">
        <v>342</v>
      </c>
      <c r="AB15" s="628">
        <v>989</v>
      </c>
      <c r="AC15" s="25">
        <v>242</v>
      </c>
      <c r="AD15" s="687">
        <v>71</v>
      </c>
      <c r="AE15" s="26">
        <v>34</v>
      </c>
      <c r="AF15" s="26">
        <v>22</v>
      </c>
      <c r="AG15" s="35">
        <v>369</v>
      </c>
      <c r="AH15" s="306">
        <v>1</v>
      </c>
      <c r="AI15" s="35">
        <v>1</v>
      </c>
      <c r="AJ15" s="753"/>
      <c r="AK15" s="753"/>
      <c r="AL15" s="753"/>
      <c r="AM15" s="753"/>
      <c r="AN15" s="753"/>
      <c r="AO15" s="753"/>
      <c r="AP15" s="753"/>
      <c r="AQ15" s="753"/>
      <c r="AR15" s="753">
        <v>1</v>
      </c>
      <c r="AS15" s="753"/>
      <c r="AT15" s="750">
        <v>10</v>
      </c>
      <c r="AU15" s="750">
        <v>2</v>
      </c>
      <c r="AV15" s="750">
        <v>20</v>
      </c>
      <c r="AW15" s="750"/>
      <c r="AX15" s="246">
        <v>2</v>
      </c>
      <c r="AY15" s="751">
        <v>34</v>
      </c>
      <c r="AZ15" s="750">
        <v>2</v>
      </c>
      <c r="BA15" s="750"/>
      <c r="BB15" s="750">
        <v>2</v>
      </c>
      <c r="BC15" s="754">
        <v>1</v>
      </c>
      <c r="BD15" s="750">
        <v>6</v>
      </c>
      <c r="BE15" s="755">
        <v>7</v>
      </c>
      <c r="BF15" s="750">
        <v>2</v>
      </c>
      <c r="BG15" s="750">
        <v>1</v>
      </c>
      <c r="BH15" s="755">
        <v>3</v>
      </c>
      <c r="BI15" s="750"/>
      <c r="BJ15" s="750"/>
      <c r="BK15" s="751">
        <v>0</v>
      </c>
      <c r="BL15" s="247">
        <v>28701</v>
      </c>
      <c r="BM15" s="741">
        <v>288</v>
      </c>
      <c r="BN15" s="741"/>
      <c r="BO15" s="741"/>
      <c r="BP15" s="742"/>
      <c r="BQ15" s="743">
        <v>28989</v>
      </c>
      <c r="BR15" s="741"/>
      <c r="BS15" s="741">
        <v>0</v>
      </c>
      <c r="BT15" s="741"/>
      <c r="BU15" s="741"/>
      <c r="BV15" s="248"/>
      <c r="BW15" s="743">
        <v>0</v>
      </c>
      <c r="BX15" s="247"/>
      <c r="BY15" s="741"/>
      <c r="BZ15" s="741"/>
      <c r="CA15" s="248"/>
      <c r="CB15" s="743">
        <v>0</v>
      </c>
      <c r="CC15" s="249"/>
      <c r="CD15" s="741"/>
      <c r="CE15" s="741"/>
      <c r="CF15" s="248"/>
      <c r="CG15" s="743">
        <v>0</v>
      </c>
      <c r="CH15" s="748"/>
      <c r="CI15" s="741"/>
      <c r="CJ15" s="748"/>
      <c r="CK15" s="247"/>
      <c r="CL15" s="741"/>
      <c r="CM15" s="741"/>
      <c r="CN15" s="248"/>
      <c r="CO15" s="743">
        <v>0</v>
      </c>
      <c r="CP15" s="741"/>
      <c r="CQ15" s="741">
        <v>0</v>
      </c>
      <c r="CR15" s="741"/>
      <c r="CS15" s="741"/>
      <c r="CT15" s="248"/>
      <c r="CU15" s="743">
        <v>0</v>
      </c>
      <c r="CV15" s="247">
        <v>5175</v>
      </c>
      <c r="CW15" s="741">
        <v>78874.4685828717</v>
      </c>
      <c r="CX15" s="741"/>
      <c r="CY15" s="741"/>
      <c r="CZ15" s="248"/>
      <c r="DA15" s="743">
        <v>84049.4685828717</v>
      </c>
      <c r="DB15" s="249"/>
      <c r="DC15" s="741">
        <v>331</v>
      </c>
      <c r="DD15" s="741"/>
      <c r="DE15" s="741"/>
      <c r="DF15" s="248"/>
      <c r="DG15" s="743">
        <v>331</v>
      </c>
      <c r="DH15" s="743">
        <v>84380.4685828717</v>
      </c>
      <c r="DI15" s="741"/>
      <c r="DJ15" s="741"/>
      <c r="DK15" s="741"/>
      <c r="DL15" s="248"/>
      <c r="DM15" s="743">
        <v>0</v>
      </c>
      <c r="DN15" s="247">
        <v>33876</v>
      </c>
      <c r="DO15" s="741">
        <v>79493.4685828717</v>
      </c>
      <c r="DP15" s="741">
        <v>0</v>
      </c>
      <c r="DQ15" s="741">
        <v>0</v>
      </c>
      <c r="DR15" s="741">
        <v>0</v>
      </c>
      <c r="DS15" s="743">
        <v>113369.4685828717</v>
      </c>
      <c r="DT15" s="761">
        <v>2</v>
      </c>
      <c r="DU15" s="762">
        <v>2</v>
      </c>
      <c r="DV15" s="762">
        <v>4</v>
      </c>
      <c r="DW15" s="763">
        <v>8</v>
      </c>
      <c r="DX15" s="761">
        <v>0</v>
      </c>
      <c r="DY15" s="762">
        <v>1</v>
      </c>
      <c r="DZ15" s="762">
        <v>3</v>
      </c>
      <c r="EA15" s="763">
        <v>4</v>
      </c>
      <c r="EB15" s="764"/>
      <c r="EC15" s="764"/>
      <c r="ED15" s="760">
        <v>12</v>
      </c>
      <c r="EE15" s="770"/>
      <c r="EF15" s="772">
        <v>479</v>
      </c>
      <c r="EG15" s="773">
        <v>326</v>
      </c>
      <c r="EH15" s="773">
        <v>7</v>
      </c>
      <c r="EI15" s="773">
        <v>302</v>
      </c>
      <c r="EJ15" s="774">
        <v>812</v>
      </c>
      <c r="EK15" s="250">
        <v>0</v>
      </c>
      <c r="EL15" s="250">
        <v>0</v>
      </c>
      <c r="EM15" s="250">
        <v>0</v>
      </c>
      <c r="EN15" s="250">
        <v>0</v>
      </c>
      <c r="EO15" s="250">
        <v>87</v>
      </c>
      <c r="EP15" s="250">
        <v>57158</v>
      </c>
      <c r="EQ15" s="250">
        <v>12871</v>
      </c>
      <c r="ER15" s="775">
        <v>609</v>
      </c>
      <c r="ES15" s="250">
        <v>70725</v>
      </c>
      <c r="ET15" s="250">
        <v>0</v>
      </c>
      <c r="EU15" s="250">
        <v>80</v>
      </c>
      <c r="EV15" s="250">
        <f t="shared" si="0"/>
        <v>80</v>
      </c>
      <c r="EW15" s="250">
        <v>70805</v>
      </c>
      <c r="EX15" s="736">
        <v>70805</v>
      </c>
      <c r="EY15" s="772">
        <v>0</v>
      </c>
      <c r="EZ15" s="251">
        <v>93</v>
      </c>
      <c r="FA15" s="773">
        <v>0</v>
      </c>
      <c r="FB15" s="251">
        <v>241</v>
      </c>
      <c r="FC15" s="773">
        <v>1</v>
      </c>
      <c r="FD15" s="251">
        <v>154</v>
      </c>
      <c r="FE15" s="773">
        <v>0</v>
      </c>
      <c r="FF15" s="251">
        <v>238</v>
      </c>
      <c r="FG15" s="773">
        <v>0</v>
      </c>
      <c r="FH15" s="251">
        <v>0</v>
      </c>
      <c r="FI15" s="773">
        <v>0</v>
      </c>
      <c r="FJ15" s="251">
        <v>44</v>
      </c>
      <c r="FK15" s="773">
        <v>2</v>
      </c>
      <c r="FL15" s="251">
        <v>934</v>
      </c>
      <c r="FM15" s="781">
        <v>1704</v>
      </c>
    </row>
    <row r="16" spans="1:169" s="245" customFormat="1" ht="15" customHeight="1">
      <c r="A16" s="245">
        <v>8</v>
      </c>
      <c r="B16" s="245" t="s">
        <v>488</v>
      </c>
      <c r="C16" s="245" t="s">
        <v>49</v>
      </c>
      <c r="D16" s="244">
        <v>9</v>
      </c>
      <c r="E16" s="361" t="s">
        <v>186</v>
      </c>
      <c r="F16" s="25">
        <v>202</v>
      </c>
      <c r="G16" s="26">
        <v>96</v>
      </c>
      <c r="H16" s="190">
        <v>298</v>
      </c>
      <c r="I16" s="27">
        <v>3247</v>
      </c>
      <c r="J16" s="26">
        <v>515</v>
      </c>
      <c r="K16" s="26">
        <v>557</v>
      </c>
      <c r="L16" s="190">
        <v>4319</v>
      </c>
      <c r="M16" s="27">
        <v>0</v>
      </c>
      <c r="N16" s="28">
        <v>76</v>
      </c>
      <c r="O16" s="29"/>
      <c r="P16" s="671">
        <v>4617</v>
      </c>
      <c r="Q16" s="30">
        <v>171647</v>
      </c>
      <c r="R16" s="31">
        <v>221</v>
      </c>
      <c r="S16" s="32">
        <v>60</v>
      </c>
      <c r="T16" s="33">
        <v>836</v>
      </c>
      <c r="U16" s="34">
        <v>98</v>
      </c>
      <c r="V16" s="34">
        <v>843</v>
      </c>
      <c r="W16" s="34">
        <v>113</v>
      </c>
      <c r="X16" s="34">
        <v>125</v>
      </c>
      <c r="Y16" s="35">
        <v>2015</v>
      </c>
      <c r="Z16" s="33">
        <v>5654</v>
      </c>
      <c r="AA16" s="34">
        <v>1641</v>
      </c>
      <c r="AB16" s="35">
        <v>7295</v>
      </c>
      <c r="AC16" s="33">
        <v>316</v>
      </c>
      <c r="AD16" s="34">
        <v>60</v>
      </c>
      <c r="AE16" s="306">
        <v>16</v>
      </c>
      <c r="AF16" s="306"/>
      <c r="AG16" s="35">
        <v>392</v>
      </c>
      <c r="AH16" s="306">
        <v>3</v>
      </c>
      <c r="AI16" s="35">
        <v>3</v>
      </c>
      <c r="AJ16" s="752">
        <v>1</v>
      </c>
      <c r="AK16" s="752">
        <v>1</v>
      </c>
      <c r="AL16" s="752">
        <v>1</v>
      </c>
      <c r="AM16" s="752">
        <v>2</v>
      </c>
      <c r="AN16" s="752"/>
      <c r="AO16" s="752">
        <v>2</v>
      </c>
      <c r="AP16" s="752"/>
      <c r="AQ16" s="752">
        <v>1</v>
      </c>
      <c r="AR16" s="752">
        <v>1</v>
      </c>
      <c r="AS16" s="752"/>
      <c r="AT16" s="750">
        <v>15</v>
      </c>
      <c r="AU16" s="750">
        <v>2</v>
      </c>
      <c r="AV16" s="750">
        <v>10</v>
      </c>
      <c r="AW16" s="750">
        <v>14</v>
      </c>
      <c r="AX16" s="246">
        <v>60</v>
      </c>
      <c r="AY16" s="751">
        <v>101</v>
      </c>
      <c r="AZ16" s="750">
        <v>7</v>
      </c>
      <c r="BA16" s="750"/>
      <c r="BB16" s="750">
        <v>7</v>
      </c>
      <c r="BC16" s="754">
        <v>3</v>
      </c>
      <c r="BD16" s="750">
        <v>5</v>
      </c>
      <c r="BE16" s="755">
        <v>8</v>
      </c>
      <c r="BF16" s="750">
        <v>2</v>
      </c>
      <c r="BG16" s="750">
        <v>2</v>
      </c>
      <c r="BH16" s="755">
        <v>4</v>
      </c>
      <c r="BI16" s="750">
        <v>6</v>
      </c>
      <c r="BJ16" s="750"/>
      <c r="BK16" s="751">
        <v>6</v>
      </c>
      <c r="BL16" s="247">
        <v>58941.34</v>
      </c>
      <c r="BM16" s="741">
        <v>6133.5</v>
      </c>
      <c r="BN16" s="741"/>
      <c r="BO16" s="741">
        <v>2476</v>
      </c>
      <c r="BP16" s="742"/>
      <c r="BQ16" s="743">
        <v>67550.84</v>
      </c>
      <c r="BR16" s="741">
        <v>1514.87</v>
      </c>
      <c r="BS16" s="741">
        <v>0</v>
      </c>
      <c r="BT16" s="741"/>
      <c r="BU16" s="741"/>
      <c r="BV16" s="248"/>
      <c r="BW16" s="743">
        <v>1514.87</v>
      </c>
      <c r="BX16" s="247"/>
      <c r="BY16" s="741"/>
      <c r="BZ16" s="741"/>
      <c r="CA16" s="248"/>
      <c r="CB16" s="743">
        <v>0</v>
      </c>
      <c r="CC16" s="249"/>
      <c r="CD16" s="741"/>
      <c r="CE16" s="741"/>
      <c r="CF16" s="248"/>
      <c r="CG16" s="743">
        <v>0</v>
      </c>
      <c r="CH16" s="748">
        <v>1789.79</v>
      </c>
      <c r="CI16" s="741">
        <v>2361.92</v>
      </c>
      <c r="CJ16" s="748"/>
      <c r="CK16" s="247"/>
      <c r="CL16" s="741"/>
      <c r="CM16" s="741"/>
      <c r="CN16" s="248"/>
      <c r="CO16" s="743">
        <v>0</v>
      </c>
      <c r="CP16" s="741"/>
      <c r="CQ16" s="741">
        <v>0</v>
      </c>
      <c r="CR16" s="741"/>
      <c r="CS16" s="741"/>
      <c r="CT16" s="248"/>
      <c r="CU16" s="743">
        <v>0</v>
      </c>
      <c r="CV16" s="247"/>
      <c r="CW16" s="741">
        <v>80409.50574176965</v>
      </c>
      <c r="CX16" s="741">
        <v>121</v>
      </c>
      <c r="CY16" s="741"/>
      <c r="CZ16" s="248"/>
      <c r="DA16" s="743">
        <v>80530.50574176965</v>
      </c>
      <c r="DB16" s="249"/>
      <c r="DC16" s="741">
        <v>278.56</v>
      </c>
      <c r="DD16" s="741"/>
      <c r="DE16" s="741"/>
      <c r="DF16" s="248"/>
      <c r="DG16" s="743">
        <v>278.56</v>
      </c>
      <c r="DH16" s="743">
        <v>80809.06574176965</v>
      </c>
      <c r="DI16" s="741">
        <v>400</v>
      </c>
      <c r="DJ16" s="741"/>
      <c r="DK16" s="741"/>
      <c r="DL16" s="248"/>
      <c r="DM16" s="743">
        <v>400</v>
      </c>
      <c r="DN16" s="247">
        <v>65007.92</v>
      </c>
      <c r="DO16" s="741">
        <v>86821.56574176965</v>
      </c>
      <c r="DP16" s="741">
        <v>121</v>
      </c>
      <c r="DQ16" s="741">
        <v>2476</v>
      </c>
      <c r="DR16" s="741">
        <v>0</v>
      </c>
      <c r="DS16" s="743">
        <v>154426.48574176966</v>
      </c>
      <c r="DT16" s="761">
        <v>2</v>
      </c>
      <c r="DU16" s="762">
        <v>3</v>
      </c>
      <c r="DV16" s="762">
        <v>6</v>
      </c>
      <c r="DW16" s="763">
        <v>11</v>
      </c>
      <c r="DX16" s="761">
        <v>0</v>
      </c>
      <c r="DY16" s="762">
        <v>1</v>
      </c>
      <c r="DZ16" s="762">
        <v>4</v>
      </c>
      <c r="EA16" s="763">
        <v>5</v>
      </c>
      <c r="EB16" s="764"/>
      <c r="EC16" s="764">
        <v>1</v>
      </c>
      <c r="ED16" s="760">
        <v>16</v>
      </c>
      <c r="EE16" s="770"/>
      <c r="EF16" s="772">
        <v>1905</v>
      </c>
      <c r="EG16" s="773">
        <v>2320</v>
      </c>
      <c r="EH16" s="773">
        <v>25</v>
      </c>
      <c r="EI16" s="773">
        <v>27</v>
      </c>
      <c r="EJ16" s="774">
        <v>4250</v>
      </c>
      <c r="EK16" s="250">
        <v>0</v>
      </c>
      <c r="EL16" s="250">
        <v>2</v>
      </c>
      <c r="EM16" s="250">
        <v>5</v>
      </c>
      <c r="EN16" s="250">
        <v>138</v>
      </c>
      <c r="EO16" s="250">
        <v>3016</v>
      </c>
      <c r="EP16" s="250">
        <v>149808</v>
      </c>
      <c r="EQ16" s="250">
        <v>45707</v>
      </c>
      <c r="ER16" s="775">
        <v>647</v>
      </c>
      <c r="ES16" s="250">
        <v>199323</v>
      </c>
      <c r="ET16" s="250">
        <v>0</v>
      </c>
      <c r="EU16" s="250">
        <v>506</v>
      </c>
      <c r="EV16" s="250">
        <f t="shared" si="0"/>
        <v>506</v>
      </c>
      <c r="EW16" s="250">
        <v>199829</v>
      </c>
      <c r="EX16" s="736">
        <v>204829</v>
      </c>
      <c r="EY16" s="772">
        <v>4</v>
      </c>
      <c r="EZ16" s="251">
        <v>823</v>
      </c>
      <c r="FA16" s="773">
        <v>0</v>
      </c>
      <c r="FB16" s="251">
        <v>14</v>
      </c>
      <c r="FC16" s="773">
        <v>47</v>
      </c>
      <c r="FD16" s="251">
        <v>1623</v>
      </c>
      <c r="FE16" s="773">
        <v>5</v>
      </c>
      <c r="FF16" s="251">
        <v>1024</v>
      </c>
      <c r="FG16" s="773">
        <v>0</v>
      </c>
      <c r="FH16" s="251">
        <v>30</v>
      </c>
      <c r="FI16" s="773">
        <v>0</v>
      </c>
      <c r="FJ16" s="251">
        <v>139</v>
      </c>
      <c r="FK16" s="773">
        <v>3</v>
      </c>
      <c r="FL16" s="251">
        <v>313</v>
      </c>
      <c r="FM16" s="781">
        <v>3966</v>
      </c>
    </row>
    <row r="17" spans="1:169" s="245" customFormat="1" ht="15" customHeight="1">
      <c r="A17" s="245">
        <v>9</v>
      </c>
      <c r="B17" s="245" t="s">
        <v>488</v>
      </c>
      <c r="C17" s="245" t="s">
        <v>51</v>
      </c>
      <c r="D17" s="244">
        <v>10</v>
      </c>
      <c r="E17" s="361" t="s">
        <v>187</v>
      </c>
      <c r="F17" s="25">
        <v>221</v>
      </c>
      <c r="G17" s="26">
        <v>21</v>
      </c>
      <c r="H17" s="190">
        <v>242</v>
      </c>
      <c r="I17" s="27">
        <v>1754</v>
      </c>
      <c r="J17" s="26">
        <v>304</v>
      </c>
      <c r="K17" s="26">
        <v>220</v>
      </c>
      <c r="L17" s="190">
        <v>2278</v>
      </c>
      <c r="M17" s="27">
        <v>0</v>
      </c>
      <c r="N17" s="28">
        <v>79</v>
      </c>
      <c r="O17" s="29"/>
      <c r="P17" s="671">
        <v>2520</v>
      </c>
      <c r="Q17" s="30">
        <v>218919</v>
      </c>
      <c r="R17" s="640">
        <v>225</v>
      </c>
      <c r="S17" s="641">
        <v>60</v>
      </c>
      <c r="T17" s="33">
        <v>643</v>
      </c>
      <c r="U17" s="34">
        <v>543</v>
      </c>
      <c r="V17" s="34">
        <v>392</v>
      </c>
      <c r="W17" s="34">
        <v>140</v>
      </c>
      <c r="X17" s="34">
        <v>431</v>
      </c>
      <c r="Y17" s="35">
        <v>2149</v>
      </c>
      <c r="Z17" s="33">
        <v>2648</v>
      </c>
      <c r="AA17" s="34">
        <v>1335</v>
      </c>
      <c r="AB17" s="35">
        <v>3983</v>
      </c>
      <c r="AC17" s="33">
        <v>335</v>
      </c>
      <c r="AD17" s="34">
        <v>21</v>
      </c>
      <c r="AE17" s="306">
        <v>78</v>
      </c>
      <c r="AF17" s="306"/>
      <c r="AG17" s="35">
        <v>434</v>
      </c>
      <c r="AH17" s="306">
        <v>2</v>
      </c>
      <c r="AI17" s="35">
        <v>1</v>
      </c>
      <c r="AJ17" s="752">
        <v>0</v>
      </c>
      <c r="AK17" s="752">
        <v>1</v>
      </c>
      <c r="AL17" s="752"/>
      <c r="AM17" s="752">
        <v>2</v>
      </c>
      <c r="AN17" s="752">
        <v>3</v>
      </c>
      <c r="AO17" s="752"/>
      <c r="AP17" s="752"/>
      <c r="AQ17" s="752"/>
      <c r="AR17" s="752"/>
      <c r="AS17" s="752">
        <v>9</v>
      </c>
      <c r="AT17" s="750">
        <v>8</v>
      </c>
      <c r="AU17" s="750">
        <v>2</v>
      </c>
      <c r="AV17" s="750">
        <v>2</v>
      </c>
      <c r="AW17" s="750">
        <v>42</v>
      </c>
      <c r="AX17" s="246">
        <v>30</v>
      </c>
      <c r="AY17" s="751">
        <v>84</v>
      </c>
      <c r="AZ17" s="750">
        <v>3</v>
      </c>
      <c r="BA17" s="750"/>
      <c r="BB17" s="750">
        <v>3</v>
      </c>
      <c r="BC17" s="754"/>
      <c r="BD17" s="750"/>
      <c r="BE17" s="755">
        <v>5</v>
      </c>
      <c r="BF17" s="750">
        <v>2</v>
      </c>
      <c r="BG17" s="750">
        <v>1</v>
      </c>
      <c r="BH17" s="755">
        <v>3</v>
      </c>
      <c r="BI17" s="750">
        <v>11</v>
      </c>
      <c r="BJ17" s="750">
        <v>50</v>
      </c>
      <c r="BK17" s="751">
        <v>61</v>
      </c>
      <c r="BL17" s="247">
        <v>15724.08</v>
      </c>
      <c r="BM17" s="741">
        <v>0</v>
      </c>
      <c r="BN17" s="741"/>
      <c r="BO17" s="741">
        <v>5181.28</v>
      </c>
      <c r="BP17" s="742"/>
      <c r="BQ17" s="743">
        <v>20905.36</v>
      </c>
      <c r="BR17" s="741"/>
      <c r="BS17" s="741">
        <v>0</v>
      </c>
      <c r="BT17" s="741"/>
      <c r="BU17" s="741"/>
      <c r="BV17" s="248"/>
      <c r="BW17" s="743">
        <v>0</v>
      </c>
      <c r="BX17" s="247"/>
      <c r="BY17" s="741"/>
      <c r="BZ17" s="741"/>
      <c r="CA17" s="248"/>
      <c r="CB17" s="743">
        <v>0</v>
      </c>
      <c r="CC17" s="249">
        <v>3704.06</v>
      </c>
      <c r="CD17" s="741"/>
      <c r="CE17" s="741"/>
      <c r="CF17" s="248"/>
      <c r="CG17" s="743">
        <v>3704.06</v>
      </c>
      <c r="CH17" s="748">
        <v>3078.24</v>
      </c>
      <c r="CI17" s="741">
        <v>893.76</v>
      </c>
      <c r="CJ17" s="748"/>
      <c r="CK17" s="247"/>
      <c r="CL17" s="741"/>
      <c r="CM17" s="741"/>
      <c r="CN17" s="248"/>
      <c r="CO17" s="743">
        <v>0</v>
      </c>
      <c r="CP17" s="741"/>
      <c r="CQ17" s="741"/>
      <c r="CR17" s="741"/>
      <c r="CS17" s="741"/>
      <c r="CT17" s="248"/>
      <c r="CU17" s="743">
        <v>0</v>
      </c>
      <c r="CV17" s="247"/>
      <c r="CW17" s="741">
        <v>130205</v>
      </c>
      <c r="CX17" s="741"/>
      <c r="CY17" s="741"/>
      <c r="CZ17" s="248"/>
      <c r="DA17" s="743">
        <v>130205</v>
      </c>
      <c r="DB17" s="249"/>
      <c r="DC17" s="741">
        <v>0</v>
      </c>
      <c r="DD17" s="741"/>
      <c r="DE17" s="741"/>
      <c r="DF17" s="248"/>
      <c r="DG17" s="743">
        <v>0</v>
      </c>
      <c r="DH17" s="743">
        <v>130205</v>
      </c>
      <c r="DI17" s="741">
        <v>664.92</v>
      </c>
      <c r="DJ17" s="741"/>
      <c r="DK17" s="741"/>
      <c r="DL17" s="248"/>
      <c r="DM17" s="743">
        <v>664.92</v>
      </c>
      <c r="DN17" s="247">
        <v>24065.059999999998</v>
      </c>
      <c r="DO17" s="741">
        <v>130205</v>
      </c>
      <c r="DP17" s="741">
        <v>0</v>
      </c>
      <c r="DQ17" s="741">
        <v>5181.28</v>
      </c>
      <c r="DR17" s="741">
        <v>0</v>
      </c>
      <c r="DS17" s="743">
        <v>159451.34</v>
      </c>
      <c r="DT17" s="761">
        <v>2</v>
      </c>
      <c r="DU17" s="762">
        <v>1</v>
      </c>
      <c r="DV17" s="762">
        <v>3</v>
      </c>
      <c r="DW17" s="763">
        <v>6</v>
      </c>
      <c r="DX17" s="761">
        <v>0</v>
      </c>
      <c r="DY17" s="762">
        <v>1</v>
      </c>
      <c r="DZ17" s="762">
        <v>2</v>
      </c>
      <c r="EA17" s="763">
        <v>3</v>
      </c>
      <c r="EB17" s="764"/>
      <c r="EC17" s="764"/>
      <c r="ED17" s="760">
        <v>9</v>
      </c>
      <c r="EE17" s="770">
        <v>197</v>
      </c>
      <c r="EF17" s="772">
        <v>305</v>
      </c>
      <c r="EG17" s="773">
        <v>127</v>
      </c>
      <c r="EH17" s="773">
        <v>0</v>
      </c>
      <c r="EI17" s="773">
        <v>35</v>
      </c>
      <c r="EJ17" s="774">
        <v>432</v>
      </c>
      <c r="EK17" s="250">
        <v>0</v>
      </c>
      <c r="EL17" s="250">
        <v>0</v>
      </c>
      <c r="EM17" s="250">
        <v>0</v>
      </c>
      <c r="EN17" s="250">
        <v>2</v>
      </c>
      <c r="EO17" s="250">
        <v>327</v>
      </c>
      <c r="EP17" s="250">
        <v>25058</v>
      </c>
      <c r="EQ17" s="250">
        <v>9449</v>
      </c>
      <c r="ER17" s="775">
        <v>78</v>
      </c>
      <c r="ES17" s="250">
        <v>34914</v>
      </c>
      <c r="ET17" s="250">
        <v>0</v>
      </c>
      <c r="EU17" s="250">
        <v>2298</v>
      </c>
      <c r="EV17" s="250">
        <f t="shared" si="0"/>
        <v>2298</v>
      </c>
      <c r="EW17" s="250">
        <v>37212</v>
      </c>
      <c r="EX17" s="736">
        <v>37212</v>
      </c>
      <c r="EY17" s="772">
        <v>0</v>
      </c>
      <c r="EZ17" s="251">
        <v>5</v>
      </c>
      <c r="FA17" s="773">
        <v>0</v>
      </c>
      <c r="FB17" s="251">
        <v>516</v>
      </c>
      <c r="FC17" s="773">
        <v>0</v>
      </c>
      <c r="FD17" s="251">
        <v>191</v>
      </c>
      <c r="FE17" s="773">
        <v>0</v>
      </c>
      <c r="FF17" s="251">
        <v>168</v>
      </c>
      <c r="FG17" s="773">
        <v>0</v>
      </c>
      <c r="FH17" s="251">
        <v>0</v>
      </c>
      <c r="FI17" s="773">
        <v>0</v>
      </c>
      <c r="FJ17" s="251">
        <v>1</v>
      </c>
      <c r="FK17" s="773">
        <v>1</v>
      </c>
      <c r="FL17" s="251">
        <v>174</v>
      </c>
      <c r="FM17" s="781">
        <v>1055</v>
      </c>
    </row>
    <row r="18" spans="1:169" s="245" customFormat="1" ht="15" customHeight="1">
      <c r="A18" s="245">
        <v>10</v>
      </c>
      <c r="B18" s="245" t="s">
        <v>488</v>
      </c>
      <c r="C18" s="245" t="s">
        <v>52</v>
      </c>
      <c r="D18" s="245">
        <v>11</v>
      </c>
      <c r="E18" s="361" t="s">
        <v>188</v>
      </c>
      <c r="F18" s="25">
        <v>226</v>
      </c>
      <c r="G18" s="26">
        <v>120</v>
      </c>
      <c r="H18" s="190">
        <v>346</v>
      </c>
      <c r="I18" s="27">
        <v>5774</v>
      </c>
      <c r="J18" s="26">
        <v>277</v>
      </c>
      <c r="K18" s="26">
        <v>368</v>
      </c>
      <c r="L18" s="190">
        <v>6419</v>
      </c>
      <c r="M18" s="27">
        <v>1991</v>
      </c>
      <c r="N18" s="28">
        <v>78</v>
      </c>
      <c r="O18" s="29"/>
      <c r="P18" s="671">
        <v>8756</v>
      </c>
      <c r="Q18" s="30"/>
      <c r="R18" s="31">
        <v>270</v>
      </c>
      <c r="S18" s="32">
        <v>60</v>
      </c>
      <c r="T18" s="33">
        <v>4650</v>
      </c>
      <c r="U18" s="34"/>
      <c r="V18" s="34">
        <v>3592</v>
      </c>
      <c r="W18" s="34">
        <v>350</v>
      </c>
      <c r="X18" s="34">
        <v>826</v>
      </c>
      <c r="Y18" s="35">
        <v>9418</v>
      </c>
      <c r="Z18" s="33">
        <v>20914</v>
      </c>
      <c r="AA18" s="34">
        <v>1640</v>
      </c>
      <c r="AB18" s="35">
        <v>22554</v>
      </c>
      <c r="AC18" s="33">
        <v>905</v>
      </c>
      <c r="AD18" s="34">
        <v>6</v>
      </c>
      <c r="AE18" s="306">
        <v>132</v>
      </c>
      <c r="AF18" s="306"/>
      <c r="AG18" s="35">
        <v>1043</v>
      </c>
      <c r="AH18" s="306">
        <v>3</v>
      </c>
      <c r="AI18" s="35">
        <v>3</v>
      </c>
      <c r="AJ18" s="752">
        <v>1</v>
      </c>
      <c r="AK18" s="752"/>
      <c r="AL18" s="752"/>
      <c r="AM18" s="752">
        <v>2</v>
      </c>
      <c r="AN18" s="752">
        <v>1</v>
      </c>
      <c r="AO18" s="752"/>
      <c r="AP18" s="752"/>
      <c r="AQ18" s="752"/>
      <c r="AR18" s="752">
        <v>1</v>
      </c>
      <c r="AS18" s="752">
        <v>6</v>
      </c>
      <c r="AT18" s="750">
        <v>27</v>
      </c>
      <c r="AU18" s="750">
        <v>5</v>
      </c>
      <c r="AV18" s="750">
        <v>5</v>
      </c>
      <c r="AW18" s="750">
        <v>40</v>
      </c>
      <c r="AX18" s="246">
        <v>16</v>
      </c>
      <c r="AY18" s="751">
        <v>93</v>
      </c>
      <c r="AZ18" s="750">
        <v>8</v>
      </c>
      <c r="BA18" s="750"/>
      <c r="BB18" s="750">
        <v>8</v>
      </c>
      <c r="BC18" s="754">
        <v>2</v>
      </c>
      <c r="BD18" s="750">
        <v>27</v>
      </c>
      <c r="BE18" s="755">
        <v>29</v>
      </c>
      <c r="BF18" s="750">
        <v>3</v>
      </c>
      <c r="BG18" s="750">
        <v>2</v>
      </c>
      <c r="BH18" s="755">
        <v>5</v>
      </c>
      <c r="BI18" s="750"/>
      <c r="BJ18" s="750"/>
      <c r="BK18" s="751">
        <v>0</v>
      </c>
      <c r="BL18" s="247">
        <v>23045.48</v>
      </c>
      <c r="BM18" s="741">
        <v>1582.95</v>
      </c>
      <c r="BN18" s="741">
        <v>9981.21</v>
      </c>
      <c r="BO18" s="741">
        <v>143604.19</v>
      </c>
      <c r="BP18" s="742"/>
      <c r="BQ18" s="743">
        <v>178213.83000000002</v>
      </c>
      <c r="BR18" s="741">
        <v>757.55</v>
      </c>
      <c r="BS18" s="741">
        <v>6249.85</v>
      </c>
      <c r="BT18" s="741">
        <v>56965.5</v>
      </c>
      <c r="BU18" s="741"/>
      <c r="BV18" s="248"/>
      <c r="BW18" s="743">
        <v>63972.9</v>
      </c>
      <c r="BX18" s="247"/>
      <c r="BY18" s="741"/>
      <c r="BZ18" s="741"/>
      <c r="CA18" s="248"/>
      <c r="CB18" s="743">
        <v>0</v>
      </c>
      <c r="CC18" s="249">
        <v>850.5</v>
      </c>
      <c r="CD18" s="741"/>
      <c r="CE18" s="741"/>
      <c r="CF18" s="248"/>
      <c r="CG18" s="743">
        <v>850.5</v>
      </c>
      <c r="CH18" s="748">
        <v>5114.67</v>
      </c>
      <c r="CI18" s="741">
        <v>5867.03</v>
      </c>
      <c r="CJ18" s="748">
        <v>8349.78</v>
      </c>
      <c r="CK18" s="247"/>
      <c r="CL18" s="741"/>
      <c r="CM18" s="741"/>
      <c r="CN18" s="248"/>
      <c r="CO18" s="743">
        <v>0</v>
      </c>
      <c r="CP18" s="741">
        <v>12177.2</v>
      </c>
      <c r="CQ18" s="741">
        <v>6841.84</v>
      </c>
      <c r="CR18" s="741">
        <v>22614.8</v>
      </c>
      <c r="CS18" s="741"/>
      <c r="CT18" s="248"/>
      <c r="CU18" s="743">
        <v>41633.84</v>
      </c>
      <c r="CV18" s="247">
        <v>12112.27</v>
      </c>
      <c r="CW18" s="741">
        <v>10954.88</v>
      </c>
      <c r="CX18" s="741">
        <v>35331.86</v>
      </c>
      <c r="CY18" s="741"/>
      <c r="CZ18" s="248"/>
      <c r="DA18" s="743">
        <v>58399.01</v>
      </c>
      <c r="DB18" s="249">
        <v>5399.52</v>
      </c>
      <c r="DC18" s="741">
        <v>2515.73</v>
      </c>
      <c r="DD18" s="741">
        <v>10028</v>
      </c>
      <c r="DE18" s="741"/>
      <c r="DF18" s="248"/>
      <c r="DG18" s="743">
        <v>17943.25</v>
      </c>
      <c r="DH18" s="743">
        <v>117976.1</v>
      </c>
      <c r="DI18" s="741">
        <v>12960.74</v>
      </c>
      <c r="DJ18" s="741"/>
      <c r="DK18" s="741"/>
      <c r="DL18" s="248"/>
      <c r="DM18" s="743">
        <v>12960.74</v>
      </c>
      <c r="DN18" s="247">
        <v>86634.74</v>
      </c>
      <c r="DO18" s="741">
        <v>28145.249999999996</v>
      </c>
      <c r="DP18" s="741">
        <v>134921.37</v>
      </c>
      <c r="DQ18" s="741">
        <v>143604.19</v>
      </c>
      <c r="DR18" s="741">
        <v>0</v>
      </c>
      <c r="DS18" s="743">
        <v>393305.55</v>
      </c>
      <c r="DT18" s="761">
        <v>2</v>
      </c>
      <c r="DU18" s="762">
        <v>4</v>
      </c>
      <c r="DV18" s="762">
        <v>9</v>
      </c>
      <c r="DW18" s="763">
        <v>15</v>
      </c>
      <c r="DX18" s="761">
        <v>0</v>
      </c>
      <c r="DY18" s="762">
        <v>2</v>
      </c>
      <c r="DZ18" s="762">
        <v>7</v>
      </c>
      <c r="EA18" s="763">
        <v>9</v>
      </c>
      <c r="EB18" s="764"/>
      <c r="EC18" s="764"/>
      <c r="ED18" s="760">
        <v>24</v>
      </c>
      <c r="EE18" s="770">
        <v>81</v>
      </c>
      <c r="EF18" s="772">
        <v>3913</v>
      </c>
      <c r="EG18" s="773">
        <v>1904</v>
      </c>
      <c r="EH18" s="773">
        <v>15</v>
      </c>
      <c r="EI18" s="773">
        <v>2503</v>
      </c>
      <c r="EJ18" s="774">
        <v>6575</v>
      </c>
      <c r="EK18" s="250">
        <v>0</v>
      </c>
      <c r="EL18" s="250">
        <v>3</v>
      </c>
      <c r="EM18" s="250">
        <v>3</v>
      </c>
      <c r="EN18" s="250">
        <v>122</v>
      </c>
      <c r="EO18" s="250">
        <v>22879</v>
      </c>
      <c r="EP18" s="250">
        <v>233205</v>
      </c>
      <c r="EQ18" s="250">
        <v>109032</v>
      </c>
      <c r="ER18" s="775">
        <v>859</v>
      </c>
      <c r="ES18" s="250">
        <v>366103</v>
      </c>
      <c r="ET18" s="250">
        <v>8</v>
      </c>
      <c r="EU18" s="250">
        <v>2995</v>
      </c>
      <c r="EV18" s="250">
        <f t="shared" si="0"/>
        <v>3003</v>
      </c>
      <c r="EW18" s="250">
        <v>369106</v>
      </c>
      <c r="EX18" s="736">
        <v>408106</v>
      </c>
      <c r="EY18" s="772">
        <v>0</v>
      </c>
      <c r="EZ18" s="251">
        <v>2</v>
      </c>
      <c r="FA18" s="773">
        <v>0</v>
      </c>
      <c r="FB18" s="251">
        <v>65</v>
      </c>
      <c r="FC18" s="773">
        <v>15</v>
      </c>
      <c r="FD18" s="251">
        <v>208</v>
      </c>
      <c r="FE18" s="773">
        <v>19</v>
      </c>
      <c r="FF18" s="251">
        <v>481</v>
      </c>
      <c r="FG18" s="773">
        <v>0</v>
      </c>
      <c r="FH18" s="251">
        <v>0</v>
      </c>
      <c r="FI18" s="773">
        <v>5</v>
      </c>
      <c r="FJ18" s="251">
        <v>63</v>
      </c>
      <c r="FK18" s="773">
        <v>4</v>
      </c>
      <c r="FL18" s="251">
        <v>257</v>
      </c>
      <c r="FM18" s="781">
        <v>1076</v>
      </c>
    </row>
    <row r="19" spans="1:169" s="245" customFormat="1" ht="15" customHeight="1">
      <c r="A19" s="245">
        <v>11</v>
      </c>
      <c r="B19" s="245" t="s">
        <v>488</v>
      </c>
      <c r="C19" s="245" t="s">
        <v>53</v>
      </c>
      <c r="D19" s="244">
        <v>12</v>
      </c>
      <c r="E19" s="361" t="s">
        <v>189</v>
      </c>
      <c r="F19" s="25">
        <v>155</v>
      </c>
      <c r="G19" s="26">
        <v>179</v>
      </c>
      <c r="H19" s="190">
        <v>334</v>
      </c>
      <c r="I19" s="27">
        <v>3947</v>
      </c>
      <c r="J19" s="26">
        <v>174</v>
      </c>
      <c r="K19" s="26">
        <v>837</v>
      </c>
      <c r="L19" s="190">
        <v>4958</v>
      </c>
      <c r="M19" s="27">
        <v>1895</v>
      </c>
      <c r="N19" s="28">
        <v>65</v>
      </c>
      <c r="O19" s="29"/>
      <c r="P19" s="671">
        <v>7187</v>
      </c>
      <c r="Q19" s="30">
        <v>110139</v>
      </c>
      <c r="R19" s="31">
        <v>231</v>
      </c>
      <c r="S19" s="32">
        <v>60</v>
      </c>
      <c r="T19" s="33">
        <v>589</v>
      </c>
      <c r="U19" s="34">
        <v>97</v>
      </c>
      <c r="V19" s="34">
        <v>542</v>
      </c>
      <c r="W19" s="34">
        <v>147</v>
      </c>
      <c r="X19" s="34"/>
      <c r="Y19" s="35">
        <v>1375</v>
      </c>
      <c r="Z19" s="33">
        <v>5049</v>
      </c>
      <c r="AA19" s="34">
        <v>559</v>
      </c>
      <c r="AB19" s="35">
        <v>5608</v>
      </c>
      <c r="AC19" s="33">
        <v>144</v>
      </c>
      <c r="AD19" s="34">
        <v>24</v>
      </c>
      <c r="AE19" s="306">
        <v>106</v>
      </c>
      <c r="AF19" s="306">
        <v>20</v>
      </c>
      <c r="AG19" s="35">
        <v>294</v>
      </c>
      <c r="AH19" s="306">
        <v>2</v>
      </c>
      <c r="AI19" s="35">
        <v>2</v>
      </c>
      <c r="AJ19" s="752"/>
      <c r="AK19" s="752">
        <v>1</v>
      </c>
      <c r="AL19" s="752"/>
      <c r="AM19" s="752">
        <v>1</v>
      </c>
      <c r="AN19" s="752">
        <v>1</v>
      </c>
      <c r="AO19" s="752">
        <v>2</v>
      </c>
      <c r="AP19" s="752">
        <v>1</v>
      </c>
      <c r="AQ19" s="752">
        <v>2</v>
      </c>
      <c r="AR19" s="752">
        <v>1</v>
      </c>
      <c r="AS19" s="752">
        <v>3</v>
      </c>
      <c r="AT19" s="750">
        <v>14</v>
      </c>
      <c r="AU19" s="750">
        <v>2</v>
      </c>
      <c r="AV19" s="750"/>
      <c r="AW19" s="750">
        <v>38</v>
      </c>
      <c r="AX19" s="246">
        <v>14</v>
      </c>
      <c r="AY19" s="751">
        <v>68</v>
      </c>
      <c r="AZ19" s="750">
        <v>4</v>
      </c>
      <c r="BA19" s="750"/>
      <c r="BB19" s="750">
        <v>4</v>
      </c>
      <c r="BC19" s="754"/>
      <c r="BD19" s="750">
        <v>8</v>
      </c>
      <c r="BE19" s="755">
        <v>8</v>
      </c>
      <c r="BF19" s="750">
        <v>1</v>
      </c>
      <c r="BG19" s="750"/>
      <c r="BH19" s="755">
        <v>1</v>
      </c>
      <c r="BI19" s="750"/>
      <c r="BJ19" s="750"/>
      <c r="BK19" s="751">
        <v>0</v>
      </c>
      <c r="BL19" s="247">
        <v>33430</v>
      </c>
      <c r="BM19" s="741">
        <v>1251</v>
      </c>
      <c r="BN19" s="741"/>
      <c r="BO19" s="741"/>
      <c r="BP19" s="742"/>
      <c r="BQ19" s="743">
        <v>34681</v>
      </c>
      <c r="BR19" s="741">
        <v>5155</v>
      </c>
      <c r="BS19" s="741">
        <v>0</v>
      </c>
      <c r="BT19" s="741"/>
      <c r="BU19" s="741"/>
      <c r="BV19" s="248"/>
      <c r="BW19" s="743">
        <v>5155</v>
      </c>
      <c r="BX19" s="247"/>
      <c r="BY19" s="741"/>
      <c r="BZ19" s="741"/>
      <c r="CA19" s="248"/>
      <c r="CB19" s="743">
        <v>0</v>
      </c>
      <c r="CC19" s="249"/>
      <c r="CD19" s="741"/>
      <c r="CE19" s="741"/>
      <c r="CF19" s="248"/>
      <c r="CG19" s="743">
        <v>0</v>
      </c>
      <c r="CH19" s="748">
        <v>24618</v>
      </c>
      <c r="CI19" s="741">
        <v>3613</v>
      </c>
      <c r="CJ19" s="748">
        <v>11342</v>
      </c>
      <c r="CK19" s="247"/>
      <c r="CL19" s="741"/>
      <c r="CM19" s="741"/>
      <c r="CN19" s="248"/>
      <c r="CO19" s="743">
        <v>0</v>
      </c>
      <c r="CP19" s="741"/>
      <c r="CQ19" s="741">
        <v>0</v>
      </c>
      <c r="CR19" s="741"/>
      <c r="CS19" s="741"/>
      <c r="CT19" s="248"/>
      <c r="CU19" s="743">
        <v>0</v>
      </c>
      <c r="CV19" s="247"/>
      <c r="CW19" s="741">
        <v>26028.541361232124</v>
      </c>
      <c r="CX19" s="741"/>
      <c r="CY19" s="741"/>
      <c r="CZ19" s="248"/>
      <c r="DA19" s="743">
        <v>26028.541361232124</v>
      </c>
      <c r="DB19" s="249"/>
      <c r="DC19" s="741">
        <v>765</v>
      </c>
      <c r="DD19" s="741"/>
      <c r="DE19" s="741"/>
      <c r="DF19" s="248"/>
      <c r="DG19" s="743">
        <v>765</v>
      </c>
      <c r="DH19" s="743">
        <v>26793.541361232124</v>
      </c>
      <c r="DI19" s="741"/>
      <c r="DJ19" s="741"/>
      <c r="DK19" s="741"/>
      <c r="DL19" s="248"/>
      <c r="DM19" s="743">
        <v>0</v>
      </c>
      <c r="DN19" s="247">
        <v>78158</v>
      </c>
      <c r="DO19" s="741">
        <v>28044.541361232124</v>
      </c>
      <c r="DP19" s="741">
        <v>0</v>
      </c>
      <c r="DQ19" s="741">
        <v>0</v>
      </c>
      <c r="DR19" s="741">
        <v>0</v>
      </c>
      <c r="DS19" s="743">
        <v>106202.54136123213</v>
      </c>
      <c r="DT19" s="761">
        <v>2</v>
      </c>
      <c r="DU19" s="762">
        <v>2</v>
      </c>
      <c r="DV19" s="762">
        <v>5</v>
      </c>
      <c r="DW19" s="763">
        <v>9</v>
      </c>
      <c r="DX19" s="761">
        <v>0</v>
      </c>
      <c r="DY19" s="762">
        <v>0</v>
      </c>
      <c r="DZ19" s="762">
        <v>5</v>
      </c>
      <c r="EA19" s="763">
        <v>5</v>
      </c>
      <c r="EB19" s="764"/>
      <c r="EC19" s="764"/>
      <c r="ED19" s="760">
        <v>14</v>
      </c>
      <c r="EE19" s="770">
        <v>429</v>
      </c>
      <c r="EF19" s="772">
        <v>1209</v>
      </c>
      <c r="EG19" s="773">
        <v>1385</v>
      </c>
      <c r="EH19" s="773">
        <v>11</v>
      </c>
      <c r="EI19" s="773">
        <v>569</v>
      </c>
      <c r="EJ19" s="774">
        <v>2605</v>
      </c>
      <c r="EK19" s="250">
        <v>0</v>
      </c>
      <c r="EL19" s="250">
        <v>0</v>
      </c>
      <c r="EM19" s="250">
        <v>0</v>
      </c>
      <c r="EN19" s="250">
        <v>10</v>
      </c>
      <c r="EO19" s="250">
        <v>2733</v>
      </c>
      <c r="EP19" s="250">
        <v>92880</v>
      </c>
      <c r="EQ19" s="250">
        <v>34272</v>
      </c>
      <c r="ER19" s="775">
        <v>141</v>
      </c>
      <c r="ES19" s="250">
        <v>130036</v>
      </c>
      <c r="ET19" s="250">
        <v>0</v>
      </c>
      <c r="EU19" s="250">
        <v>14</v>
      </c>
      <c r="EV19" s="250">
        <f t="shared" si="0"/>
        <v>14</v>
      </c>
      <c r="EW19" s="250">
        <v>130050</v>
      </c>
      <c r="EX19" s="736">
        <v>134050</v>
      </c>
      <c r="EY19" s="772">
        <v>0</v>
      </c>
      <c r="EZ19" s="251">
        <v>384</v>
      </c>
      <c r="FA19" s="773">
        <v>0</v>
      </c>
      <c r="FB19" s="251">
        <v>281</v>
      </c>
      <c r="FC19" s="773">
        <v>2</v>
      </c>
      <c r="FD19" s="251">
        <v>463</v>
      </c>
      <c r="FE19" s="773">
        <v>0</v>
      </c>
      <c r="FF19" s="251">
        <v>759</v>
      </c>
      <c r="FG19" s="773">
        <v>0</v>
      </c>
      <c r="FH19" s="251">
        <v>959</v>
      </c>
      <c r="FI19" s="773">
        <v>2</v>
      </c>
      <c r="FJ19" s="251">
        <v>115</v>
      </c>
      <c r="FK19" s="773">
        <v>40</v>
      </c>
      <c r="FL19" s="251">
        <v>1429</v>
      </c>
      <c r="FM19" s="781">
        <v>4390</v>
      </c>
    </row>
    <row r="20" spans="1:169" s="245" customFormat="1" ht="15" customHeight="1">
      <c r="A20" s="245">
        <v>12</v>
      </c>
      <c r="B20" s="245" t="s">
        <v>488</v>
      </c>
      <c r="C20" s="245" t="s">
        <v>54</v>
      </c>
      <c r="D20" s="244">
        <v>13</v>
      </c>
      <c r="E20" s="361" t="s">
        <v>190</v>
      </c>
      <c r="F20" s="25">
        <v>202</v>
      </c>
      <c r="G20" s="26">
        <v>80</v>
      </c>
      <c r="H20" s="190">
        <v>282</v>
      </c>
      <c r="I20" s="27">
        <v>2358</v>
      </c>
      <c r="J20" s="26">
        <v>299</v>
      </c>
      <c r="K20" s="26">
        <v>101</v>
      </c>
      <c r="L20" s="190">
        <v>2758</v>
      </c>
      <c r="M20" s="27">
        <v>0</v>
      </c>
      <c r="N20" s="28">
        <v>92</v>
      </c>
      <c r="O20" s="29"/>
      <c r="P20" s="671">
        <v>3040</v>
      </c>
      <c r="Q20" s="30">
        <v>241263</v>
      </c>
      <c r="R20" s="31">
        <v>229</v>
      </c>
      <c r="S20" s="32">
        <v>60</v>
      </c>
      <c r="T20" s="33">
        <v>316</v>
      </c>
      <c r="U20" s="34">
        <v>57</v>
      </c>
      <c r="V20" s="34">
        <v>445</v>
      </c>
      <c r="W20" s="34">
        <v>71</v>
      </c>
      <c r="X20" s="34">
        <v>19</v>
      </c>
      <c r="Y20" s="35">
        <v>908</v>
      </c>
      <c r="Z20" s="33">
        <v>1873</v>
      </c>
      <c r="AA20" s="34">
        <v>478</v>
      </c>
      <c r="AB20" s="35">
        <v>2351</v>
      </c>
      <c r="AC20" s="33">
        <v>164</v>
      </c>
      <c r="AD20" s="34">
        <v>36</v>
      </c>
      <c r="AE20" s="306"/>
      <c r="AF20" s="306"/>
      <c r="AG20" s="35">
        <v>200</v>
      </c>
      <c r="AH20" s="306">
        <v>2</v>
      </c>
      <c r="AI20" s="35">
        <v>2</v>
      </c>
      <c r="AJ20" s="752"/>
      <c r="AK20" s="752">
        <v>1</v>
      </c>
      <c r="AL20" s="752"/>
      <c r="AM20" s="752">
        <v>1</v>
      </c>
      <c r="AN20" s="752"/>
      <c r="AO20" s="752"/>
      <c r="AP20" s="752"/>
      <c r="AQ20" s="752"/>
      <c r="AR20" s="752"/>
      <c r="AS20" s="752">
        <v>1</v>
      </c>
      <c r="AT20" s="750">
        <v>7</v>
      </c>
      <c r="AU20" s="750">
        <v>2</v>
      </c>
      <c r="AV20" s="750">
        <v>0</v>
      </c>
      <c r="AW20" s="750">
        <v>14</v>
      </c>
      <c r="AX20" s="246"/>
      <c r="AY20" s="751">
        <v>23</v>
      </c>
      <c r="AZ20" s="750">
        <v>2</v>
      </c>
      <c r="BA20" s="750"/>
      <c r="BB20" s="750">
        <v>2</v>
      </c>
      <c r="BC20" s="754"/>
      <c r="BD20" s="750">
        <v>4</v>
      </c>
      <c r="BE20" s="755">
        <v>4</v>
      </c>
      <c r="BF20" s="750">
        <v>1</v>
      </c>
      <c r="BG20" s="750"/>
      <c r="BH20" s="755">
        <v>1</v>
      </c>
      <c r="BI20" s="750"/>
      <c r="BJ20" s="750"/>
      <c r="BK20" s="751">
        <v>0</v>
      </c>
      <c r="BL20" s="247">
        <v>7285.42</v>
      </c>
      <c r="BM20" s="741">
        <v>1362.23</v>
      </c>
      <c r="BN20" s="741">
        <v>4461.73</v>
      </c>
      <c r="BO20" s="741">
        <v>3297.89</v>
      </c>
      <c r="BP20" s="742"/>
      <c r="BQ20" s="743">
        <v>16407.27</v>
      </c>
      <c r="BR20" s="741"/>
      <c r="BS20" s="741">
        <v>0</v>
      </c>
      <c r="BT20" s="741"/>
      <c r="BU20" s="741"/>
      <c r="BV20" s="248"/>
      <c r="BW20" s="743">
        <v>0</v>
      </c>
      <c r="BX20" s="247"/>
      <c r="BY20" s="741"/>
      <c r="BZ20" s="741"/>
      <c r="CA20" s="248"/>
      <c r="CB20" s="743">
        <v>0</v>
      </c>
      <c r="CC20" s="249"/>
      <c r="CD20" s="741"/>
      <c r="CE20" s="741"/>
      <c r="CF20" s="248"/>
      <c r="CG20" s="743">
        <v>0</v>
      </c>
      <c r="CH20" s="748">
        <v>996</v>
      </c>
      <c r="CI20" s="741">
        <v>420.24</v>
      </c>
      <c r="CJ20" s="748">
        <v>1046</v>
      </c>
      <c r="CK20" s="247"/>
      <c r="CL20" s="741"/>
      <c r="CM20" s="741"/>
      <c r="CN20" s="248"/>
      <c r="CO20" s="743">
        <v>0</v>
      </c>
      <c r="CP20" s="741"/>
      <c r="CQ20" s="741">
        <v>5862.07</v>
      </c>
      <c r="CR20" s="741"/>
      <c r="CS20" s="741">
        <v>1074</v>
      </c>
      <c r="CT20" s="248"/>
      <c r="CU20" s="743">
        <v>6936.07</v>
      </c>
      <c r="CV20" s="247"/>
      <c r="CW20" s="741">
        <v>27371.424243424037</v>
      </c>
      <c r="CX20" s="741"/>
      <c r="CY20" s="741"/>
      <c r="CZ20" s="248"/>
      <c r="DA20" s="743">
        <v>27371.424243424037</v>
      </c>
      <c r="DB20" s="249">
        <v>2486</v>
      </c>
      <c r="DC20" s="741">
        <v>4000</v>
      </c>
      <c r="DD20" s="741"/>
      <c r="DE20" s="741">
        <v>90</v>
      </c>
      <c r="DF20" s="248"/>
      <c r="DG20" s="743">
        <v>6576</v>
      </c>
      <c r="DH20" s="743">
        <v>40883.49424342404</v>
      </c>
      <c r="DI20" s="741"/>
      <c r="DJ20" s="741"/>
      <c r="DK20" s="741"/>
      <c r="DL20" s="248"/>
      <c r="DM20" s="743">
        <v>0</v>
      </c>
      <c r="DN20" s="247">
        <v>12233.66</v>
      </c>
      <c r="DO20" s="741">
        <v>38595.72424342404</v>
      </c>
      <c r="DP20" s="741">
        <v>4461.73</v>
      </c>
      <c r="DQ20" s="741">
        <v>4461.889999999999</v>
      </c>
      <c r="DR20" s="741">
        <v>0</v>
      </c>
      <c r="DS20" s="743">
        <v>59753.00424342403</v>
      </c>
      <c r="DT20" s="761">
        <v>2</v>
      </c>
      <c r="DU20" s="762">
        <v>1</v>
      </c>
      <c r="DV20" s="762">
        <v>2</v>
      </c>
      <c r="DW20" s="763">
        <v>5</v>
      </c>
      <c r="DX20" s="761">
        <v>0</v>
      </c>
      <c r="DY20" s="762">
        <v>0</v>
      </c>
      <c r="DZ20" s="762">
        <v>3</v>
      </c>
      <c r="EA20" s="763">
        <v>3</v>
      </c>
      <c r="EB20" s="764"/>
      <c r="EC20" s="764"/>
      <c r="ED20" s="760">
        <v>8</v>
      </c>
      <c r="EE20" s="770">
        <v>286</v>
      </c>
      <c r="EF20" s="772">
        <v>441</v>
      </c>
      <c r="EG20" s="773">
        <v>624</v>
      </c>
      <c r="EH20" s="773">
        <v>11</v>
      </c>
      <c r="EI20" s="773">
        <v>6</v>
      </c>
      <c r="EJ20" s="774">
        <v>1076</v>
      </c>
      <c r="EK20" s="250">
        <v>0</v>
      </c>
      <c r="EL20" s="250">
        <v>0</v>
      </c>
      <c r="EM20" s="250">
        <v>1</v>
      </c>
      <c r="EN20" s="250">
        <v>256</v>
      </c>
      <c r="EO20" s="250">
        <v>1394</v>
      </c>
      <c r="EP20" s="250">
        <v>33697</v>
      </c>
      <c r="EQ20" s="250">
        <v>6798</v>
      </c>
      <c r="ER20" s="775">
        <v>446</v>
      </c>
      <c r="ES20" s="250">
        <v>42592</v>
      </c>
      <c r="ET20" s="250">
        <v>0</v>
      </c>
      <c r="EU20" s="250">
        <v>980</v>
      </c>
      <c r="EV20" s="250">
        <f t="shared" si="0"/>
        <v>980</v>
      </c>
      <c r="EW20" s="250">
        <v>43572</v>
      </c>
      <c r="EX20" s="736">
        <v>43572</v>
      </c>
      <c r="EY20" s="772">
        <v>0</v>
      </c>
      <c r="EZ20" s="251">
        <v>28</v>
      </c>
      <c r="FA20" s="773">
        <v>0</v>
      </c>
      <c r="FB20" s="251">
        <v>122</v>
      </c>
      <c r="FC20" s="773">
        <v>13</v>
      </c>
      <c r="FD20" s="251">
        <v>211</v>
      </c>
      <c r="FE20" s="773">
        <v>1</v>
      </c>
      <c r="FF20" s="251">
        <v>214</v>
      </c>
      <c r="FG20" s="773">
        <v>0</v>
      </c>
      <c r="FH20" s="251">
        <v>2</v>
      </c>
      <c r="FI20" s="773">
        <v>79</v>
      </c>
      <c r="FJ20" s="251">
        <v>159</v>
      </c>
      <c r="FK20" s="773">
        <v>13</v>
      </c>
      <c r="FL20" s="251">
        <v>649</v>
      </c>
      <c r="FM20" s="781">
        <v>1385</v>
      </c>
    </row>
    <row r="21" spans="1:169" s="245" customFormat="1" ht="15" customHeight="1">
      <c r="A21" s="245">
        <v>13</v>
      </c>
      <c r="B21" s="245" t="s">
        <v>488</v>
      </c>
      <c r="C21" s="245" t="s">
        <v>55</v>
      </c>
      <c r="D21" s="245">
        <v>14</v>
      </c>
      <c r="E21" s="361" t="s">
        <v>150</v>
      </c>
      <c r="F21" s="25">
        <v>241</v>
      </c>
      <c r="G21" s="26">
        <v>106</v>
      </c>
      <c r="H21" s="190">
        <v>347</v>
      </c>
      <c r="I21" s="27">
        <v>3472</v>
      </c>
      <c r="J21" s="26">
        <v>714</v>
      </c>
      <c r="K21" s="26">
        <v>496</v>
      </c>
      <c r="L21" s="190">
        <v>4682</v>
      </c>
      <c r="M21" s="27">
        <v>118</v>
      </c>
      <c r="N21" s="28">
        <v>84</v>
      </c>
      <c r="O21" s="29"/>
      <c r="P21" s="671">
        <v>5147</v>
      </c>
      <c r="Q21" s="30"/>
      <c r="R21" s="31"/>
      <c r="S21" s="32"/>
      <c r="T21" s="33">
        <v>3713</v>
      </c>
      <c r="U21" s="34">
        <v>135</v>
      </c>
      <c r="V21" s="34">
        <v>2113</v>
      </c>
      <c r="W21" s="34">
        <v>155</v>
      </c>
      <c r="X21" s="34"/>
      <c r="Y21" s="35">
        <v>6116</v>
      </c>
      <c r="Z21" s="33">
        <v>16721</v>
      </c>
      <c r="AA21" s="34">
        <v>2005</v>
      </c>
      <c r="AB21" s="35">
        <v>18726</v>
      </c>
      <c r="AC21" s="33">
        <v>1406</v>
      </c>
      <c r="AD21" s="34">
        <v>96</v>
      </c>
      <c r="AE21" s="306">
        <v>128</v>
      </c>
      <c r="AF21" s="306"/>
      <c r="AG21" s="35">
        <v>1630</v>
      </c>
      <c r="AH21" s="306">
        <v>3</v>
      </c>
      <c r="AI21" s="35">
        <v>3</v>
      </c>
      <c r="AJ21" s="752">
        <v>1</v>
      </c>
      <c r="AK21" s="752">
        <v>3</v>
      </c>
      <c r="AL21" s="752"/>
      <c r="AM21" s="752">
        <v>1</v>
      </c>
      <c r="AN21" s="752"/>
      <c r="AO21" s="752">
        <v>4</v>
      </c>
      <c r="AP21" s="752">
        <v>4</v>
      </c>
      <c r="AQ21" s="752">
        <v>4</v>
      </c>
      <c r="AR21" s="752">
        <v>1</v>
      </c>
      <c r="AS21" s="752"/>
      <c r="AT21" s="750">
        <v>29</v>
      </c>
      <c r="AU21" s="750">
        <v>7</v>
      </c>
      <c r="AV21" s="750">
        <v>21</v>
      </c>
      <c r="AW21" s="750">
        <v>28</v>
      </c>
      <c r="AX21" s="246">
        <v>14</v>
      </c>
      <c r="AY21" s="751">
        <v>99</v>
      </c>
      <c r="AZ21" s="750">
        <v>7</v>
      </c>
      <c r="BA21" s="750"/>
      <c r="BB21" s="750">
        <v>7</v>
      </c>
      <c r="BC21" s="754"/>
      <c r="BD21" s="750">
        <v>35</v>
      </c>
      <c r="BE21" s="755">
        <v>35</v>
      </c>
      <c r="BF21" s="750">
        <v>4</v>
      </c>
      <c r="BG21" s="750">
        <v>2</v>
      </c>
      <c r="BH21" s="755">
        <v>6</v>
      </c>
      <c r="BI21" s="750"/>
      <c r="BJ21" s="750"/>
      <c r="BK21" s="751">
        <v>0</v>
      </c>
      <c r="BL21" s="247">
        <v>18900</v>
      </c>
      <c r="BM21" s="741">
        <v>2427.95</v>
      </c>
      <c r="BN21" s="741">
        <v>64899.77</v>
      </c>
      <c r="BO21" s="741"/>
      <c r="BP21" s="742"/>
      <c r="BQ21" s="743">
        <v>86227.72</v>
      </c>
      <c r="BR21" s="741"/>
      <c r="BS21" s="741">
        <v>0</v>
      </c>
      <c r="BT21" s="741"/>
      <c r="BU21" s="741"/>
      <c r="BV21" s="248"/>
      <c r="BW21" s="743">
        <v>0</v>
      </c>
      <c r="BX21" s="247"/>
      <c r="BY21" s="741"/>
      <c r="BZ21" s="741"/>
      <c r="CA21" s="248"/>
      <c r="CB21" s="743">
        <v>0</v>
      </c>
      <c r="CC21" s="249">
        <v>1500</v>
      </c>
      <c r="CD21" s="741"/>
      <c r="CE21" s="741"/>
      <c r="CF21" s="248"/>
      <c r="CG21" s="743">
        <v>1500</v>
      </c>
      <c r="CH21" s="748">
        <v>3700</v>
      </c>
      <c r="CI21" s="741">
        <v>2200</v>
      </c>
      <c r="CJ21" s="748"/>
      <c r="CK21" s="247"/>
      <c r="CL21" s="741"/>
      <c r="CM21" s="741"/>
      <c r="CN21" s="248"/>
      <c r="CO21" s="743">
        <v>0</v>
      </c>
      <c r="CP21" s="741">
        <v>2300</v>
      </c>
      <c r="CQ21" s="741">
        <v>2500</v>
      </c>
      <c r="CR21" s="741"/>
      <c r="CS21" s="741"/>
      <c r="CT21" s="248"/>
      <c r="CU21" s="743">
        <v>4800</v>
      </c>
      <c r="CV21" s="247"/>
      <c r="CW21" s="741">
        <v>18371.20905273374</v>
      </c>
      <c r="CX21" s="741"/>
      <c r="CY21" s="741"/>
      <c r="CZ21" s="248"/>
      <c r="DA21" s="743">
        <v>18371.20905273374</v>
      </c>
      <c r="DB21" s="249"/>
      <c r="DC21" s="741">
        <v>0</v>
      </c>
      <c r="DD21" s="741">
        <v>1200</v>
      </c>
      <c r="DE21" s="741"/>
      <c r="DF21" s="248"/>
      <c r="DG21" s="743">
        <v>1200</v>
      </c>
      <c r="DH21" s="743">
        <v>24371.20905273374</v>
      </c>
      <c r="DI21" s="741"/>
      <c r="DJ21" s="741"/>
      <c r="DK21" s="741"/>
      <c r="DL21" s="248"/>
      <c r="DM21" s="743">
        <v>0</v>
      </c>
      <c r="DN21" s="247">
        <v>28600</v>
      </c>
      <c r="DO21" s="741">
        <v>23299.15905273374</v>
      </c>
      <c r="DP21" s="741">
        <v>66099.76999999999</v>
      </c>
      <c r="DQ21" s="741">
        <v>0</v>
      </c>
      <c r="DR21" s="741">
        <v>0</v>
      </c>
      <c r="DS21" s="743">
        <v>117998.92905273373</v>
      </c>
      <c r="DT21" s="761">
        <v>3</v>
      </c>
      <c r="DU21" s="762">
        <v>6</v>
      </c>
      <c r="DV21" s="762">
        <v>10</v>
      </c>
      <c r="DW21" s="763">
        <v>19</v>
      </c>
      <c r="DX21" s="761">
        <v>0</v>
      </c>
      <c r="DY21" s="762">
        <v>2</v>
      </c>
      <c r="DZ21" s="762">
        <v>8</v>
      </c>
      <c r="EA21" s="763">
        <v>10</v>
      </c>
      <c r="EB21" s="764"/>
      <c r="EC21" s="764"/>
      <c r="ED21" s="760">
        <v>29</v>
      </c>
      <c r="EE21" s="770"/>
      <c r="EF21" s="772">
        <v>3975</v>
      </c>
      <c r="EG21" s="773">
        <v>4324</v>
      </c>
      <c r="EH21" s="773">
        <v>127</v>
      </c>
      <c r="EI21" s="773">
        <v>907</v>
      </c>
      <c r="EJ21" s="774">
        <v>8426</v>
      </c>
      <c r="EK21" s="250">
        <v>0</v>
      </c>
      <c r="EL21" s="250">
        <v>1</v>
      </c>
      <c r="EM21" s="250">
        <v>1</v>
      </c>
      <c r="EN21" s="250">
        <v>40</v>
      </c>
      <c r="EO21" s="250">
        <v>819</v>
      </c>
      <c r="EP21" s="250">
        <v>321274</v>
      </c>
      <c r="EQ21" s="250">
        <v>100435</v>
      </c>
      <c r="ER21" s="775">
        <v>965</v>
      </c>
      <c r="ES21" s="250">
        <v>423535</v>
      </c>
      <c r="ET21" s="250">
        <v>0</v>
      </c>
      <c r="EU21" s="250">
        <v>81</v>
      </c>
      <c r="EV21" s="250">
        <f t="shared" si="0"/>
        <v>81</v>
      </c>
      <c r="EW21" s="250">
        <v>423616</v>
      </c>
      <c r="EX21" s="736">
        <v>423616</v>
      </c>
      <c r="EY21" s="772">
        <v>0</v>
      </c>
      <c r="EZ21" s="251">
        <v>1438</v>
      </c>
      <c r="FA21" s="773">
        <v>0</v>
      </c>
      <c r="FB21" s="251">
        <v>700</v>
      </c>
      <c r="FC21" s="773">
        <v>47</v>
      </c>
      <c r="FD21" s="251">
        <v>8456</v>
      </c>
      <c r="FE21" s="773">
        <v>13</v>
      </c>
      <c r="FF21" s="251">
        <v>1181</v>
      </c>
      <c r="FG21" s="773">
        <v>8</v>
      </c>
      <c r="FH21" s="251">
        <v>528</v>
      </c>
      <c r="FI21" s="773">
        <v>1</v>
      </c>
      <c r="FJ21" s="251">
        <v>96</v>
      </c>
      <c r="FK21" s="773">
        <v>0</v>
      </c>
      <c r="FL21" s="251">
        <v>593</v>
      </c>
      <c r="FM21" s="781">
        <v>12992</v>
      </c>
    </row>
    <row r="22" spans="1:169" s="245" customFormat="1" ht="15" customHeight="1">
      <c r="A22" s="245">
        <v>14</v>
      </c>
      <c r="B22" s="245" t="s">
        <v>488</v>
      </c>
      <c r="C22" s="245" t="s">
        <v>56</v>
      </c>
      <c r="D22" s="244">
        <v>15</v>
      </c>
      <c r="E22" s="361" t="s">
        <v>191</v>
      </c>
      <c r="F22" s="25">
        <v>61</v>
      </c>
      <c r="G22" s="26">
        <v>18</v>
      </c>
      <c r="H22" s="190">
        <v>79</v>
      </c>
      <c r="I22" s="27">
        <v>722</v>
      </c>
      <c r="J22" s="26">
        <v>193</v>
      </c>
      <c r="K22" s="26">
        <v>79</v>
      </c>
      <c r="L22" s="190">
        <v>994</v>
      </c>
      <c r="M22" s="27">
        <v>0</v>
      </c>
      <c r="N22" s="28">
        <v>29</v>
      </c>
      <c r="O22" s="29"/>
      <c r="P22" s="671">
        <v>1073</v>
      </c>
      <c r="Q22" s="30"/>
      <c r="R22" s="31">
        <v>250</v>
      </c>
      <c r="S22" s="32">
        <v>60</v>
      </c>
      <c r="T22" s="33">
        <v>148</v>
      </c>
      <c r="U22" s="34">
        <v>71</v>
      </c>
      <c r="V22" s="34">
        <v>214</v>
      </c>
      <c r="W22" s="34">
        <v>72</v>
      </c>
      <c r="X22" s="34">
        <v>76</v>
      </c>
      <c r="Y22" s="35">
        <v>581</v>
      </c>
      <c r="Z22" s="33">
        <v>3238</v>
      </c>
      <c r="AA22" s="34">
        <v>426</v>
      </c>
      <c r="AB22" s="35">
        <v>3664</v>
      </c>
      <c r="AC22" s="33">
        <v>108</v>
      </c>
      <c r="AD22" s="34">
        <v>34</v>
      </c>
      <c r="AE22" s="306">
        <v>10</v>
      </c>
      <c r="AF22" s="306"/>
      <c r="AG22" s="35">
        <v>152</v>
      </c>
      <c r="AH22" s="306">
        <v>2</v>
      </c>
      <c r="AI22" s="35">
        <v>2</v>
      </c>
      <c r="AJ22" s="752">
        <v>1</v>
      </c>
      <c r="AK22" s="752">
        <v>1</v>
      </c>
      <c r="AL22" s="752">
        <v>1</v>
      </c>
      <c r="AM22" s="752">
        <v>2</v>
      </c>
      <c r="AN22" s="752"/>
      <c r="AO22" s="752">
        <v>2</v>
      </c>
      <c r="AP22" s="752"/>
      <c r="AQ22" s="752">
        <v>1</v>
      </c>
      <c r="AR22" s="752"/>
      <c r="AS22" s="752"/>
      <c r="AT22" s="750">
        <v>10</v>
      </c>
      <c r="AU22" s="750">
        <v>3</v>
      </c>
      <c r="AV22" s="750"/>
      <c r="AW22" s="750">
        <v>12</v>
      </c>
      <c r="AX22" s="246">
        <v>15</v>
      </c>
      <c r="AY22" s="751">
        <v>40</v>
      </c>
      <c r="AZ22" s="750">
        <v>4</v>
      </c>
      <c r="BA22" s="750"/>
      <c r="BB22" s="750">
        <v>4</v>
      </c>
      <c r="BC22" s="754"/>
      <c r="BD22" s="750">
        <v>3</v>
      </c>
      <c r="BE22" s="755">
        <v>3</v>
      </c>
      <c r="BF22" s="750">
        <v>2</v>
      </c>
      <c r="BG22" s="750">
        <v>1</v>
      </c>
      <c r="BH22" s="755">
        <v>3</v>
      </c>
      <c r="BI22" s="750"/>
      <c r="BJ22" s="750">
        <v>4</v>
      </c>
      <c r="BK22" s="751">
        <v>4</v>
      </c>
      <c r="BL22" s="247">
        <v>39500</v>
      </c>
      <c r="BM22" s="741">
        <v>1063.4</v>
      </c>
      <c r="BN22" s="741"/>
      <c r="BO22" s="741"/>
      <c r="BP22" s="742"/>
      <c r="BQ22" s="743">
        <v>40563.4</v>
      </c>
      <c r="BR22" s="741">
        <v>10000</v>
      </c>
      <c r="BS22" s="741">
        <v>0</v>
      </c>
      <c r="BT22" s="741"/>
      <c r="BU22" s="741"/>
      <c r="BV22" s="248"/>
      <c r="BW22" s="743">
        <v>10000</v>
      </c>
      <c r="BX22" s="247"/>
      <c r="BY22" s="741"/>
      <c r="BZ22" s="741"/>
      <c r="CA22" s="248"/>
      <c r="CB22" s="743">
        <v>0</v>
      </c>
      <c r="CC22" s="249">
        <v>1000</v>
      </c>
      <c r="CD22" s="741"/>
      <c r="CE22" s="741"/>
      <c r="CF22" s="248"/>
      <c r="CG22" s="743">
        <v>1000</v>
      </c>
      <c r="CH22" s="748">
        <v>2104</v>
      </c>
      <c r="CI22" s="741">
        <v>800</v>
      </c>
      <c r="CJ22" s="748">
        <v>1405</v>
      </c>
      <c r="CK22" s="247"/>
      <c r="CL22" s="741"/>
      <c r="CM22" s="741"/>
      <c r="CN22" s="248"/>
      <c r="CO22" s="743">
        <v>0</v>
      </c>
      <c r="CP22" s="741"/>
      <c r="CQ22" s="741">
        <v>0</v>
      </c>
      <c r="CR22" s="741"/>
      <c r="CS22" s="741"/>
      <c r="CT22" s="248"/>
      <c r="CU22" s="743">
        <v>0</v>
      </c>
      <c r="CV22" s="247"/>
      <c r="CW22" s="741">
        <v>8094.150757577259</v>
      </c>
      <c r="CX22" s="741"/>
      <c r="CY22" s="741"/>
      <c r="CZ22" s="248"/>
      <c r="DA22" s="743">
        <v>8094.150757577259</v>
      </c>
      <c r="DB22" s="249"/>
      <c r="DC22" s="741">
        <v>0</v>
      </c>
      <c r="DD22" s="741"/>
      <c r="DE22" s="741"/>
      <c r="DF22" s="248"/>
      <c r="DG22" s="743">
        <v>0</v>
      </c>
      <c r="DH22" s="743">
        <v>8094.150757577259</v>
      </c>
      <c r="DI22" s="741">
        <v>105</v>
      </c>
      <c r="DJ22" s="741"/>
      <c r="DK22" s="741"/>
      <c r="DL22" s="248"/>
      <c r="DM22" s="743">
        <v>105</v>
      </c>
      <c r="DN22" s="247">
        <v>54914</v>
      </c>
      <c r="DO22" s="741">
        <v>9157.550757577259</v>
      </c>
      <c r="DP22" s="741">
        <v>0</v>
      </c>
      <c r="DQ22" s="741">
        <v>0</v>
      </c>
      <c r="DR22" s="741">
        <v>0</v>
      </c>
      <c r="DS22" s="743">
        <v>64071.55075757726</v>
      </c>
      <c r="DT22" s="761">
        <v>2</v>
      </c>
      <c r="DU22" s="762">
        <v>1</v>
      </c>
      <c r="DV22" s="762">
        <v>3</v>
      </c>
      <c r="DW22" s="763">
        <v>6</v>
      </c>
      <c r="DX22" s="761">
        <v>0</v>
      </c>
      <c r="DY22" s="762">
        <v>1</v>
      </c>
      <c r="DZ22" s="762">
        <v>3</v>
      </c>
      <c r="EA22" s="763">
        <v>4</v>
      </c>
      <c r="EB22" s="764"/>
      <c r="EC22" s="764"/>
      <c r="ED22" s="760">
        <v>10</v>
      </c>
      <c r="EE22" s="770">
        <v>215</v>
      </c>
      <c r="EF22" s="772">
        <v>1099</v>
      </c>
      <c r="EG22" s="773">
        <v>399</v>
      </c>
      <c r="EH22" s="773">
        <v>4</v>
      </c>
      <c r="EI22" s="773">
        <v>105</v>
      </c>
      <c r="EJ22" s="774">
        <v>1502</v>
      </c>
      <c r="EK22" s="250">
        <v>0</v>
      </c>
      <c r="EL22" s="250">
        <v>1</v>
      </c>
      <c r="EM22" s="250">
        <v>0</v>
      </c>
      <c r="EN22" s="250">
        <v>7</v>
      </c>
      <c r="EO22" s="250">
        <v>679</v>
      </c>
      <c r="EP22" s="250">
        <v>95851</v>
      </c>
      <c r="EQ22" s="250">
        <v>33427</v>
      </c>
      <c r="ER22" s="775">
        <v>359</v>
      </c>
      <c r="ES22" s="250">
        <v>130386</v>
      </c>
      <c r="ET22" s="250">
        <v>0</v>
      </c>
      <c r="EU22" s="250">
        <v>58</v>
      </c>
      <c r="EV22" s="250">
        <f t="shared" si="0"/>
        <v>58</v>
      </c>
      <c r="EW22" s="250">
        <v>130386</v>
      </c>
      <c r="EX22" s="736">
        <v>136905</v>
      </c>
      <c r="EY22" s="772">
        <v>0</v>
      </c>
      <c r="EZ22" s="251">
        <v>150</v>
      </c>
      <c r="FA22" s="773">
        <v>0</v>
      </c>
      <c r="FB22" s="251">
        <v>27</v>
      </c>
      <c r="FC22" s="773">
        <v>21</v>
      </c>
      <c r="FD22" s="251">
        <v>605</v>
      </c>
      <c r="FE22" s="773">
        <v>3</v>
      </c>
      <c r="FF22" s="251">
        <v>173</v>
      </c>
      <c r="FG22" s="773">
        <v>0</v>
      </c>
      <c r="FH22" s="251">
        <v>8</v>
      </c>
      <c r="FI22" s="773">
        <v>0</v>
      </c>
      <c r="FJ22" s="251">
        <v>13</v>
      </c>
      <c r="FK22" s="773">
        <v>0</v>
      </c>
      <c r="FL22" s="251">
        <v>114</v>
      </c>
      <c r="FM22" s="781">
        <v>1090</v>
      </c>
    </row>
    <row r="23" spans="1:169" s="245" customFormat="1" ht="15" customHeight="1">
      <c r="A23" s="245">
        <v>15</v>
      </c>
      <c r="B23" s="245" t="s">
        <v>488</v>
      </c>
      <c r="C23" s="245" t="s">
        <v>57</v>
      </c>
      <c r="D23" s="244">
        <v>16</v>
      </c>
      <c r="E23" s="361" t="s">
        <v>192</v>
      </c>
      <c r="F23" s="25">
        <v>215</v>
      </c>
      <c r="G23" s="26">
        <v>52</v>
      </c>
      <c r="H23" s="190">
        <v>267</v>
      </c>
      <c r="I23" s="27">
        <v>2705</v>
      </c>
      <c r="J23" s="26">
        <v>544</v>
      </c>
      <c r="K23" s="26">
        <v>331</v>
      </c>
      <c r="L23" s="190">
        <v>3580</v>
      </c>
      <c r="M23" s="27">
        <v>0</v>
      </c>
      <c r="N23" s="28">
        <v>78</v>
      </c>
      <c r="O23" s="29">
        <v>2080</v>
      </c>
      <c r="P23" s="671">
        <v>3847</v>
      </c>
      <c r="Q23" s="30"/>
      <c r="R23" s="31">
        <v>230</v>
      </c>
      <c r="S23" s="32">
        <v>60</v>
      </c>
      <c r="T23" s="33">
        <v>1769</v>
      </c>
      <c r="U23" s="34">
        <v>340</v>
      </c>
      <c r="V23" s="34">
        <v>1835</v>
      </c>
      <c r="W23" s="34">
        <v>395</v>
      </c>
      <c r="X23" s="34">
        <v>1181</v>
      </c>
      <c r="Y23" s="35">
        <v>5520</v>
      </c>
      <c r="Z23" s="33">
        <v>11862</v>
      </c>
      <c r="AA23" s="34">
        <v>1991</v>
      </c>
      <c r="AB23" s="35">
        <v>13853</v>
      </c>
      <c r="AC23" s="33">
        <v>719</v>
      </c>
      <c r="AD23" s="34">
        <v>167</v>
      </c>
      <c r="AE23" s="306">
        <v>180</v>
      </c>
      <c r="AF23" s="306">
        <v>51</v>
      </c>
      <c r="AG23" s="35">
        <v>1117</v>
      </c>
      <c r="AH23" s="306">
        <v>6</v>
      </c>
      <c r="AI23" s="35">
        <v>4</v>
      </c>
      <c r="AJ23" s="752">
        <v>1</v>
      </c>
      <c r="AK23" s="752">
        <v>2</v>
      </c>
      <c r="AL23" s="752"/>
      <c r="AM23" s="752">
        <v>3</v>
      </c>
      <c r="AN23" s="752">
        <v>3</v>
      </c>
      <c r="AO23" s="752">
        <v>4</v>
      </c>
      <c r="AP23" s="752">
        <v>2</v>
      </c>
      <c r="AQ23" s="752">
        <v>2</v>
      </c>
      <c r="AR23" s="752">
        <v>1</v>
      </c>
      <c r="AS23" s="752"/>
      <c r="AT23" s="750">
        <v>23</v>
      </c>
      <c r="AU23" s="750">
        <v>8</v>
      </c>
      <c r="AV23" s="750"/>
      <c r="AW23" s="750">
        <v>27</v>
      </c>
      <c r="AX23" s="246">
        <v>8</v>
      </c>
      <c r="AY23" s="751">
        <v>66</v>
      </c>
      <c r="AZ23" s="750">
        <v>11</v>
      </c>
      <c r="BA23" s="750"/>
      <c r="BB23" s="750">
        <v>10</v>
      </c>
      <c r="BC23" s="754">
        <v>2</v>
      </c>
      <c r="BD23" s="750">
        <v>19</v>
      </c>
      <c r="BE23" s="755">
        <v>21</v>
      </c>
      <c r="BF23" s="750">
        <v>1</v>
      </c>
      <c r="BG23" s="750">
        <v>5</v>
      </c>
      <c r="BH23" s="755">
        <v>6</v>
      </c>
      <c r="BI23" s="750"/>
      <c r="BJ23" s="750"/>
      <c r="BK23" s="751">
        <v>0</v>
      </c>
      <c r="BL23" s="247">
        <v>49375</v>
      </c>
      <c r="BM23" s="741">
        <v>1706</v>
      </c>
      <c r="BN23" s="741"/>
      <c r="BO23" s="741"/>
      <c r="BP23" s="742">
        <v>15036</v>
      </c>
      <c r="BQ23" s="743">
        <v>66117</v>
      </c>
      <c r="BR23" s="741">
        <v>5917</v>
      </c>
      <c r="BS23" s="741">
        <v>625</v>
      </c>
      <c r="BT23" s="741"/>
      <c r="BU23" s="741"/>
      <c r="BV23" s="248"/>
      <c r="BW23" s="743">
        <v>6542</v>
      </c>
      <c r="BX23" s="247">
        <v>178</v>
      </c>
      <c r="BY23" s="741"/>
      <c r="BZ23" s="741"/>
      <c r="CA23" s="248"/>
      <c r="CB23" s="743">
        <v>178</v>
      </c>
      <c r="CC23" s="249">
        <v>3946</v>
      </c>
      <c r="CD23" s="741"/>
      <c r="CE23" s="741"/>
      <c r="CF23" s="248"/>
      <c r="CG23" s="743">
        <v>3946</v>
      </c>
      <c r="CH23" s="748">
        <v>381</v>
      </c>
      <c r="CI23" s="741">
        <v>3047</v>
      </c>
      <c r="CJ23" s="748">
        <v>30393</v>
      </c>
      <c r="CK23" s="247"/>
      <c r="CL23" s="741"/>
      <c r="CM23" s="741"/>
      <c r="CN23" s="248"/>
      <c r="CO23" s="743">
        <v>0</v>
      </c>
      <c r="CP23" s="741"/>
      <c r="CQ23" s="741">
        <v>4141</v>
      </c>
      <c r="CR23" s="741"/>
      <c r="CS23" s="741"/>
      <c r="CT23" s="248"/>
      <c r="CU23" s="743">
        <v>4141</v>
      </c>
      <c r="CV23" s="247"/>
      <c r="CW23" s="741">
        <v>23786.555462712276</v>
      </c>
      <c r="CX23" s="741"/>
      <c r="CY23" s="741"/>
      <c r="CZ23" s="248"/>
      <c r="DA23" s="743">
        <v>23786.555462712276</v>
      </c>
      <c r="DB23" s="249"/>
      <c r="DC23" s="741">
        <v>0</v>
      </c>
      <c r="DD23" s="741"/>
      <c r="DE23" s="741"/>
      <c r="DF23" s="248"/>
      <c r="DG23" s="743">
        <v>0</v>
      </c>
      <c r="DH23" s="743">
        <v>27927.555462712276</v>
      </c>
      <c r="DI23" s="741">
        <v>18715</v>
      </c>
      <c r="DJ23" s="741"/>
      <c r="DK23" s="741"/>
      <c r="DL23" s="248"/>
      <c r="DM23" s="743">
        <v>18715</v>
      </c>
      <c r="DN23" s="247">
        <v>111952</v>
      </c>
      <c r="DO23" s="741">
        <v>30258.555462712276</v>
      </c>
      <c r="DP23" s="741">
        <v>0</v>
      </c>
      <c r="DQ23" s="741">
        <v>0</v>
      </c>
      <c r="DR23" s="741">
        <v>15036</v>
      </c>
      <c r="DS23" s="743">
        <v>157246.55546271228</v>
      </c>
      <c r="DT23" s="761">
        <v>1</v>
      </c>
      <c r="DU23" s="762">
        <v>3</v>
      </c>
      <c r="DV23" s="762">
        <v>13</v>
      </c>
      <c r="DW23" s="763">
        <v>17</v>
      </c>
      <c r="DX23" s="761">
        <v>0</v>
      </c>
      <c r="DY23" s="762">
        <v>2</v>
      </c>
      <c r="DZ23" s="762">
        <v>8</v>
      </c>
      <c r="EA23" s="763">
        <v>10</v>
      </c>
      <c r="EB23" s="764"/>
      <c r="EC23" s="764"/>
      <c r="ED23" s="760">
        <v>27</v>
      </c>
      <c r="EE23" s="770">
        <v>521</v>
      </c>
      <c r="EF23" s="772">
        <v>1829</v>
      </c>
      <c r="EG23" s="773">
        <v>7533</v>
      </c>
      <c r="EH23" s="773">
        <v>560</v>
      </c>
      <c r="EI23" s="773">
        <v>259</v>
      </c>
      <c r="EJ23" s="774">
        <v>9922</v>
      </c>
      <c r="EK23" s="250">
        <v>0</v>
      </c>
      <c r="EL23" s="250">
        <v>0</v>
      </c>
      <c r="EM23" s="250">
        <v>1</v>
      </c>
      <c r="EN23" s="250">
        <v>2</v>
      </c>
      <c r="EO23" s="250">
        <v>5317</v>
      </c>
      <c r="EP23" s="250">
        <v>278141</v>
      </c>
      <c r="EQ23" s="250">
        <v>73313</v>
      </c>
      <c r="ER23" s="775">
        <v>1214</v>
      </c>
      <c r="ES23" s="250">
        <v>357988</v>
      </c>
      <c r="ET23" s="250">
        <v>0</v>
      </c>
      <c r="EU23" s="250">
        <v>2207</v>
      </c>
      <c r="EV23" s="250">
        <f t="shared" si="0"/>
        <v>2207</v>
      </c>
      <c r="EW23" s="250">
        <v>360195</v>
      </c>
      <c r="EX23" s="736">
        <v>410195</v>
      </c>
      <c r="EY23" s="772">
        <v>0</v>
      </c>
      <c r="EZ23" s="251">
        <v>1972</v>
      </c>
      <c r="FA23" s="773">
        <v>0</v>
      </c>
      <c r="FB23" s="251">
        <v>1312</v>
      </c>
      <c r="FC23" s="773">
        <v>8</v>
      </c>
      <c r="FD23" s="251">
        <v>3943</v>
      </c>
      <c r="FE23" s="773">
        <v>6</v>
      </c>
      <c r="FF23" s="251">
        <v>1520</v>
      </c>
      <c r="FG23" s="773">
        <v>2</v>
      </c>
      <c r="FH23" s="251">
        <v>10981</v>
      </c>
      <c r="FI23" s="773">
        <v>21</v>
      </c>
      <c r="FJ23" s="251">
        <v>15202</v>
      </c>
      <c r="FK23" s="773">
        <v>6</v>
      </c>
      <c r="FL23" s="251">
        <v>5817</v>
      </c>
      <c r="FM23" s="781">
        <v>40747</v>
      </c>
    </row>
    <row r="24" spans="1:169" s="245" customFormat="1" ht="15" customHeight="1">
      <c r="A24" s="245">
        <v>20</v>
      </c>
      <c r="B24" s="245" t="s">
        <v>488</v>
      </c>
      <c r="C24" s="245" t="s">
        <v>408</v>
      </c>
      <c r="D24" s="245">
        <v>17</v>
      </c>
      <c r="E24" s="361" t="s">
        <v>197</v>
      </c>
      <c r="F24" s="25">
        <v>128</v>
      </c>
      <c r="G24" s="26">
        <v>14</v>
      </c>
      <c r="H24" s="190">
        <v>142</v>
      </c>
      <c r="I24" s="27">
        <v>1745</v>
      </c>
      <c r="J24" s="26">
        <v>84</v>
      </c>
      <c r="K24" s="26">
        <v>109</v>
      </c>
      <c r="L24" s="190">
        <v>1938</v>
      </c>
      <c r="M24" s="27">
        <v>0</v>
      </c>
      <c r="N24" s="28">
        <v>51</v>
      </c>
      <c r="O24" s="29"/>
      <c r="P24" s="671">
        <v>2080</v>
      </c>
      <c r="Q24" s="30">
        <v>74742</v>
      </c>
      <c r="R24" s="31">
        <v>222</v>
      </c>
      <c r="S24" s="32">
        <v>60</v>
      </c>
      <c r="T24" s="33">
        <v>672</v>
      </c>
      <c r="U24" s="34"/>
      <c r="V24" s="34">
        <v>16</v>
      </c>
      <c r="W24" s="34">
        <v>75</v>
      </c>
      <c r="X24" s="34">
        <v>372</v>
      </c>
      <c r="Y24" s="35">
        <v>1135</v>
      </c>
      <c r="Z24" s="33">
        <v>462</v>
      </c>
      <c r="AA24" s="34">
        <v>713</v>
      </c>
      <c r="AB24" s="35">
        <v>1175</v>
      </c>
      <c r="AC24" s="33">
        <v>141</v>
      </c>
      <c r="AD24" s="34"/>
      <c r="AE24" s="306">
        <v>121</v>
      </c>
      <c r="AF24" s="306"/>
      <c r="AG24" s="35">
        <v>262</v>
      </c>
      <c r="AH24" s="306">
        <v>2</v>
      </c>
      <c r="AI24" s="35">
        <v>2</v>
      </c>
      <c r="AJ24" s="752"/>
      <c r="AK24" s="752">
        <v>3</v>
      </c>
      <c r="AL24" s="752">
        <v>1</v>
      </c>
      <c r="AM24" s="752">
        <v>1</v>
      </c>
      <c r="AN24" s="752">
        <v>3</v>
      </c>
      <c r="AO24" s="752"/>
      <c r="AP24" s="752"/>
      <c r="AQ24" s="752"/>
      <c r="AR24" s="752">
        <v>1</v>
      </c>
      <c r="AS24" s="752">
        <v>18</v>
      </c>
      <c r="AT24" s="750">
        <v>12</v>
      </c>
      <c r="AU24" s="750">
        <v>2</v>
      </c>
      <c r="AV24" s="750">
        <v>6</v>
      </c>
      <c r="AW24" s="750">
        <v>45</v>
      </c>
      <c r="AX24" s="246">
        <v>25</v>
      </c>
      <c r="AY24" s="751">
        <v>90</v>
      </c>
      <c r="AZ24" s="750">
        <v>4</v>
      </c>
      <c r="BA24" s="750"/>
      <c r="BB24" s="750">
        <v>4</v>
      </c>
      <c r="BC24" s="754"/>
      <c r="BD24" s="750">
        <v>7</v>
      </c>
      <c r="BE24" s="755">
        <v>7</v>
      </c>
      <c r="BF24" s="750">
        <v>2</v>
      </c>
      <c r="BG24" s="750">
        <v>1</v>
      </c>
      <c r="BH24" s="755">
        <v>3</v>
      </c>
      <c r="BI24" s="750">
        <v>2</v>
      </c>
      <c r="BJ24" s="750">
        <v>15</v>
      </c>
      <c r="BK24" s="751">
        <v>17</v>
      </c>
      <c r="BL24" s="247">
        <v>11825.21</v>
      </c>
      <c r="BM24" s="741"/>
      <c r="BN24" s="741">
        <v>895</v>
      </c>
      <c r="BO24" s="741"/>
      <c r="BP24" s="742"/>
      <c r="BQ24" s="743">
        <v>12720.21</v>
      </c>
      <c r="BR24" s="741">
        <v>455.2</v>
      </c>
      <c r="BS24" s="741">
        <v>0</v>
      </c>
      <c r="BT24" s="741"/>
      <c r="BU24" s="741"/>
      <c r="BV24" s="248"/>
      <c r="BW24" s="743">
        <v>455.2</v>
      </c>
      <c r="BX24" s="247">
        <v>1498.53</v>
      </c>
      <c r="BY24" s="741"/>
      <c r="BZ24" s="741"/>
      <c r="CA24" s="248"/>
      <c r="CB24" s="743">
        <v>1498.53</v>
      </c>
      <c r="CC24" s="249"/>
      <c r="CD24" s="741"/>
      <c r="CE24" s="741"/>
      <c r="CF24" s="248"/>
      <c r="CG24" s="743">
        <v>0</v>
      </c>
      <c r="CH24" s="748">
        <v>4875.46</v>
      </c>
      <c r="CI24" s="741">
        <v>619</v>
      </c>
      <c r="CJ24" s="748">
        <v>332.15</v>
      </c>
      <c r="CK24" s="247"/>
      <c r="CL24" s="741"/>
      <c r="CM24" s="741"/>
      <c r="CN24" s="248"/>
      <c r="CO24" s="743">
        <v>0</v>
      </c>
      <c r="CP24" s="741"/>
      <c r="CQ24" s="741">
        <v>20673.306050316813</v>
      </c>
      <c r="CR24" s="741"/>
      <c r="CS24" s="741"/>
      <c r="CT24" s="248"/>
      <c r="CU24" s="743">
        <v>20673.306050316813</v>
      </c>
      <c r="CV24" s="247"/>
      <c r="CW24" s="741">
        <v>20816.485719177756</v>
      </c>
      <c r="CX24" s="741"/>
      <c r="CY24" s="741"/>
      <c r="CZ24" s="248"/>
      <c r="DA24" s="743">
        <v>20816.485719177756</v>
      </c>
      <c r="DB24" s="249">
        <v>17746.6</v>
      </c>
      <c r="DC24" s="741">
        <v>4118.46</v>
      </c>
      <c r="DD24" s="741"/>
      <c r="DE24" s="741"/>
      <c r="DF24" s="248"/>
      <c r="DG24" s="743">
        <v>21865.059999999998</v>
      </c>
      <c r="DH24" s="743">
        <v>63354.85176949456</v>
      </c>
      <c r="DI24" s="741">
        <v>1843.06</v>
      </c>
      <c r="DJ24" s="741"/>
      <c r="DK24" s="741"/>
      <c r="DL24" s="248"/>
      <c r="DM24" s="743">
        <v>1843.06</v>
      </c>
      <c r="DN24" s="247">
        <v>39195.21</v>
      </c>
      <c r="DO24" s="741">
        <v>45608.25176949457</v>
      </c>
      <c r="DP24" s="741">
        <v>895</v>
      </c>
      <c r="DQ24" s="741">
        <v>0</v>
      </c>
      <c r="DR24" s="741">
        <v>0</v>
      </c>
      <c r="DS24" s="743">
        <v>85698.46176949458</v>
      </c>
      <c r="DT24" s="761">
        <v>2</v>
      </c>
      <c r="DU24" s="762">
        <v>1</v>
      </c>
      <c r="DV24" s="762">
        <v>3</v>
      </c>
      <c r="DW24" s="763">
        <v>6</v>
      </c>
      <c r="DX24" s="761">
        <v>0</v>
      </c>
      <c r="DY24" s="762">
        <v>1</v>
      </c>
      <c r="DZ24" s="762">
        <v>2</v>
      </c>
      <c r="EA24" s="763">
        <v>3</v>
      </c>
      <c r="EB24" s="764"/>
      <c r="EC24" s="764">
        <v>1</v>
      </c>
      <c r="ED24" s="760">
        <v>10</v>
      </c>
      <c r="EE24" s="770">
        <v>55</v>
      </c>
      <c r="EF24" s="772">
        <v>448</v>
      </c>
      <c r="EG24" s="773">
        <v>95</v>
      </c>
      <c r="EH24" s="773">
        <v>2</v>
      </c>
      <c r="EI24" s="773">
        <v>444</v>
      </c>
      <c r="EJ24" s="774">
        <v>545</v>
      </c>
      <c r="EK24" s="250">
        <v>0</v>
      </c>
      <c r="EL24" s="250">
        <v>0</v>
      </c>
      <c r="EM24" s="250">
        <v>0</v>
      </c>
      <c r="EN24" s="250">
        <v>0</v>
      </c>
      <c r="EO24" s="250">
        <v>1</v>
      </c>
      <c r="EP24" s="250">
        <v>12092</v>
      </c>
      <c r="EQ24" s="250">
        <v>20509</v>
      </c>
      <c r="ER24" s="775">
        <v>135</v>
      </c>
      <c r="ES24" s="250">
        <v>32737</v>
      </c>
      <c r="ET24" s="250">
        <v>0</v>
      </c>
      <c r="EU24" s="250">
        <v>275</v>
      </c>
      <c r="EV24" s="250">
        <f t="shared" si="0"/>
        <v>275</v>
      </c>
      <c r="EW24" s="250">
        <v>33012</v>
      </c>
      <c r="EX24" s="736">
        <v>33012</v>
      </c>
      <c r="EY24" s="772">
        <v>0</v>
      </c>
      <c r="EZ24" s="251">
        <v>25</v>
      </c>
      <c r="FA24" s="773">
        <v>0</v>
      </c>
      <c r="FB24" s="251">
        <v>19</v>
      </c>
      <c r="FC24" s="773">
        <v>37</v>
      </c>
      <c r="FD24" s="251">
        <v>736</v>
      </c>
      <c r="FE24" s="773">
        <v>74</v>
      </c>
      <c r="FF24" s="251">
        <v>318</v>
      </c>
      <c r="FG24" s="773">
        <v>0</v>
      </c>
      <c r="FH24" s="251">
        <v>3</v>
      </c>
      <c r="FI24" s="773">
        <v>0</v>
      </c>
      <c r="FJ24" s="251">
        <v>1</v>
      </c>
      <c r="FK24" s="773">
        <v>56</v>
      </c>
      <c r="FL24" s="251">
        <v>592</v>
      </c>
      <c r="FM24" s="781">
        <v>1694</v>
      </c>
    </row>
    <row r="25" spans="1:169" s="245" customFormat="1" ht="15" customHeight="1">
      <c r="A25" s="245">
        <v>16</v>
      </c>
      <c r="B25" s="245" t="s">
        <v>488</v>
      </c>
      <c r="C25" s="245" t="s">
        <v>58</v>
      </c>
      <c r="D25" s="244">
        <v>18</v>
      </c>
      <c r="E25" s="361" t="s">
        <v>193</v>
      </c>
      <c r="F25" s="25">
        <v>227</v>
      </c>
      <c r="G25" s="26">
        <v>691</v>
      </c>
      <c r="H25" s="190">
        <v>918</v>
      </c>
      <c r="I25" s="27">
        <v>3041</v>
      </c>
      <c r="J25" s="26">
        <v>714</v>
      </c>
      <c r="K25" s="26">
        <v>124</v>
      </c>
      <c r="L25" s="190">
        <v>3879</v>
      </c>
      <c r="M25" s="27">
        <v>0</v>
      </c>
      <c r="N25" s="28">
        <v>118</v>
      </c>
      <c r="O25" s="29"/>
      <c r="P25" s="671">
        <v>4797</v>
      </c>
      <c r="Q25" s="30"/>
      <c r="R25" s="31"/>
      <c r="S25" s="32"/>
      <c r="T25" s="33">
        <v>1108</v>
      </c>
      <c r="U25" s="34">
        <v>0</v>
      </c>
      <c r="V25" s="34">
        <v>1271</v>
      </c>
      <c r="W25" s="34">
        <v>170</v>
      </c>
      <c r="X25" s="34">
        <v>95</v>
      </c>
      <c r="Y25" s="35">
        <v>2644</v>
      </c>
      <c r="Z25" s="33">
        <v>7004</v>
      </c>
      <c r="AA25" s="34">
        <v>1417</v>
      </c>
      <c r="AB25" s="35">
        <v>8421</v>
      </c>
      <c r="AC25" s="33">
        <v>281</v>
      </c>
      <c r="AD25" s="34">
        <v>218</v>
      </c>
      <c r="AE25" s="306">
        <v>17</v>
      </c>
      <c r="AF25" s="306">
        <v>20</v>
      </c>
      <c r="AG25" s="35">
        <v>536</v>
      </c>
      <c r="AH25" s="306">
        <v>2</v>
      </c>
      <c r="AI25" s="35">
        <v>2</v>
      </c>
      <c r="AJ25" s="752">
        <v>0</v>
      </c>
      <c r="AK25" s="752">
        <v>2</v>
      </c>
      <c r="AL25" s="752">
        <v>1</v>
      </c>
      <c r="AM25" s="752">
        <v>1</v>
      </c>
      <c r="AN25" s="752">
        <v>0</v>
      </c>
      <c r="AO25" s="752">
        <v>0</v>
      </c>
      <c r="AP25" s="752">
        <v>0</v>
      </c>
      <c r="AQ25" s="752">
        <v>3</v>
      </c>
      <c r="AR25" s="752">
        <v>1</v>
      </c>
      <c r="AS25" s="752">
        <v>0</v>
      </c>
      <c r="AT25" s="750">
        <v>11</v>
      </c>
      <c r="AU25" s="750">
        <v>4</v>
      </c>
      <c r="AV25" s="750">
        <v>4</v>
      </c>
      <c r="AW25" s="750">
        <v>20</v>
      </c>
      <c r="AX25" s="246">
        <v>39</v>
      </c>
      <c r="AY25" s="751">
        <v>78</v>
      </c>
      <c r="AZ25" s="750">
        <v>4</v>
      </c>
      <c r="BA25" s="750">
        <v>0</v>
      </c>
      <c r="BB25" s="750">
        <v>4</v>
      </c>
      <c r="BC25" s="754">
        <v>2</v>
      </c>
      <c r="BD25" s="750">
        <v>9</v>
      </c>
      <c r="BE25" s="755">
        <v>11</v>
      </c>
      <c r="BF25" s="750">
        <v>3</v>
      </c>
      <c r="BG25" s="750">
        <v>0</v>
      </c>
      <c r="BH25" s="755">
        <v>3</v>
      </c>
      <c r="BI25" s="750">
        <v>3</v>
      </c>
      <c r="BJ25" s="750">
        <v>0</v>
      </c>
      <c r="BK25" s="751">
        <v>3</v>
      </c>
      <c r="BL25" s="247">
        <v>73830</v>
      </c>
      <c r="BM25" s="741">
        <v>0</v>
      </c>
      <c r="BN25" s="741"/>
      <c r="BO25" s="741">
        <v>16350</v>
      </c>
      <c r="BP25" s="742"/>
      <c r="BQ25" s="743">
        <v>90180</v>
      </c>
      <c r="BR25" s="741"/>
      <c r="BS25" s="741">
        <v>0</v>
      </c>
      <c r="BT25" s="741"/>
      <c r="BU25" s="741"/>
      <c r="BV25" s="248"/>
      <c r="BW25" s="743">
        <v>0</v>
      </c>
      <c r="BX25" s="247"/>
      <c r="BY25" s="741"/>
      <c r="BZ25" s="741"/>
      <c r="CA25" s="248"/>
      <c r="CB25" s="743">
        <v>0</v>
      </c>
      <c r="CC25" s="249"/>
      <c r="CD25" s="741"/>
      <c r="CE25" s="741"/>
      <c r="CF25" s="248"/>
      <c r="CG25" s="743">
        <v>0</v>
      </c>
      <c r="CH25" s="748">
        <v>11100</v>
      </c>
      <c r="CI25" s="741">
        <v>1400</v>
      </c>
      <c r="CJ25" s="748">
        <v>2400</v>
      </c>
      <c r="CK25" s="247"/>
      <c r="CL25" s="741"/>
      <c r="CM25" s="741"/>
      <c r="CN25" s="248"/>
      <c r="CO25" s="743">
        <v>0</v>
      </c>
      <c r="CP25" s="741"/>
      <c r="CQ25" s="741">
        <v>0</v>
      </c>
      <c r="CR25" s="741"/>
      <c r="CS25" s="741"/>
      <c r="CT25" s="248"/>
      <c r="CU25" s="743">
        <v>0</v>
      </c>
      <c r="CV25" s="247"/>
      <c r="CW25" s="741">
        <v>108266.41832737731</v>
      </c>
      <c r="CX25" s="741"/>
      <c r="CY25" s="741"/>
      <c r="CZ25" s="248"/>
      <c r="DA25" s="743">
        <v>108266.41832737731</v>
      </c>
      <c r="DB25" s="249"/>
      <c r="DC25" s="741">
        <v>0</v>
      </c>
      <c r="DD25" s="741"/>
      <c r="DE25" s="741"/>
      <c r="DF25" s="248"/>
      <c r="DG25" s="743">
        <v>0</v>
      </c>
      <c r="DH25" s="743">
        <v>108266.41832737731</v>
      </c>
      <c r="DI25" s="741">
        <v>10700</v>
      </c>
      <c r="DJ25" s="741"/>
      <c r="DK25" s="741"/>
      <c r="DL25" s="248"/>
      <c r="DM25" s="743">
        <v>0</v>
      </c>
      <c r="DN25" s="247">
        <v>99430</v>
      </c>
      <c r="DO25" s="741">
        <v>108266.41832737731</v>
      </c>
      <c r="DP25" s="741">
        <v>0</v>
      </c>
      <c r="DQ25" s="741">
        <v>16350</v>
      </c>
      <c r="DR25" s="741">
        <v>0</v>
      </c>
      <c r="DS25" s="743">
        <v>224046.4183273773</v>
      </c>
      <c r="DT25" s="761">
        <v>1</v>
      </c>
      <c r="DU25" s="762">
        <v>3</v>
      </c>
      <c r="DV25" s="762">
        <v>4</v>
      </c>
      <c r="DW25" s="763">
        <v>8</v>
      </c>
      <c r="DX25" s="761">
        <v>0</v>
      </c>
      <c r="DY25" s="762">
        <v>1</v>
      </c>
      <c r="DZ25" s="762">
        <v>2</v>
      </c>
      <c r="EA25" s="763">
        <v>3</v>
      </c>
      <c r="EB25" s="764"/>
      <c r="EC25" s="764"/>
      <c r="ED25" s="760">
        <v>11</v>
      </c>
      <c r="EE25" s="770"/>
      <c r="EF25" s="772">
        <v>626</v>
      </c>
      <c r="EG25" s="773">
        <v>183</v>
      </c>
      <c r="EH25" s="773">
        <v>25</v>
      </c>
      <c r="EI25" s="773">
        <v>2019</v>
      </c>
      <c r="EJ25" s="774">
        <v>834</v>
      </c>
      <c r="EK25" s="250">
        <v>0</v>
      </c>
      <c r="EL25" s="250">
        <v>4</v>
      </c>
      <c r="EM25" s="250">
        <v>8</v>
      </c>
      <c r="EN25" s="250">
        <v>42</v>
      </c>
      <c r="EO25" s="250">
        <v>24298</v>
      </c>
      <c r="EP25" s="250">
        <v>110500</v>
      </c>
      <c r="EQ25" s="250">
        <v>19503</v>
      </c>
      <c r="ER25" s="775">
        <v>177</v>
      </c>
      <c r="ES25" s="250">
        <v>154532</v>
      </c>
      <c r="ET25" s="250">
        <v>13</v>
      </c>
      <c r="EU25" s="250">
        <v>10367</v>
      </c>
      <c r="EV25" s="250">
        <f t="shared" si="0"/>
        <v>10380</v>
      </c>
      <c r="EW25" s="250">
        <v>164912</v>
      </c>
      <c r="EX25" s="736">
        <v>164912</v>
      </c>
      <c r="EY25" s="772">
        <v>1</v>
      </c>
      <c r="EZ25" s="251">
        <v>171</v>
      </c>
      <c r="FA25" s="773">
        <v>0</v>
      </c>
      <c r="FB25" s="251">
        <v>2658</v>
      </c>
      <c r="FC25" s="773">
        <v>68</v>
      </c>
      <c r="FD25" s="251">
        <v>670</v>
      </c>
      <c r="FE25" s="773">
        <v>0</v>
      </c>
      <c r="FF25" s="251">
        <v>596</v>
      </c>
      <c r="FG25" s="773">
        <v>0</v>
      </c>
      <c r="FH25" s="251">
        <v>18</v>
      </c>
      <c r="FI25" s="773">
        <v>0</v>
      </c>
      <c r="FJ25" s="251">
        <v>18</v>
      </c>
      <c r="FK25" s="773">
        <v>1</v>
      </c>
      <c r="FL25" s="251">
        <v>711</v>
      </c>
      <c r="FM25" s="781">
        <v>4842</v>
      </c>
    </row>
    <row r="26" spans="1:169" s="245" customFormat="1" ht="15" customHeight="1">
      <c r="A26" s="245">
        <v>17</v>
      </c>
      <c r="B26" s="245" t="s">
        <v>488</v>
      </c>
      <c r="C26" s="245" t="s">
        <v>59</v>
      </c>
      <c r="D26" s="244">
        <v>19</v>
      </c>
      <c r="E26" s="361" t="s">
        <v>194</v>
      </c>
      <c r="F26" s="25">
        <v>59</v>
      </c>
      <c r="G26" s="26">
        <v>82</v>
      </c>
      <c r="H26" s="190">
        <v>141</v>
      </c>
      <c r="I26" s="27">
        <v>499</v>
      </c>
      <c r="J26" s="26">
        <v>159</v>
      </c>
      <c r="K26" s="26">
        <v>62</v>
      </c>
      <c r="L26" s="190">
        <v>701</v>
      </c>
      <c r="M26" s="27">
        <v>191</v>
      </c>
      <c r="N26" s="28">
        <v>96</v>
      </c>
      <c r="O26" s="29">
        <v>30</v>
      </c>
      <c r="P26" s="671">
        <v>1033</v>
      </c>
      <c r="Q26" s="30">
        <v>101513</v>
      </c>
      <c r="R26" s="31">
        <v>221</v>
      </c>
      <c r="S26" s="32">
        <v>60</v>
      </c>
      <c r="T26" s="33">
        <v>304</v>
      </c>
      <c r="U26" s="34">
        <v>80</v>
      </c>
      <c r="V26" s="34">
        <v>125</v>
      </c>
      <c r="W26" s="34">
        <v>45</v>
      </c>
      <c r="X26" s="34">
        <v>78</v>
      </c>
      <c r="Y26" s="35">
        <v>632</v>
      </c>
      <c r="Z26" s="33">
        <v>697</v>
      </c>
      <c r="AA26" s="34">
        <v>458</v>
      </c>
      <c r="AB26" s="35">
        <v>1155</v>
      </c>
      <c r="AC26" s="33">
        <v>127</v>
      </c>
      <c r="AD26" s="34">
        <v>42</v>
      </c>
      <c r="AE26" s="306">
        <v>6</v>
      </c>
      <c r="AF26" s="306">
        <v>23</v>
      </c>
      <c r="AG26" s="35">
        <v>198</v>
      </c>
      <c r="AH26" s="306">
        <v>4</v>
      </c>
      <c r="AI26" s="35">
        <v>4</v>
      </c>
      <c r="AJ26" s="752">
        <v>1</v>
      </c>
      <c r="AK26" s="752">
        <v>1</v>
      </c>
      <c r="AL26" s="752">
        <v>1</v>
      </c>
      <c r="AM26" s="752">
        <v>1</v>
      </c>
      <c r="AN26" s="752">
        <v>1</v>
      </c>
      <c r="AO26" s="752">
        <v>41</v>
      </c>
      <c r="AP26" s="752"/>
      <c r="AQ26" s="752">
        <v>2</v>
      </c>
      <c r="AR26" s="752"/>
      <c r="AS26" s="752">
        <v>3</v>
      </c>
      <c r="AT26" s="750">
        <v>8</v>
      </c>
      <c r="AU26" s="750">
        <v>3</v>
      </c>
      <c r="AV26" s="750">
        <v>8</v>
      </c>
      <c r="AW26" s="750">
        <v>15</v>
      </c>
      <c r="AX26" s="246">
        <v>17</v>
      </c>
      <c r="AY26" s="751">
        <v>51</v>
      </c>
      <c r="AZ26" s="750">
        <v>5</v>
      </c>
      <c r="BA26" s="750">
        <v>1</v>
      </c>
      <c r="BB26" s="750">
        <v>6</v>
      </c>
      <c r="BC26" s="754"/>
      <c r="BD26" s="750">
        <v>4</v>
      </c>
      <c r="BE26" s="755">
        <v>4</v>
      </c>
      <c r="BF26" s="750">
        <v>3</v>
      </c>
      <c r="BG26" s="750">
        <v>4</v>
      </c>
      <c r="BH26" s="755">
        <v>7</v>
      </c>
      <c r="BI26" s="750"/>
      <c r="BJ26" s="750"/>
      <c r="BK26" s="751">
        <v>0</v>
      </c>
      <c r="BL26" s="247">
        <v>2209</v>
      </c>
      <c r="BM26" s="741"/>
      <c r="BN26" s="741"/>
      <c r="BO26" s="741">
        <v>442</v>
      </c>
      <c r="BP26" s="742"/>
      <c r="BQ26" s="743">
        <v>2651</v>
      </c>
      <c r="BR26" s="741">
        <v>4252</v>
      </c>
      <c r="BS26" s="741">
        <v>0</v>
      </c>
      <c r="BT26" s="741"/>
      <c r="BU26" s="741">
        <v>26</v>
      </c>
      <c r="BV26" s="248"/>
      <c r="BW26" s="743">
        <v>4278</v>
      </c>
      <c r="BX26" s="247"/>
      <c r="BY26" s="741"/>
      <c r="BZ26" s="741"/>
      <c r="CA26" s="248"/>
      <c r="CB26" s="743">
        <v>0</v>
      </c>
      <c r="CC26" s="249"/>
      <c r="CD26" s="741"/>
      <c r="CE26" s="741"/>
      <c r="CF26" s="248"/>
      <c r="CG26" s="743">
        <v>0</v>
      </c>
      <c r="CH26" s="748">
        <v>920</v>
      </c>
      <c r="CI26" s="741">
        <v>142</v>
      </c>
      <c r="CJ26" s="748">
        <v>970</v>
      </c>
      <c r="CK26" s="247"/>
      <c r="CL26" s="741"/>
      <c r="CM26" s="741"/>
      <c r="CN26" s="248"/>
      <c r="CO26" s="743">
        <v>0</v>
      </c>
      <c r="CP26" s="741"/>
      <c r="CQ26" s="741">
        <v>0</v>
      </c>
      <c r="CR26" s="741"/>
      <c r="CS26" s="741"/>
      <c r="CT26" s="248"/>
      <c r="CU26" s="743">
        <v>0</v>
      </c>
      <c r="CV26" s="247">
        <v>2702</v>
      </c>
      <c r="CW26" s="741">
        <v>29277.525327677882</v>
      </c>
      <c r="CX26" s="741"/>
      <c r="CY26" s="741"/>
      <c r="CZ26" s="248"/>
      <c r="DA26" s="743">
        <v>31979.525327677882</v>
      </c>
      <c r="DB26" s="249">
        <v>1616</v>
      </c>
      <c r="DC26" s="741">
        <v>1184</v>
      </c>
      <c r="DD26" s="741"/>
      <c r="DE26" s="741"/>
      <c r="DF26" s="248"/>
      <c r="DG26" s="743">
        <v>2800</v>
      </c>
      <c r="DH26" s="743">
        <v>34779.52532767788</v>
      </c>
      <c r="DI26" s="741"/>
      <c r="DJ26" s="741"/>
      <c r="DK26" s="741"/>
      <c r="DL26" s="248"/>
      <c r="DM26" s="743">
        <v>0</v>
      </c>
      <c r="DN26" s="247">
        <v>12811</v>
      </c>
      <c r="DO26" s="741">
        <v>30461.525327677882</v>
      </c>
      <c r="DP26" s="741">
        <v>0</v>
      </c>
      <c r="DQ26" s="741">
        <v>468</v>
      </c>
      <c r="DR26" s="741">
        <v>0</v>
      </c>
      <c r="DS26" s="743">
        <v>43740.52532767788</v>
      </c>
      <c r="DT26" s="761">
        <v>2</v>
      </c>
      <c r="DU26" s="762">
        <v>0</v>
      </c>
      <c r="DV26" s="762">
        <v>2</v>
      </c>
      <c r="DW26" s="763">
        <v>4</v>
      </c>
      <c r="DX26" s="761">
        <v>0</v>
      </c>
      <c r="DY26" s="762">
        <v>0</v>
      </c>
      <c r="DZ26" s="762">
        <v>3</v>
      </c>
      <c r="EA26" s="763">
        <v>3</v>
      </c>
      <c r="EB26" s="764">
        <v>1</v>
      </c>
      <c r="EC26" s="764"/>
      <c r="ED26" s="760">
        <v>7</v>
      </c>
      <c r="EE26" s="770">
        <v>101</v>
      </c>
      <c r="EF26" s="772">
        <v>21</v>
      </c>
      <c r="EG26" s="773">
        <v>175</v>
      </c>
      <c r="EH26" s="773">
        <v>0</v>
      </c>
      <c r="EI26" s="773">
        <v>5</v>
      </c>
      <c r="EJ26" s="774">
        <v>201</v>
      </c>
      <c r="EK26" s="250">
        <v>0</v>
      </c>
      <c r="EL26" s="250">
        <v>0</v>
      </c>
      <c r="EM26" s="250">
        <v>0</v>
      </c>
      <c r="EN26" s="250">
        <v>0</v>
      </c>
      <c r="EO26" s="250">
        <v>470</v>
      </c>
      <c r="EP26" s="250">
        <v>12599</v>
      </c>
      <c r="EQ26" s="250">
        <v>2960</v>
      </c>
      <c r="ER26" s="775">
        <v>60</v>
      </c>
      <c r="ES26" s="250">
        <v>16089</v>
      </c>
      <c r="ET26" s="250">
        <v>0</v>
      </c>
      <c r="EU26" s="250">
        <v>422</v>
      </c>
      <c r="EV26" s="250">
        <f t="shared" si="0"/>
        <v>422</v>
      </c>
      <c r="EW26" s="250">
        <v>16511</v>
      </c>
      <c r="EX26" s="736">
        <v>16511</v>
      </c>
      <c r="EY26" s="772">
        <v>0</v>
      </c>
      <c r="EZ26" s="251">
        <v>121</v>
      </c>
      <c r="FA26" s="773">
        <v>0</v>
      </c>
      <c r="FB26" s="251">
        <v>9</v>
      </c>
      <c r="FC26" s="773">
        <v>0</v>
      </c>
      <c r="FD26" s="251">
        <v>217</v>
      </c>
      <c r="FE26" s="773">
        <v>110</v>
      </c>
      <c r="FF26" s="251">
        <v>704</v>
      </c>
      <c r="FG26" s="773">
        <v>0</v>
      </c>
      <c r="FH26" s="251">
        <v>1</v>
      </c>
      <c r="FI26" s="773">
        <v>0</v>
      </c>
      <c r="FJ26" s="251">
        <v>0</v>
      </c>
      <c r="FK26" s="773">
        <v>0</v>
      </c>
      <c r="FL26" s="251">
        <v>66</v>
      </c>
      <c r="FM26" s="781">
        <v>1118</v>
      </c>
    </row>
    <row r="27" spans="1:169" s="245" customFormat="1" ht="15" customHeight="1">
      <c r="A27" s="245">
        <v>18</v>
      </c>
      <c r="B27" s="245" t="s">
        <v>488</v>
      </c>
      <c r="C27" s="245" t="s">
        <v>60</v>
      </c>
      <c r="D27" s="245">
        <v>20</v>
      </c>
      <c r="E27" s="361" t="s">
        <v>151</v>
      </c>
      <c r="F27" s="25">
        <v>134</v>
      </c>
      <c r="G27" s="26">
        <v>127</v>
      </c>
      <c r="H27" s="190">
        <v>261</v>
      </c>
      <c r="I27" s="27">
        <v>2275</v>
      </c>
      <c r="J27" s="26">
        <v>212</v>
      </c>
      <c r="K27" s="26">
        <v>471</v>
      </c>
      <c r="L27" s="190">
        <v>2958</v>
      </c>
      <c r="M27" s="27">
        <v>1372</v>
      </c>
      <c r="N27" s="28">
        <v>66</v>
      </c>
      <c r="O27" s="29">
        <v>16573</v>
      </c>
      <c r="P27" s="671">
        <v>4591</v>
      </c>
      <c r="Q27" s="30">
        <v>186388</v>
      </c>
      <c r="R27" s="31">
        <v>222</v>
      </c>
      <c r="S27" s="32">
        <v>60</v>
      </c>
      <c r="T27" s="33">
        <v>2199</v>
      </c>
      <c r="U27" s="34"/>
      <c r="V27" s="34">
        <v>163</v>
      </c>
      <c r="W27" s="34">
        <v>123</v>
      </c>
      <c r="X27" s="34">
        <v>43</v>
      </c>
      <c r="Y27" s="35">
        <v>2528</v>
      </c>
      <c r="Z27" s="33">
        <v>1992.17</v>
      </c>
      <c r="AA27" s="34">
        <v>869</v>
      </c>
      <c r="AB27" s="35">
        <v>2861.17</v>
      </c>
      <c r="AC27" s="33">
        <v>593</v>
      </c>
      <c r="AD27" s="34"/>
      <c r="AE27" s="306">
        <v>131</v>
      </c>
      <c r="AF27" s="306"/>
      <c r="AG27" s="35">
        <v>724</v>
      </c>
      <c r="AH27" s="306">
        <v>2</v>
      </c>
      <c r="AI27" s="35">
        <v>2</v>
      </c>
      <c r="AJ27" s="752"/>
      <c r="AK27" s="752">
        <v>1</v>
      </c>
      <c r="AL27" s="752"/>
      <c r="AM27" s="752">
        <v>2</v>
      </c>
      <c r="AN27" s="752">
        <v>1</v>
      </c>
      <c r="AO27" s="752"/>
      <c r="AP27" s="752"/>
      <c r="AQ27" s="752"/>
      <c r="AR27" s="752">
        <v>1</v>
      </c>
      <c r="AS27" s="752">
        <v>3</v>
      </c>
      <c r="AT27" s="750">
        <v>12</v>
      </c>
      <c r="AU27" s="750">
        <v>4</v>
      </c>
      <c r="AV27" s="750">
        <v>3</v>
      </c>
      <c r="AW27" s="750">
        <v>42</v>
      </c>
      <c r="AX27" s="246">
        <v>2</v>
      </c>
      <c r="AY27" s="751">
        <v>63</v>
      </c>
      <c r="AZ27" s="750">
        <v>5</v>
      </c>
      <c r="BA27" s="750"/>
      <c r="BB27" s="750">
        <v>5</v>
      </c>
      <c r="BC27" s="754">
        <v>2</v>
      </c>
      <c r="BD27" s="750">
        <v>10</v>
      </c>
      <c r="BE27" s="755">
        <v>12</v>
      </c>
      <c r="BF27" s="750">
        <v>1</v>
      </c>
      <c r="BG27" s="750">
        <v>3</v>
      </c>
      <c r="BH27" s="755">
        <v>4</v>
      </c>
      <c r="BI27" s="750">
        <v>11</v>
      </c>
      <c r="BJ27" s="750">
        <v>29</v>
      </c>
      <c r="BK27" s="751">
        <v>40</v>
      </c>
      <c r="BL27" s="247">
        <v>32210</v>
      </c>
      <c r="BM27" s="741">
        <v>2968.030000000006</v>
      </c>
      <c r="BN27" s="741"/>
      <c r="BO27" s="741">
        <v>9317.539999999999</v>
      </c>
      <c r="BP27" s="742"/>
      <c r="BQ27" s="743">
        <v>44495.57000000001</v>
      </c>
      <c r="BR27" s="741"/>
      <c r="BS27" s="741">
        <v>0</v>
      </c>
      <c r="BT27" s="741"/>
      <c r="BU27" s="741"/>
      <c r="BV27" s="248"/>
      <c r="BW27" s="743">
        <v>0</v>
      </c>
      <c r="BX27" s="247">
        <v>47</v>
      </c>
      <c r="BY27" s="741"/>
      <c r="BZ27" s="741"/>
      <c r="CA27" s="248"/>
      <c r="CB27" s="743">
        <v>47</v>
      </c>
      <c r="CC27" s="249">
        <v>1013.98</v>
      </c>
      <c r="CD27" s="741"/>
      <c r="CE27" s="741"/>
      <c r="CF27" s="248"/>
      <c r="CG27" s="743">
        <v>1013.98</v>
      </c>
      <c r="CH27" s="748">
        <v>13077.62</v>
      </c>
      <c r="CI27" s="741">
        <v>4110.45</v>
      </c>
      <c r="CJ27" s="748">
        <v>8652.81</v>
      </c>
      <c r="CK27" s="247"/>
      <c r="CL27" s="741"/>
      <c r="CM27" s="741"/>
      <c r="CN27" s="248"/>
      <c r="CO27" s="743">
        <v>0</v>
      </c>
      <c r="CP27" s="741"/>
      <c r="CQ27" s="741">
        <v>6670</v>
      </c>
      <c r="CR27" s="741"/>
      <c r="CS27" s="741"/>
      <c r="CT27" s="248"/>
      <c r="CU27" s="743">
        <v>6670</v>
      </c>
      <c r="CV27" s="247"/>
      <c r="CW27" s="741">
        <v>48272</v>
      </c>
      <c r="CX27" s="741"/>
      <c r="CY27" s="741"/>
      <c r="CZ27" s="248"/>
      <c r="DA27" s="743">
        <v>48272</v>
      </c>
      <c r="DB27" s="249"/>
      <c r="DC27" s="741">
        <v>560</v>
      </c>
      <c r="DD27" s="741"/>
      <c r="DE27" s="741"/>
      <c r="DF27" s="248"/>
      <c r="DG27" s="743">
        <v>560</v>
      </c>
      <c r="DH27" s="743">
        <v>55502</v>
      </c>
      <c r="DI27" s="741">
        <v>7122.64</v>
      </c>
      <c r="DJ27" s="741"/>
      <c r="DK27" s="741"/>
      <c r="DL27" s="248"/>
      <c r="DM27" s="743">
        <v>7122.64</v>
      </c>
      <c r="DN27" s="247">
        <v>66234.5</v>
      </c>
      <c r="DO27" s="741">
        <v>58470.030000000006</v>
      </c>
      <c r="DP27" s="741">
        <v>0</v>
      </c>
      <c r="DQ27" s="741">
        <v>9317.539999999999</v>
      </c>
      <c r="DR27" s="741">
        <v>0</v>
      </c>
      <c r="DS27" s="743">
        <v>134022.07</v>
      </c>
      <c r="DT27" s="761">
        <v>2</v>
      </c>
      <c r="DU27" s="762">
        <v>2</v>
      </c>
      <c r="DV27" s="762">
        <v>4</v>
      </c>
      <c r="DW27" s="763">
        <v>8</v>
      </c>
      <c r="DX27" s="761">
        <v>0</v>
      </c>
      <c r="DY27" s="762">
        <v>1</v>
      </c>
      <c r="DZ27" s="762">
        <v>4</v>
      </c>
      <c r="EA27" s="763">
        <v>5</v>
      </c>
      <c r="EB27" s="764"/>
      <c r="EC27" s="764"/>
      <c r="ED27" s="760">
        <v>13</v>
      </c>
      <c r="EE27" s="770">
        <v>269</v>
      </c>
      <c r="EF27" s="772">
        <v>920</v>
      </c>
      <c r="EG27" s="773">
        <v>959</v>
      </c>
      <c r="EH27" s="773">
        <v>0</v>
      </c>
      <c r="EI27" s="773">
        <v>68</v>
      </c>
      <c r="EJ27" s="774">
        <v>1879</v>
      </c>
      <c r="EK27" s="250">
        <v>0</v>
      </c>
      <c r="EL27" s="250">
        <v>0</v>
      </c>
      <c r="EM27" s="250">
        <v>0</v>
      </c>
      <c r="EN27" s="250">
        <v>0</v>
      </c>
      <c r="EO27" s="250">
        <v>1683</v>
      </c>
      <c r="EP27" s="250">
        <v>55796</v>
      </c>
      <c r="EQ27" s="250">
        <v>19515</v>
      </c>
      <c r="ER27" s="775">
        <v>218</v>
      </c>
      <c r="ES27" s="250">
        <v>77212</v>
      </c>
      <c r="ET27" s="250">
        <v>0</v>
      </c>
      <c r="EU27" s="250">
        <v>1241</v>
      </c>
      <c r="EV27" s="250">
        <f t="shared" si="0"/>
        <v>1241</v>
      </c>
      <c r="EW27" s="250">
        <v>78453</v>
      </c>
      <c r="EX27" s="736">
        <v>83518</v>
      </c>
      <c r="EY27" s="772">
        <v>0</v>
      </c>
      <c r="EZ27" s="251">
        <v>730</v>
      </c>
      <c r="FA27" s="773">
        <v>0</v>
      </c>
      <c r="FB27" s="251">
        <v>149</v>
      </c>
      <c r="FC27" s="773">
        <v>33</v>
      </c>
      <c r="FD27" s="251">
        <v>1734</v>
      </c>
      <c r="FE27" s="773">
        <v>0</v>
      </c>
      <c r="FF27" s="251">
        <v>448</v>
      </c>
      <c r="FG27" s="773">
        <v>0</v>
      </c>
      <c r="FH27" s="251">
        <v>39</v>
      </c>
      <c r="FI27" s="773">
        <v>0</v>
      </c>
      <c r="FJ27" s="251">
        <v>7</v>
      </c>
      <c r="FK27" s="773">
        <v>88</v>
      </c>
      <c r="FL27" s="251">
        <v>4247</v>
      </c>
      <c r="FM27" s="781">
        <v>7354</v>
      </c>
    </row>
    <row r="28" spans="1:169" s="245" customFormat="1" ht="15" customHeight="1">
      <c r="A28" s="245">
        <v>19</v>
      </c>
      <c r="B28" s="245" t="s">
        <v>488</v>
      </c>
      <c r="C28" s="245" t="s">
        <v>61</v>
      </c>
      <c r="D28" s="244">
        <v>21</v>
      </c>
      <c r="E28" s="361" t="s">
        <v>145</v>
      </c>
      <c r="F28" s="25">
        <v>204</v>
      </c>
      <c r="G28" s="26">
        <v>58</v>
      </c>
      <c r="H28" s="190">
        <v>262</v>
      </c>
      <c r="I28" s="27">
        <v>1547</v>
      </c>
      <c r="J28" s="26">
        <v>210</v>
      </c>
      <c r="K28" s="26">
        <v>60</v>
      </c>
      <c r="L28" s="190">
        <v>1817</v>
      </c>
      <c r="M28" s="27">
        <v>0</v>
      </c>
      <c r="N28" s="28">
        <v>89</v>
      </c>
      <c r="O28" s="29"/>
      <c r="P28" s="671">
        <v>2079</v>
      </c>
      <c r="Q28" s="30">
        <v>107843</v>
      </c>
      <c r="R28" s="31">
        <v>234</v>
      </c>
      <c r="S28" s="32">
        <v>60</v>
      </c>
      <c r="T28" s="33">
        <v>355</v>
      </c>
      <c r="U28" s="34">
        <v>136</v>
      </c>
      <c r="V28" s="34">
        <v>306</v>
      </c>
      <c r="W28" s="34">
        <v>70</v>
      </c>
      <c r="X28" s="34">
        <v>72</v>
      </c>
      <c r="Y28" s="35">
        <v>939</v>
      </c>
      <c r="Z28" s="33">
        <v>2393</v>
      </c>
      <c r="AA28" s="34">
        <v>462</v>
      </c>
      <c r="AB28" s="35">
        <v>2855</v>
      </c>
      <c r="AC28" s="33">
        <v>140</v>
      </c>
      <c r="AD28" s="34">
        <v>48</v>
      </c>
      <c r="AE28" s="306">
        <v>20</v>
      </c>
      <c r="AF28" s="306"/>
      <c r="AG28" s="35">
        <v>208</v>
      </c>
      <c r="AH28" s="306">
        <v>1</v>
      </c>
      <c r="AI28" s="35">
        <v>1</v>
      </c>
      <c r="AJ28" s="752"/>
      <c r="AK28" s="752">
        <v>2</v>
      </c>
      <c r="AL28" s="752"/>
      <c r="AM28" s="752">
        <v>0</v>
      </c>
      <c r="AN28" s="752">
        <v>1</v>
      </c>
      <c r="AO28" s="752">
        <v>2</v>
      </c>
      <c r="AP28" s="752"/>
      <c r="AQ28" s="752">
        <v>2</v>
      </c>
      <c r="AR28" s="752"/>
      <c r="AS28" s="752">
        <v>2</v>
      </c>
      <c r="AT28" s="750">
        <v>8</v>
      </c>
      <c r="AU28" s="750">
        <v>1</v>
      </c>
      <c r="AV28" s="750">
        <v>2</v>
      </c>
      <c r="AW28" s="750">
        <v>15</v>
      </c>
      <c r="AX28" s="246">
        <v>15</v>
      </c>
      <c r="AY28" s="751">
        <v>41</v>
      </c>
      <c r="AZ28" s="750">
        <v>5</v>
      </c>
      <c r="BA28" s="750"/>
      <c r="BB28" s="750">
        <v>5</v>
      </c>
      <c r="BC28" s="754"/>
      <c r="BD28" s="750">
        <v>2</v>
      </c>
      <c r="BE28" s="755">
        <v>2</v>
      </c>
      <c r="BF28" s="750">
        <v>2</v>
      </c>
      <c r="BG28" s="750">
        <v>2</v>
      </c>
      <c r="BH28" s="755">
        <v>4</v>
      </c>
      <c r="BI28" s="750">
        <v>1</v>
      </c>
      <c r="BJ28" s="750">
        <v>20</v>
      </c>
      <c r="BK28" s="751">
        <v>21</v>
      </c>
      <c r="BL28" s="247">
        <v>4500</v>
      </c>
      <c r="BM28" s="741">
        <v>0</v>
      </c>
      <c r="BN28" s="741"/>
      <c r="BO28" s="741"/>
      <c r="BP28" s="742"/>
      <c r="BQ28" s="743">
        <v>4500</v>
      </c>
      <c r="BR28" s="741">
        <v>500</v>
      </c>
      <c r="BS28" s="741">
        <v>0</v>
      </c>
      <c r="BT28" s="741"/>
      <c r="BU28" s="741"/>
      <c r="BV28" s="248"/>
      <c r="BW28" s="743">
        <v>500</v>
      </c>
      <c r="BX28" s="247"/>
      <c r="BY28" s="741"/>
      <c r="BZ28" s="741"/>
      <c r="CA28" s="248"/>
      <c r="CB28" s="743">
        <v>0</v>
      </c>
      <c r="CC28" s="249"/>
      <c r="CD28" s="741"/>
      <c r="CE28" s="741"/>
      <c r="CF28" s="248"/>
      <c r="CG28" s="743">
        <v>0</v>
      </c>
      <c r="CH28" s="748">
        <v>1500</v>
      </c>
      <c r="CI28" s="741">
        <v>2500</v>
      </c>
      <c r="CJ28" s="748">
        <v>2432</v>
      </c>
      <c r="CK28" s="247"/>
      <c r="CL28" s="741"/>
      <c r="CM28" s="741"/>
      <c r="CN28" s="248"/>
      <c r="CO28" s="743">
        <v>0</v>
      </c>
      <c r="CP28" s="741"/>
      <c r="CQ28" s="741">
        <v>0</v>
      </c>
      <c r="CR28" s="741"/>
      <c r="CS28" s="741"/>
      <c r="CT28" s="248"/>
      <c r="CU28" s="743">
        <v>0</v>
      </c>
      <c r="CV28" s="247"/>
      <c r="CW28" s="741">
        <v>58146.9177360535</v>
      </c>
      <c r="CX28" s="741"/>
      <c r="CY28" s="741"/>
      <c r="CZ28" s="248"/>
      <c r="DA28" s="743">
        <v>58146.9177360535</v>
      </c>
      <c r="DB28" s="249">
        <v>3500</v>
      </c>
      <c r="DC28" s="741">
        <v>0</v>
      </c>
      <c r="DD28" s="741"/>
      <c r="DE28" s="741"/>
      <c r="DF28" s="248"/>
      <c r="DG28" s="743">
        <v>3500</v>
      </c>
      <c r="DH28" s="743">
        <v>61646.9177360535</v>
      </c>
      <c r="DI28" s="741"/>
      <c r="DJ28" s="741"/>
      <c r="DK28" s="741"/>
      <c r="DL28" s="248"/>
      <c r="DM28" s="743">
        <v>0</v>
      </c>
      <c r="DN28" s="247">
        <v>14932</v>
      </c>
      <c r="DO28" s="741">
        <v>58146.9177360535</v>
      </c>
      <c r="DP28" s="741">
        <v>0</v>
      </c>
      <c r="DQ28" s="741">
        <v>0</v>
      </c>
      <c r="DR28" s="741">
        <v>0</v>
      </c>
      <c r="DS28" s="743">
        <v>73078.9177360535</v>
      </c>
      <c r="DT28" s="761">
        <v>2</v>
      </c>
      <c r="DU28" s="762">
        <v>1</v>
      </c>
      <c r="DV28" s="762">
        <v>2</v>
      </c>
      <c r="DW28" s="763">
        <v>5</v>
      </c>
      <c r="DX28" s="761">
        <v>0</v>
      </c>
      <c r="DY28" s="762">
        <v>0</v>
      </c>
      <c r="DZ28" s="762">
        <v>3</v>
      </c>
      <c r="EA28" s="763">
        <v>3</v>
      </c>
      <c r="EB28" s="764"/>
      <c r="EC28" s="764"/>
      <c r="ED28" s="760">
        <v>8</v>
      </c>
      <c r="EE28" s="770"/>
      <c r="EF28" s="772">
        <v>117</v>
      </c>
      <c r="EG28" s="773">
        <v>672</v>
      </c>
      <c r="EH28" s="773">
        <v>0</v>
      </c>
      <c r="EI28" s="773">
        <v>23</v>
      </c>
      <c r="EJ28" s="774">
        <v>789</v>
      </c>
      <c r="EK28" s="250">
        <v>0</v>
      </c>
      <c r="EL28" s="250">
        <v>0</v>
      </c>
      <c r="EM28" s="250">
        <v>0</v>
      </c>
      <c r="EN28" s="250">
        <v>32</v>
      </c>
      <c r="EO28" s="250">
        <v>4381</v>
      </c>
      <c r="EP28" s="250">
        <v>22900</v>
      </c>
      <c r="EQ28" s="250">
        <v>7768</v>
      </c>
      <c r="ER28" s="775">
        <v>322</v>
      </c>
      <c r="ES28" s="250">
        <v>35403</v>
      </c>
      <c r="ET28" s="250">
        <v>2</v>
      </c>
      <c r="EU28" s="250">
        <v>346</v>
      </c>
      <c r="EV28" s="250">
        <f t="shared" si="0"/>
        <v>348</v>
      </c>
      <c r="EW28" s="250">
        <v>35751</v>
      </c>
      <c r="EX28" s="736">
        <v>35751</v>
      </c>
      <c r="EY28" s="772">
        <v>3</v>
      </c>
      <c r="EZ28" s="251">
        <v>150</v>
      </c>
      <c r="FA28" s="773">
        <v>0</v>
      </c>
      <c r="FB28" s="251">
        <v>246</v>
      </c>
      <c r="FC28" s="773">
        <v>0</v>
      </c>
      <c r="FD28" s="251">
        <v>315</v>
      </c>
      <c r="FE28" s="773">
        <v>1</v>
      </c>
      <c r="FF28" s="251">
        <v>397</v>
      </c>
      <c r="FG28" s="773">
        <v>0</v>
      </c>
      <c r="FH28" s="251">
        <v>27</v>
      </c>
      <c r="FI28" s="773">
        <v>0</v>
      </c>
      <c r="FJ28" s="251">
        <v>824</v>
      </c>
      <c r="FK28" s="773">
        <v>0</v>
      </c>
      <c r="FL28" s="251">
        <v>117</v>
      </c>
      <c r="FM28" s="781">
        <v>2076</v>
      </c>
    </row>
    <row r="29" spans="1:169" s="245" customFormat="1" ht="15" customHeight="1">
      <c r="A29" s="245">
        <v>22</v>
      </c>
      <c r="B29" s="245" t="s">
        <v>484</v>
      </c>
      <c r="C29" s="245" t="s">
        <v>63</v>
      </c>
      <c r="D29" s="244">
        <v>22</v>
      </c>
      <c r="E29" s="361" t="s">
        <v>641</v>
      </c>
      <c r="F29" s="25">
        <v>53</v>
      </c>
      <c r="G29" s="26">
        <v>133</v>
      </c>
      <c r="H29" s="190">
        <v>186</v>
      </c>
      <c r="I29" s="27">
        <v>1677</v>
      </c>
      <c r="J29" s="26">
        <v>110</v>
      </c>
      <c r="K29" s="26">
        <v>64</v>
      </c>
      <c r="L29" s="190">
        <v>1851</v>
      </c>
      <c r="M29" s="27">
        <v>0</v>
      </c>
      <c r="N29" s="28">
        <v>37</v>
      </c>
      <c r="O29" s="29"/>
      <c r="P29" s="671">
        <v>2037</v>
      </c>
      <c r="Q29" s="30"/>
      <c r="R29" s="31">
        <v>233</v>
      </c>
      <c r="S29" s="32">
        <v>60</v>
      </c>
      <c r="T29" s="33">
        <v>302</v>
      </c>
      <c r="U29" s="34"/>
      <c r="V29" s="34">
        <v>30</v>
      </c>
      <c r="W29" s="34">
        <v>14</v>
      </c>
      <c r="X29" s="34">
        <v>90</v>
      </c>
      <c r="Y29" s="35">
        <v>436</v>
      </c>
      <c r="Z29" s="33">
        <v>428</v>
      </c>
      <c r="AA29" s="34">
        <v>23</v>
      </c>
      <c r="AB29" s="35">
        <v>451</v>
      </c>
      <c r="AC29" s="33">
        <v>132</v>
      </c>
      <c r="AD29" s="34"/>
      <c r="AE29" s="306"/>
      <c r="AF29" s="306"/>
      <c r="AG29" s="35">
        <v>132</v>
      </c>
      <c r="AH29" s="306">
        <v>1</v>
      </c>
      <c r="AI29" s="35">
        <v>1</v>
      </c>
      <c r="AJ29" s="752"/>
      <c r="AK29" s="752">
        <v>1</v>
      </c>
      <c r="AL29" s="752"/>
      <c r="AM29" s="752">
        <v>1</v>
      </c>
      <c r="AN29" s="752"/>
      <c r="AO29" s="752"/>
      <c r="AP29" s="752"/>
      <c r="AQ29" s="752"/>
      <c r="AR29" s="752"/>
      <c r="AS29" s="752">
        <v>1</v>
      </c>
      <c r="AT29" s="750">
        <v>5</v>
      </c>
      <c r="AU29" s="750">
        <v>1</v>
      </c>
      <c r="AV29" s="750">
        <v>13</v>
      </c>
      <c r="AW29" s="750">
        <v>16</v>
      </c>
      <c r="AX29" s="246"/>
      <c r="AY29" s="751">
        <v>35</v>
      </c>
      <c r="AZ29" s="750">
        <v>3</v>
      </c>
      <c r="BA29" s="750">
        <v>1</v>
      </c>
      <c r="BB29" s="750">
        <v>4</v>
      </c>
      <c r="BC29" s="754"/>
      <c r="BD29" s="750">
        <v>3</v>
      </c>
      <c r="BE29" s="755">
        <v>3</v>
      </c>
      <c r="BF29" s="750">
        <v>2</v>
      </c>
      <c r="BG29" s="750">
        <v>1</v>
      </c>
      <c r="BH29" s="755">
        <v>3</v>
      </c>
      <c r="BI29" s="750"/>
      <c r="BJ29" s="750">
        <v>8</v>
      </c>
      <c r="BK29" s="751">
        <v>8</v>
      </c>
      <c r="BL29" s="247">
        <v>5447.57</v>
      </c>
      <c r="BM29" s="741">
        <v>0</v>
      </c>
      <c r="BN29" s="741"/>
      <c r="BO29" s="741"/>
      <c r="BP29" s="742"/>
      <c r="BQ29" s="743">
        <v>5447.57</v>
      </c>
      <c r="BR29" s="741">
        <v>690.41</v>
      </c>
      <c r="BS29" s="741">
        <v>0</v>
      </c>
      <c r="BT29" s="741"/>
      <c r="BU29" s="741"/>
      <c r="BV29" s="248"/>
      <c r="BW29" s="743">
        <v>690.41</v>
      </c>
      <c r="BX29" s="247"/>
      <c r="BY29" s="741"/>
      <c r="BZ29" s="741"/>
      <c r="CA29" s="248"/>
      <c r="CB29" s="743">
        <v>0</v>
      </c>
      <c r="CC29" s="249">
        <v>638</v>
      </c>
      <c r="CD29" s="741"/>
      <c r="CE29" s="741"/>
      <c r="CF29" s="248"/>
      <c r="CG29" s="743">
        <v>638</v>
      </c>
      <c r="CH29" s="748">
        <v>344.85</v>
      </c>
      <c r="CI29" s="741">
        <v>225.93</v>
      </c>
      <c r="CJ29" s="748">
        <v>311.58</v>
      </c>
      <c r="CK29" s="247"/>
      <c r="CL29" s="741"/>
      <c r="CM29" s="741"/>
      <c r="CN29" s="248"/>
      <c r="CO29" s="743">
        <v>0</v>
      </c>
      <c r="CP29" s="741">
        <v>25797</v>
      </c>
      <c r="CQ29" s="741">
        <v>10000</v>
      </c>
      <c r="CR29" s="741"/>
      <c r="CS29" s="741"/>
      <c r="CT29" s="248"/>
      <c r="CU29" s="743">
        <v>35797</v>
      </c>
      <c r="CV29" s="247"/>
      <c r="CW29" s="741">
        <v>22932.750684102142</v>
      </c>
      <c r="CX29" s="741"/>
      <c r="CY29" s="741"/>
      <c r="CZ29" s="248"/>
      <c r="DA29" s="743">
        <v>22932.750684102142</v>
      </c>
      <c r="DB29" s="249">
        <v>16500</v>
      </c>
      <c r="DC29" s="741">
        <v>6000</v>
      </c>
      <c r="DD29" s="741"/>
      <c r="DE29" s="741"/>
      <c r="DF29" s="248"/>
      <c r="DG29" s="743">
        <v>22500</v>
      </c>
      <c r="DH29" s="743">
        <v>81229.75068410214</v>
      </c>
      <c r="DI29" s="741"/>
      <c r="DJ29" s="741"/>
      <c r="DK29" s="741"/>
      <c r="DL29" s="248"/>
      <c r="DM29" s="743">
        <v>0</v>
      </c>
      <c r="DN29" s="247">
        <v>49955.340000000004</v>
      </c>
      <c r="DO29" s="741">
        <v>38932.75068410214</v>
      </c>
      <c r="DP29" s="741">
        <v>0</v>
      </c>
      <c r="DQ29" s="741">
        <v>0</v>
      </c>
      <c r="DR29" s="741">
        <v>0</v>
      </c>
      <c r="DS29" s="743">
        <v>88888.09068410215</v>
      </c>
      <c r="DT29" s="761">
        <v>0</v>
      </c>
      <c r="DU29" s="762">
        <v>0</v>
      </c>
      <c r="DV29" s="762">
        <v>3</v>
      </c>
      <c r="DW29" s="763">
        <v>3</v>
      </c>
      <c r="DX29" s="761">
        <v>1</v>
      </c>
      <c r="DY29" s="762">
        <v>0</v>
      </c>
      <c r="DZ29" s="762">
        <v>1</v>
      </c>
      <c r="EA29" s="763">
        <v>2</v>
      </c>
      <c r="EB29" s="764"/>
      <c r="EC29" s="764">
        <v>1</v>
      </c>
      <c r="ED29" s="760">
        <v>5</v>
      </c>
      <c r="EE29" s="770">
        <v>365</v>
      </c>
      <c r="EF29" s="772">
        <v>94</v>
      </c>
      <c r="EG29" s="773">
        <v>52</v>
      </c>
      <c r="EH29" s="773">
        <v>0</v>
      </c>
      <c r="EI29" s="773">
        <v>41</v>
      </c>
      <c r="EJ29" s="774">
        <v>146</v>
      </c>
      <c r="EK29" s="250">
        <v>0</v>
      </c>
      <c r="EL29" s="250">
        <v>0</v>
      </c>
      <c r="EM29" s="250">
        <v>0</v>
      </c>
      <c r="EN29" s="250">
        <v>0</v>
      </c>
      <c r="EO29" s="250">
        <v>1</v>
      </c>
      <c r="EP29" s="250">
        <v>11248</v>
      </c>
      <c r="EQ29" s="250">
        <v>8171</v>
      </c>
      <c r="ER29" s="775">
        <v>47</v>
      </c>
      <c r="ES29" s="250">
        <v>19467</v>
      </c>
      <c r="ET29" s="250">
        <v>0</v>
      </c>
      <c r="EU29" s="250">
        <v>13</v>
      </c>
      <c r="EV29" s="250">
        <f t="shared" si="0"/>
        <v>13</v>
      </c>
      <c r="EW29" s="250">
        <v>19480</v>
      </c>
      <c r="EX29" s="736">
        <v>19480</v>
      </c>
      <c r="EY29" s="772">
        <v>0</v>
      </c>
      <c r="EZ29" s="251">
        <v>83</v>
      </c>
      <c r="FA29" s="773">
        <v>0</v>
      </c>
      <c r="FB29" s="251">
        <v>1</v>
      </c>
      <c r="FC29" s="773">
        <v>1</v>
      </c>
      <c r="FD29" s="251">
        <v>490</v>
      </c>
      <c r="FE29" s="773">
        <v>0</v>
      </c>
      <c r="FF29" s="251">
        <v>180</v>
      </c>
      <c r="FG29" s="773">
        <v>0</v>
      </c>
      <c r="FH29" s="251">
        <v>0</v>
      </c>
      <c r="FI29" s="773">
        <v>0</v>
      </c>
      <c r="FJ29" s="251">
        <v>0</v>
      </c>
      <c r="FK29" s="773">
        <v>0</v>
      </c>
      <c r="FL29" s="251">
        <v>149</v>
      </c>
      <c r="FM29" s="781">
        <v>903</v>
      </c>
    </row>
    <row r="30" spans="1:169" s="245" customFormat="1" ht="15" customHeight="1">
      <c r="A30" s="245">
        <v>23</v>
      </c>
      <c r="B30" s="245" t="s">
        <v>484</v>
      </c>
      <c r="C30" s="245" t="s">
        <v>64</v>
      </c>
      <c r="D30" s="245">
        <v>23</v>
      </c>
      <c r="E30" s="361" t="s">
        <v>642</v>
      </c>
      <c r="F30" s="25">
        <v>45</v>
      </c>
      <c r="G30" s="26">
        <v>6</v>
      </c>
      <c r="H30" s="190">
        <v>51</v>
      </c>
      <c r="I30" s="27">
        <v>376</v>
      </c>
      <c r="J30" s="26">
        <v>21</v>
      </c>
      <c r="K30" s="26">
        <v>92</v>
      </c>
      <c r="L30" s="190">
        <v>489</v>
      </c>
      <c r="M30" s="27">
        <v>0</v>
      </c>
      <c r="N30" s="28">
        <v>29</v>
      </c>
      <c r="O30" s="29"/>
      <c r="P30" s="671">
        <v>540</v>
      </c>
      <c r="Q30" s="30">
        <v>27245</v>
      </c>
      <c r="R30" s="31">
        <v>222</v>
      </c>
      <c r="S30" s="32">
        <v>60</v>
      </c>
      <c r="T30" s="33">
        <v>192</v>
      </c>
      <c r="U30" s="34"/>
      <c r="V30" s="34">
        <v>314</v>
      </c>
      <c r="W30" s="34">
        <v>36</v>
      </c>
      <c r="X30" s="34">
        <v>84</v>
      </c>
      <c r="Y30" s="35">
        <v>626</v>
      </c>
      <c r="Z30" s="33">
        <v>216</v>
      </c>
      <c r="AA30" s="34">
        <v>273</v>
      </c>
      <c r="AB30" s="35">
        <v>489</v>
      </c>
      <c r="AC30" s="33">
        <v>120</v>
      </c>
      <c r="AD30" s="34"/>
      <c r="AE30" s="306">
        <v>60</v>
      </c>
      <c r="AF30" s="306"/>
      <c r="AG30" s="35">
        <v>180</v>
      </c>
      <c r="AH30" s="306">
        <v>1</v>
      </c>
      <c r="AI30" s="35">
        <v>1</v>
      </c>
      <c r="AJ30" s="752"/>
      <c r="AK30" s="752">
        <v>1</v>
      </c>
      <c r="AL30" s="752"/>
      <c r="AM30" s="752">
        <v>1</v>
      </c>
      <c r="AN30" s="752"/>
      <c r="AO30" s="752"/>
      <c r="AP30" s="752"/>
      <c r="AQ30" s="752"/>
      <c r="AR30" s="752"/>
      <c r="AS30" s="752">
        <v>2</v>
      </c>
      <c r="AT30" s="750">
        <v>3</v>
      </c>
      <c r="AU30" s="750">
        <v>1</v>
      </c>
      <c r="AV30" s="750"/>
      <c r="AW30" s="750">
        <v>9</v>
      </c>
      <c r="AX30" s="246">
        <v>4</v>
      </c>
      <c r="AY30" s="751">
        <v>17</v>
      </c>
      <c r="AZ30" s="750">
        <v>3</v>
      </c>
      <c r="BA30" s="750"/>
      <c r="BB30" s="750">
        <v>3</v>
      </c>
      <c r="BC30" s="754"/>
      <c r="BD30" s="750">
        <v>3</v>
      </c>
      <c r="BE30" s="755">
        <v>3</v>
      </c>
      <c r="BF30" s="750">
        <v>2</v>
      </c>
      <c r="BG30" s="750"/>
      <c r="BH30" s="755">
        <v>2</v>
      </c>
      <c r="BI30" s="750"/>
      <c r="BJ30" s="750"/>
      <c r="BK30" s="751">
        <v>0</v>
      </c>
      <c r="BL30" s="247">
        <v>12125</v>
      </c>
      <c r="BM30" s="741">
        <v>0</v>
      </c>
      <c r="BN30" s="741"/>
      <c r="BO30" s="741"/>
      <c r="BP30" s="742"/>
      <c r="BQ30" s="743">
        <v>12125</v>
      </c>
      <c r="BR30" s="741">
        <v>816</v>
      </c>
      <c r="BS30" s="741">
        <v>0</v>
      </c>
      <c r="BT30" s="741"/>
      <c r="BU30" s="741"/>
      <c r="BV30" s="248"/>
      <c r="BW30" s="743">
        <v>816</v>
      </c>
      <c r="BX30" s="247">
        <v>298</v>
      </c>
      <c r="BY30" s="741"/>
      <c r="BZ30" s="741"/>
      <c r="CA30" s="248"/>
      <c r="CB30" s="743">
        <v>298</v>
      </c>
      <c r="CC30" s="249">
        <v>262</v>
      </c>
      <c r="CD30" s="741"/>
      <c r="CE30" s="741"/>
      <c r="CF30" s="248"/>
      <c r="CG30" s="743">
        <v>262</v>
      </c>
      <c r="CH30" s="748">
        <v>143</v>
      </c>
      <c r="CI30" s="741">
        <v>75.48</v>
      </c>
      <c r="CJ30" s="748">
        <v>3856</v>
      </c>
      <c r="CK30" s="247"/>
      <c r="CL30" s="741"/>
      <c r="CM30" s="741"/>
      <c r="CN30" s="248"/>
      <c r="CO30" s="743">
        <v>0</v>
      </c>
      <c r="CP30" s="741"/>
      <c r="CQ30" s="741">
        <v>0</v>
      </c>
      <c r="CR30" s="741"/>
      <c r="CS30" s="741"/>
      <c r="CT30" s="248"/>
      <c r="CU30" s="743">
        <v>0</v>
      </c>
      <c r="CV30" s="247"/>
      <c r="CW30" s="741">
        <v>10198.259581305112</v>
      </c>
      <c r="CX30" s="741"/>
      <c r="CY30" s="741"/>
      <c r="CZ30" s="248"/>
      <c r="DA30" s="743">
        <v>10198.259581305112</v>
      </c>
      <c r="DB30" s="249"/>
      <c r="DC30" s="741">
        <v>165</v>
      </c>
      <c r="DD30" s="741"/>
      <c r="DE30" s="741"/>
      <c r="DF30" s="248"/>
      <c r="DG30" s="743">
        <v>165</v>
      </c>
      <c r="DH30" s="743">
        <v>10363.259581305112</v>
      </c>
      <c r="DI30" s="741">
        <v>6935</v>
      </c>
      <c r="DJ30" s="741"/>
      <c r="DK30" s="741"/>
      <c r="DL30" s="248"/>
      <c r="DM30" s="743">
        <v>6935</v>
      </c>
      <c r="DN30" s="247">
        <v>24510.48</v>
      </c>
      <c r="DO30" s="741">
        <v>10363.259581305112</v>
      </c>
      <c r="DP30" s="741">
        <v>0</v>
      </c>
      <c r="DQ30" s="741">
        <v>0</v>
      </c>
      <c r="DR30" s="741">
        <v>0</v>
      </c>
      <c r="DS30" s="743">
        <v>34873.73958130511</v>
      </c>
      <c r="DT30" s="761">
        <v>1</v>
      </c>
      <c r="DU30" s="762">
        <v>1</v>
      </c>
      <c r="DV30" s="762"/>
      <c r="DW30" s="763">
        <v>2</v>
      </c>
      <c r="DX30" s="761">
        <v>1</v>
      </c>
      <c r="DY30" s="762">
        <v>0</v>
      </c>
      <c r="DZ30" s="762">
        <v>1</v>
      </c>
      <c r="EA30" s="763">
        <v>2</v>
      </c>
      <c r="EB30" s="764"/>
      <c r="EC30" s="764"/>
      <c r="ED30" s="760">
        <v>4</v>
      </c>
      <c r="EE30" s="770"/>
      <c r="EF30" s="772">
        <v>283</v>
      </c>
      <c r="EG30" s="773">
        <v>46</v>
      </c>
      <c r="EH30" s="773">
        <v>0</v>
      </c>
      <c r="EI30" s="773">
        <v>7</v>
      </c>
      <c r="EJ30" s="774">
        <v>329</v>
      </c>
      <c r="EK30" s="250">
        <v>0</v>
      </c>
      <c r="EL30" s="250">
        <v>0</v>
      </c>
      <c r="EM30" s="250">
        <v>0</v>
      </c>
      <c r="EN30" s="250">
        <v>0</v>
      </c>
      <c r="EO30" s="250">
        <v>4</v>
      </c>
      <c r="EP30" s="250">
        <v>8855</v>
      </c>
      <c r="EQ30" s="250">
        <v>6607</v>
      </c>
      <c r="ER30" s="775">
        <v>197</v>
      </c>
      <c r="ES30" s="250">
        <v>15663</v>
      </c>
      <c r="ET30" s="250">
        <v>0</v>
      </c>
      <c r="EU30" s="250">
        <v>566</v>
      </c>
      <c r="EV30" s="250">
        <f t="shared" si="0"/>
        <v>566</v>
      </c>
      <c r="EW30" s="250">
        <v>16229</v>
      </c>
      <c r="EX30" s="736">
        <v>16229</v>
      </c>
      <c r="EY30" s="772">
        <v>0</v>
      </c>
      <c r="EZ30" s="251">
        <v>185</v>
      </c>
      <c r="FA30" s="773">
        <v>0</v>
      </c>
      <c r="FB30" s="251">
        <v>1</v>
      </c>
      <c r="FC30" s="773">
        <v>37</v>
      </c>
      <c r="FD30" s="251">
        <v>704</v>
      </c>
      <c r="FE30" s="773">
        <v>0</v>
      </c>
      <c r="FF30" s="251">
        <v>346</v>
      </c>
      <c r="FG30" s="773">
        <v>0</v>
      </c>
      <c r="FH30" s="251">
        <v>17</v>
      </c>
      <c r="FI30" s="773">
        <v>1</v>
      </c>
      <c r="FJ30" s="251">
        <v>5</v>
      </c>
      <c r="FK30" s="773">
        <v>1</v>
      </c>
      <c r="FL30" s="251">
        <v>662</v>
      </c>
      <c r="FM30" s="781">
        <v>1920</v>
      </c>
    </row>
    <row r="31" spans="1:169" s="245" customFormat="1" ht="15" customHeight="1">
      <c r="A31" s="245">
        <v>24</v>
      </c>
      <c r="B31" s="245" t="s">
        <v>484</v>
      </c>
      <c r="C31" s="245" t="s">
        <v>65</v>
      </c>
      <c r="D31" s="244">
        <v>24</v>
      </c>
      <c r="E31" s="361" t="s">
        <v>643</v>
      </c>
      <c r="F31" s="25">
        <v>42</v>
      </c>
      <c r="G31" s="26">
        <v>53</v>
      </c>
      <c r="H31" s="190">
        <v>95</v>
      </c>
      <c r="I31" s="27">
        <v>2422</v>
      </c>
      <c r="J31" s="26" t="s">
        <v>259</v>
      </c>
      <c r="K31" s="26">
        <v>138</v>
      </c>
      <c r="L31" s="190">
        <v>2560</v>
      </c>
      <c r="M31" s="27">
        <v>73</v>
      </c>
      <c r="N31" s="28">
        <v>30</v>
      </c>
      <c r="O31" s="29"/>
      <c r="P31" s="671">
        <v>2728</v>
      </c>
      <c r="Q31" s="30">
        <v>105222</v>
      </c>
      <c r="R31" s="31">
        <v>235</v>
      </c>
      <c r="S31" s="32">
        <v>57</v>
      </c>
      <c r="T31" s="33">
        <v>200</v>
      </c>
      <c r="U31" s="34">
        <v>25</v>
      </c>
      <c r="V31" s="34">
        <v>52</v>
      </c>
      <c r="W31" s="34">
        <v>55</v>
      </c>
      <c r="X31" s="34">
        <v>10</v>
      </c>
      <c r="Y31" s="35">
        <v>342</v>
      </c>
      <c r="Z31" s="33">
        <v>650</v>
      </c>
      <c r="AA31" s="34">
        <v>315</v>
      </c>
      <c r="AB31" s="35">
        <v>965</v>
      </c>
      <c r="AC31" s="33">
        <v>125</v>
      </c>
      <c r="AD31" s="34">
        <v>10</v>
      </c>
      <c r="AE31" s="306">
        <v>5</v>
      </c>
      <c r="AF31" s="306">
        <v>5</v>
      </c>
      <c r="AG31" s="35">
        <v>145</v>
      </c>
      <c r="AH31" s="306">
        <v>3</v>
      </c>
      <c r="AI31" s="35">
        <v>3</v>
      </c>
      <c r="AJ31" s="752">
        <v>1</v>
      </c>
      <c r="AK31" s="752">
        <v>1</v>
      </c>
      <c r="AL31" s="752">
        <v>0</v>
      </c>
      <c r="AM31" s="752"/>
      <c r="AN31" s="752"/>
      <c r="AO31" s="752"/>
      <c r="AP31" s="752"/>
      <c r="AQ31" s="752"/>
      <c r="AR31" s="752">
        <v>1</v>
      </c>
      <c r="AS31" s="752">
        <v>1</v>
      </c>
      <c r="AT31" s="750">
        <v>5</v>
      </c>
      <c r="AU31" s="750">
        <v>2</v>
      </c>
      <c r="AV31" s="750">
        <v>3</v>
      </c>
      <c r="AW31" s="750">
        <v>0</v>
      </c>
      <c r="AX31" s="246"/>
      <c r="AY31" s="751">
        <v>10</v>
      </c>
      <c r="AZ31" s="750">
        <v>4</v>
      </c>
      <c r="BA31" s="750"/>
      <c r="BB31" s="750">
        <v>4</v>
      </c>
      <c r="BC31" s="754">
        <v>1</v>
      </c>
      <c r="BD31" s="750">
        <v>3</v>
      </c>
      <c r="BE31" s="755">
        <v>4</v>
      </c>
      <c r="BF31" s="750">
        <v>2</v>
      </c>
      <c r="BG31" s="750"/>
      <c r="BH31" s="755">
        <v>2</v>
      </c>
      <c r="BI31" s="750">
        <v>5</v>
      </c>
      <c r="BJ31" s="750">
        <v>5</v>
      </c>
      <c r="BK31" s="751">
        <v>10</v>
      </c>
      <c r="BL31" s="247">
        <v>21765</v>
      </c>
      <c r="BM31" s="741">
        <v>1340</v>
      </c>
      <c r="BN31" s="741"/>
      <c r="BO31" s="741"/>
      <c r="BP31" s="742"/>
      <c r="BQ31" s="743">
        <v>23105</v>
      </c>
      <c r="BR31" s="741">
        <v>5144</v>
      </c>
      <c r="BS31" s="741">
        <v>0</v>
      </c>
      <c r="BT31" s="741"/>
      <c r="BU31" s="741"/>
      <c r="BV31" s="248"/>
      <c r="BW31" s="743">
        <v>5144</v>
      </c>
      <c r="BX31" s="247">
        <v>4537</v>
      </c>
      <c r="BY31" s="741"/>
      <c r="BZ31" s="741"/>
      <c r="CA31" s="248"/>
      <c r="CB31" s="743">
        <v>4537</v>
      </c>
      <c r="CC31" s="249"/>
      <c r="CD31" s="741"/>
      <c r="CE31" s="741"/>
      <c r="CF31" s="248"/>
      <c r="CG31" s="743">
        <v>0</v>
      </c>
      <c r="CH31" s="748"/>
      <c r="CI31" s="741"/>
      <c r="CJ31" s="748"/>
      <c r="CK31" s="247"/>
      <c r="CL31" s="741"/>
      <c r="CM31" s="741"/>
      <c r="CN31" s="248"/>
      <c r="CO31" s="743">
        <v>0</v>
      </c>
      <c r="CP31" s="741"/>
      <c r="CQ31" s="741">
        <v>3309</v>
      </c>
      <c r="CR31" s="741"/>
      <c r="CS31" s="741"/>
      <c r="CT31" s="248"/>
      <c r="CU31" s="743">
        <v>3309</v>
      </c>
      <c r="CV31" s="247"/>
      <c r="CW31" s="741">
        <v>16150.499209670881</v>
      </c>
      <c r="CX31" s="741"/>
      <c r="CY31" s="741"/>
      <c r="CZ31" s="248"/>
      <c r="DA31" s="743">
        <v>16150.499209670881</v>
      </c>
      <c r="DB31" s="249"/>
      <c r="DC31" s="741">
        <v>4800</v>
      </c>
      <c r="DD31" s="741"/>
      <c r="DE31" s="741"/>
      <c r="DF31" s="248"/>
      <c r="DG31" s="743">
        <v>4800</v>
      </c>
      <c r="DH31" s="743">
        <v>24259.49920967088</v>
      </c>
      <c r="DI31" s="741"/>
      <c r="DJ31" s="741"/>
      <c r="DK31" s="741"/>
      <c r="DL31" s="248"/>
      <c r="DM31" s="743">
        <v>0</v>
      </c>
      <c r="DN31" s="247">
        <v>31446</v>
      </c>
      <c r="DO31" s="741">
        <v>25599.49920967088</v>
      </c>
      <c r="DP31" s="741">
        <v>0</v>
      </c>
      <c r="DQ31" s="741">
        <v>0</v>
      </c>
      <c r="DR31" s="741">
        <v>0</v>
      </c>
      <c r="DS31" s="743">
        <v>57045.49920967088</v>
      </c>
      <c r="DT31" s="761">
        <v>1</v>
      </c>
      <c r="DU31" s="762">
        <v>0</v>
      </c>
      <c r="DV31" s="762">
        <v>3</v>
      </c>
      <c r="DW31" s="763">
        <v>4</v>
      </c>
      <c r="DX31" s="761">
        <v>1</v>
      </c>
      <c r="DY31" s="762">
        <v>0</v>
      </c>
      <c r="DZ31" s="762">
        <v>1</v>
      </c>
      <c r="EA31" s="763">
        <v>2</v>
      </c>
      <c r="EB31" s="764"/>
      <c r="EC31" s="764"/>
      <c r="ED31" s="760">
        <v>6</v>
      </c>
      <c r="EE31" s="770"/>
      <c r="EF31" s="772">
        <v>624</v>
      </c>
      <c r="EG31" s="773">
        <v>11</v>
      </c>
      <c r="EH31" s="773">
        <v>0</v>
      </c>
      <c r="EI31" s="773">
        <v>5</v>
      </c>
      <c r="EJ31" s="774">
        <v>635</v>
      </c>
      <c r="EK31" s="250">
        <v>0</v>
      </c>
      <c r="EL31" s="250">
        <v>0</v>
      </c>
      <c r="EM31" s="250">
        <v>0</v>
      </c>
      <c r="EN31" s="250">
        <v>1</v>
      </c>
      <c r="EO31" s="250">
        <v>166</v>
      </c>
      <c r="EP31" s="250">
        <v>17105</v>
      </c>
      <c r="EQ31" s="250">
        <v>14991</v>
      </c>
      <c r="ER31" s="775">
        <v>76</v>
      </c>
      <c r="ES31" s="250">
        <v>32339</v>
      </c>
      <c r="ET31" s="250">
        <v>0</v>
      </c>
      <c r="EU31" s="250">
        <v>3</v>
      </c>
      <c r="EV31" s="250">
        <f t="shared" si="0"/>
        <v>3</v>
      </c>
      <c r="EW31" s="250">
        <v>32342</v>
      </c>
      <c r="EX31" s="736">
        <v>32342</v>
      </c>
      <c r="EY31" s="772">
        <v>0</v>
      </c>
      <c r="EZ31" s="251">
        <v>38</v>
      </c>
      <c r="FA31" s="773">
        <v>0</v>
      </c>
      <c r="FB31" s="251">
        <v>2</v>
      </c>
      <c r="FC31" s="773">
        <v>0</v>
      </c>
      <c r="FD31" s="251">
        <v>172</v>
      </c>
      <c r="FE31" s="773">
        <v>1</v>
      </c>
      <c r="FF31" s="251">
        <v>101</v>
      </c>
      <c r="FG31" s="773">
        <v>0</v>
      </c>
      <c r="FH31" s="251">
        <v>38</v>
      </c>
      <c r="FI31" s="773">
        <v>0</v>
      </c>
      <c r="FJ31" s="251">
        <v>18</v>
      </c>
      <c r="FK31" s="773">
        <v>0</v>
      </c>
      <c r="FL31" s="251">
        <v>167</v>
      </c>
      <c r="FM31" s="781">
        <v>536</v>
      </c>
    </row>
    <row r="32" spans="1:169" s="245" customFormat="1" ht="15" customHeight="1">
      <c r="A32" s="245">
        <v>25</v>
      </c>
      <c r="B32" s="245" t="s">
        <v>484</v>
      </c>
      <c r="C32" s="245" t="s">
        <v>66</v>
      </c>
      <c r="D32" s="244">
        <v>25</v>
      </c>
      <c r="E32" s="361" t="s">
        <v>644</v>
      </c>
      <c r="F32" s="25">
        <v>72</v>
      </c>
      <c r="G32" s="26">
        <v>33</v>
      </c>
      <c r="H32" s="190">
        <v>105</v>
      </c>
      <c r="I32" s="27">
        <v>748</v>
      </c>
      <c r="J32" s="26">
        <v>54</v>
      </c>
      <c r="K32" s="26">
        <v>36</v>
      </c>
      <c r="L32" s="190">
        <v>838</v>
      </c>
      <c r="M32" s="27">
        <v>220</v>
      </c>
      <c r="N32" s="28">
        <v>34</v>
      </c>
      <c r="O32" s="29"/>
      <c r="P32" s="671">
        <v>1163</v>
      </c>
      <c r="Q32" s="30">
        <v>58545</v>
      </c>
      <c r="R32" s="31">
        <v>225</v>
      </c>
      <c r="S32" s="32">
        <v>60</v>
      </c>
      <c r="T32" s="33">
        <v>426</v>
      </c>
      <c r="U32" s="34">
        <v>28</v>
      </c>
      <c r="V32" s="34">
        <v>13</v>
      </c>
      <c r="W32" s="34">
        <v>49</v>
      </c>
      <c r="X32" s="34">
        <v>19</v>
      </c>
      <c r="Y32" s="35">
        <v>535</v>
      </c>
      <c r="Z32" s="33">
        <v>111</v>
      </c>
      <c r="AA32" s="34">
        <v>366</v>
      </c>
      <c r="AB32" s="35">
        <v>477</v>
      </c>
      <c r="AC32" s="33">
        <v>138</v>
      </c>
      <c r="AD32" s="34">
        <v>30</v>
      </c>
      <c r="AE32" s="306">
        <v>30</v>
      </c>
      <c r="AF32" s="306">
        <v>24</v>
      </c>
      <c r="AG32" s="35">
        <v>222</v>
      </c>
      <c r="AH32" s="306">
        <v>1</v>
      </c>
      <c r="AI32" s="35">
        <v>1</v>
      </c>
      <c r="AJ32" s="752"/>
      <c r="AK32" s="752">
        <v>1</v>
      </c>
      <c r="AL32" s="752"/>
      <c r="AM32" s="752">
        <v>1</v>
      </c>
      <c r="AN32" s="752">
        <v>2</v>
      </c>
      <c r="AO32" s="752"/>
      <c r="AP32" s="752"/>
      <c r="AQ32" s="752"/>
      <c r="AR32" s="752">
        <v>1</v>
      </c>
      <c r="AS32" s="752"/>
      <c r="AT32" s="750">
        <v>2</v>
      </c>
      <c r="AU32" s="750">
        <v>2</v>
      </c>
      <c r="AV32" s="750">
        <v>4</v>
      </c>
      <c r="AW32" s="750">
        <v>22</v>
      </c>
      <c r="AX32" s="246">
        <v>15</v>
      </c>
      <c r="AY32" s="751">
        <v>45</v>
      </c>
      <c r="AZ32" s="750">
        <v>2</v>
      </c>
      <c r="BA32" s="750">
        <v>2</v>
      </c>
      <c r="BB32" s="750">
        <v>4</v>
      </c>
      <c r="BC32" s="754"/>
      <c r="BD32" s="750">
        <v>2</v>
      </c>
      <c r="BE32" s="755">
        <v>2</v>
      </c>
      <c r="BF32" s="750">
        <v>1</v>
      </c>
      <c r="BG32" s="750">
        <v>1</v>
      </c>
      <c r="BH32" s="755">
        <v>2</v>
      </c>
      <c r="BI32" s="750"/>
      <c r="BJ32" s="750"/>
      <c r="BK32" s="751">
        <v>0</v>
      </c>
      <c r="BL32" s="247">
        <v>10247</v>
      </c>
      <c r="BM32" s="741">
        <v>0</v>
      </c>
      <c r="BN32" s="741">
        <v>1768.24</v>
      </c>
      <c r="BO32" s="741"/>
      <c r="BP32" s="742"/>
      <c r="BQ32" s="743">
        <v>12015.24</v>
      </c>
      <c r="BR32" s="741">
        <v>287.19</v>
      </c>
      <c r="BS32" s="741">
        <v>0</v>
      </c>
      <c r="BT32" s="741"/>
      <c r="BU32" s="741"/>
      <c r="BV32" s="248"/>
      <c r="BW32" s="743">
        <v>287.19</v>
      </c>
      <c r="BX32" s="247"/>
      <c r="BY32" s="741"/>
      <c r="BZ32" s="741"/>
      <c r="CA32" s="248"/>
      <c r="CB32" s="743">
        <v>0</v>
      </c>
      <c r="CC32" s="249"/>
      <c r="CD32" s="741"/>
      <c r="CE32" s="741"/>
      <c r="CF32" s="248"/>
      <c r="CG32" s="743">
        <v>0</v>
      </c>
      <c r="CH32" s="748">
        <v>1321</v>
      </c>
      <c r="CI32" s="741">
        <v>1044</v>
      </c>
      <c r="CJ32" s="748">
        <v>219</v>
      </c>
      <c r="CK32" s="247"/>
      <c r="CL32" s="741"/>
      <c r="CM32" s="741"/>
      <c r="CN32" s="248"/>
      <c r="CO32" s="743">
        <v>0</v>
      </c>
      <c r="CP32" s="741">
        <v>5287</v>
      </c>
      <c r="CQ32" s="741">
        <v>0</v>
      </c>
      <c r="CR32" s="741"/>
      <c r="CS32" s="741"/>
      <c r="CT32" s="248"/>
      <c r="CU32" s="743">
        <v>5287</v>
      </c>
      <c r="CV32" s="247"/>
      <c r="CW32" s="741">
        <v>18130</v>
      </c>
      <c r="CX32" s="741"/>
      <c r="CY32" s="741"/>
      <c r="CZ32" s="248"/>
      <c r="DA32" s="743">
        <v>18130</v>
      </c>
      <c r="DB32" s="249">
        <v>5561.65</v>
      </c>
      <c r="DC32" s="741">
        <v>2500</v>
      </c>
      <c r="DD32" s="741"/>
      <c r="DE32" s="741"/>
      <c r="DF32" s="248"/>
      <c r="DG32" s="743">
        <v>8061.65</v>
      </c>
      <c r="DH32" s="743">
        <v>31478.65</v>
      </c>
      <c r="DI32" s="741"/>
      <c r="DJ32" s="741"/>
      <c r="DK32" s="741"/>
      <c r="DL32" s="248"/>
      <c r="DM32" s="743">
        <v>0</v>
      </c>
      <c r="DN32" s="247">
        <v>23966.84</v>
      </c>
      <c r="DO32" s="741">
        <v>20630</v>
      </c>
      <c r="DP32" s="741">
        <v>1768.24</v>
      </c>
      <c r="DQ32" s="741">
        <v>0</v>
      </c>
      <c r="DR32" s="741">
        <v>0</v>
      </c>
      <c r="DS32" s="743">
        <v>46365.079999999994</v>
      </c>
      <c r="DT32" s="761">
        <v>1</v>
      </c>
      <c r="DU32" s="762"/>
      <c r="DV32" s="762">
        <v>3</v>
      </c>
      <c r="DW32" s="763">
        <v>4</v>
      </c>
      <c r="DX32" s="761">
        <v>0</v>
      </c>
      <c r="DY32" s="762">
        <v>0</v>
      </c>
      <c r="DZ32" s="762">
        <v>2</v>
      </c>
      <c r="EA32" s="763">
        <v>2</v>
      </c>
      <c r="EB32" s="764"/>
      <c r="EC32" s="764"/>
      <c r="ED32" s="760">
        <v>6</v>
      </c>
      <c r="EE32" s="770">
        <v>137</v>
      </c>
      <c r="EF32" s="772">
        <v>140</v>
      </c>
      <c r="EG32" s="773">
        <v>72</v>
      </c>
      <c r="EH32" s="773">
        <v>0</v>
      </c>
      <c r="EI32" s="773">
        <v>11</v>
      </c>
      <c r="EJ32" s="774">
        <v>212</v>
      </c>
      <c r="EK32" s="250">
        <v>0</v>
      </c>
      <c r="EL32" s="250">
        <v>0</v>
      </c>
      <c r="EM32" s="250">
        <v>0</v>
      </c>
      <c r="EN32" s="250">
        <v>0</v>
      </c>
      <c r="EO32" s="250">
        <v>1</v>
      </c>
      <c r="EP32" s="250">
        <v>6522</v>
      </c>
      <c r="EQ32" s="250">
        <v>5265</v>
      </c>
      <c r="ER32" s="775">
        <v>92</v>
      </c>
      <c r="ES32" s="250">
        <v>11880</v>
      </c>
      <c r="ET32" s="250">
        <v>0</v>
      </c>
      <c r="EU32" s="250">
        <v>171</v>
      </c>
      <c r="EV32" s="250">
        <f t="shared" si="0"/>
        <v>171</v>
      </c>
      <c r="EW32" s="250">
        <v>12051</v>
      </c>
      <c r="EX32" s="736">
        <v>12051</v>
      </c>
      <c r="EY32" s="772">
        <v>0</v>
      </c>
      <c r="EZ32" s="251">
        <v>255</v>
      </c>
      <c r="FA32" s="773">
        <v>0</v>
      </c>
      <c r="FB32" s="251">
        <v>0</v>
      </c>
      <c r="FC32" s="773">
        <v>8</v>
      </c>
      <c r="FD32" s="251">
        <v>568</v>
      </c>
      <c r="FE32" s="773">
        <v>2</v>
      </c>
      <c r="FF32" s="251">
        <v>260</v>
      </c>
      <c r="FG32" s="773">
        <v>0</v>
      </c>
      <c r="FH32" s="251">
        <v>0</v>
      </c>
      <c r="FI32" s="773">
        <v>0</v>
      </c>
      <c r="FJ32" s="251">
        <v>0</v>
      </c>
      <c r="FK32" s="773">
        <v>2</v>
      </c>
      <c r="FL32" s="251">
        <v>294</v>
      </c>
      <c r="FM32" s="781">
        <v>1377</v>
      </c>
    </row>
    <row r="33" spans="1:169" s="245" customFormat="1" ht="15" customHeight="1">
      <c r="A33" s="43">
        <v>26</v>
      </c>
      <c r="B33" s="245" t="s">
        <v>484</v>
      </c>
      <c r="C33" s="168" t="s">
        <v>67</v>
      </c>
      <c r="D33" s="245">
        <v>26</v>
      </c>
      <c r="E33" s="361" t="s">
        <v>645</v>
      </c>
      <c r="F33" s="25">
        <v>48</v>
      </c>
      <c r="G33" s="26">
        <v>30</v>
      </c>
      <c r="H33" s="190">
        <v>78</v>
      </c>
      <c r="I33" s="27">
        <v>1483</v>
      </c>
      <c r="J33" s="26">
        <v>44</v>
      </c>
      <c r="K33" s="26">
        <v>44</v>
      </c>
      <c r="L33" s="190">
        <v>1571</v>
      </c>
      <c r="M33" s="27">
        <v>28</v>
      </c>
      <c r="N33" s="28">
        <v>31</v>
      </c>
      <c r="O33" s="29">
        <v>21</v>
      </c>
      <c r="P33" s="671">
        <v>1677</v>
      </c>
      <c r="Q33" s="30">
        <v>32652</v>
      </c>
      <c r="R33" s="31">
        <v>222</v>
      </c>
      <c r="S33" s="32">
        <v>58</v>
      </c>
      <c r="T33" s="33">
        <v>180</v>
      </c>
      <c r="U33" s="34">
        <v>18</v>
      </c>
      <c r="V33" s="34">
        <v>54</v>
      </c>
      <c r="W33" s="34">
        <v>36</v>
      </c>
      <c r="X33" s="34">
        <v>69</v>
      </c>
      <c r="Y33" s="35">
        <v>357</v>
      </c>
      <c r="Z33" s="33">
        <v>428</v>
      </c>
      <c r="AA33" s="34">
        <v>604</v>
      </c>
      <c r="AB33" s="35">
        <v>1032</v>
      </c>
      <c r="AC33" s="33">
        <v>68</v>
      </c>
      <c r="AD33" s="34"/>
      <c r="AE33" s="306">
        <v>8</v>
      </c>
      <c r="AF33" s="306"/>
      <c r="AG33" s="35">
        <v>76</v>
      </c>
      <c r="AH33" s="306">
        <v>2</v>
      </c>
      <c r="AI33" s="35">
        <v>2</v>
      </c>
      <c r="AJ33" s="752"/>
      <c r="AK33" s="752">
        <v>1</v>
      </c>
      <c r="AL33" s="752"/>
      <c r="AM33" s="752">
        <v>3</v>
      </c>
      <c r="AN33" s="752"/>
      <c r="AO33" s="752">
        <v>1</v>
      </c>
      <c r="AP33" s="752"/>
      <c r="AQ33" s="752"/>
      <c r="AR33" s="752">
        <v>1</v>
      </c>
      <c r="AS33" s="752">
        <v>8</v>
      </c>
      <c r="AT33" s="750">
        <v>2</v>
      </c>
      <c r="AU33" s="750">
        <v>3</v>
      </c>
      <c r="AV33" s="750">
        <v>5</v>
      </c>
      <c r="AW33" s="750">
        <v>11</v>
      </c>
      <c r="AX33" s="246">
        <v>33</v>
      </c>
      <c r="AY33" s="751">
        <v>54</v>
      </c>
      <c r="AZ33" s="750">
        <v>2</v>
      </c>
      <c r="BA33" s="750"/>
      <c r="BB33" s="750">
        <v>2</v>
      </c>
      <c r="BC33" s="754"/>
      <c r="BD33" s="750">
        <v>4</v>
      </c>
      <c r="BE33" s="755">
        <v>4</v>
      </c>
      <c r="BF33" s="750">
        <v>2</v>
      </c>
      <c r="BG33" s="750">
        <v>2</v>
      </c>
      <c r="BH33" s="755">
        <v>4</v>
      </c>
      <c r="BI33" s="750"/>
      <c r="BJ33" s="750"/>
      <c r="BK33" s="751">
        <v>0</v>
      </c>
      <c r="BL33" s="247">
        <v>18952.76</v>
      </c>
      <c r="BM33" s="741">
        <v>0</v>
      </c>
      <c r="BN33" s="741"/>
      <c r="BO33" s="741"/>
      <c r="BP33" s="742"/>
      <c r="BQ33" s="743">
        <v>18952.76</v>
      </c>
      <c r="BR33" s="741"/>
      <c r="BS33" s="741">
        <v>0</v>
      </c>
      <c r="BT33" s="741"/>
      <c r="BU33" s="741"/>
      <c r="BV33" s="248"/>
      <c r="BW33" s="743">
        <v>0</v>
      </c>
      <c r="BX33" s="247">
        <v>1815</v>
      </c>
      <c r="BY33" s="741"/>
      <c r="BZ33" s="741"/>
      <c r="CA33" s="248"/>
      <c r="CB33" s="743">
        <v>1815</v>
      </c>
      <c r="CC33" s="249"/>
      <c r="CD33" s="741"/>
      <c r="CE33" s="741"/>
      <c r="CF33" s="248"/>
      <c r="CG33" s="743">
        <v>0</v>
      </c>
      <c r="CH33" s="748">
        <v>13102.87</v>
      </c>
      <c r="CI33" s="741">
        <v>2724.18</v>
      </c>
      <c r="CJ33" s="748">
        <v>956.02</v>
      </c>
      <c r="CK33" s="247"/>
      <c r="CL33" s="741"/>
      <c r="CM33" s="741"/>
      <c r="CN33" s="248"/>
      <c r="CO33" s="743">
        <v>0</v>
      </c>
      <c r="CP33" s="741"/>
      <c r="CQ33" s="741">
        <v>0</v>
      </c>
      <c r="CR33" s="741"/>
      <c r="CS33" s="741"/>
      <c r="CT33" s="248"/>
      <c r="CU33" s="743">
        <v>0</v>
      </c>
      <c r="CV33" s="247"/>
      <c r="CW33" s="741">
        <v>5465.014126023727</v>
      </c>
      <c r="CX33" s="741"/>
      <c r="CY33" s="741"/>
      <c r="CZ33" s="248"/>
      <c r="DA33" s="743">
        <v>5465.014126023727</v>
      </c>
      <c r="DB33" s="249"/>
      <c r="DC33" s="741">
        <v>0</v>
      </c>
      <c r="DD33" s="741"/>
      <c r="DE33" s="741"/>
      <c r="DF33" s="248"/>
      <c r="DG33" s="743">
        <v>0</v>
      </c>
      <c r="DH33" s="743">
        <v>5465.014126023727</v>
      </c>
      <c r="DI33" s="741">
        <v>2128.15</v>
      </c>
      <c r="DJ33" s="741"/>
      <c r="DK33" s="741"/>
      <c r="DL33" s="248"/>
      <c r="DM33" s="743">
        <v>2128.15</v>
      </c>
      <c r="DN33" s="247">
        <v>39678.979999999996</v>
      </c>
      <c r="DO33" s="741">
        <v>5465.014126023727</v>
      </c>
      <c r="DP33" s="741">
        <v>0</v>
      </c>
      <c r="DQ33" s="741">
        <v>0</v>
      </c>
      <c r="DR33" s="741">
        <v>0</v>
      </c>
      <c r="DS33" s="743">
        <v>45143.994126023725</v>
      </c>
      <c r="DT33" s="761">
        <v>1</v>
      </c>
      <c r="DU33" s="762">
        <v>0</v>
      </c>
      <c r="DV33" s="762">
        <v>2</v>
      </c>
      <c r="DW33" s="763">
        <v>3</v>
      </c>
      <c r="DX33" s="761">
        <v>1</v>
      </c>
      <c r="DY33" s="762">
        <v>0</v>
      </c>
      <c r="DZ33" s="762">
        <v>1</v>
      </c>
      <c r="EA33" s="763">
        <v>2</v>
      </c>
      <c r="EB33" s="764"/>
      <c r="EC33" s="764">
        <v>1</v>
      </c>
      <c r="ED33" s="760">
        <v>5</v>
      </c>
      <c r="EE33" s="770">
        <v>213</v>
      </c>
      <c r="EF33" s="772">
        <v>737</v>
      </c>
      <c r="EG33" s="773">
        <v>82</v>
      </c>
      <c r="EH33" s="773">
        <v>6</v>
      </c>
      <c r="EI33" s="773">
        <v>1</v>
      </c>
      <c r="EJ33" s="774">
        <v>825</v>
      </c>
      <c r="EK33" s="250">
        <v>0</v>
      </c>
      <c r="EL33" s="250">
        <v>0</v>
      </c>
      <c r="EM33" s="250">
        <v>0</v>
      </c>
      <c r="EN33" s="250">
        <v>0</v>
      </c>
      <c r="EO33" s="250">
        <v>33</v>
      </c>
      <c r="EP33" s="250">
        <v>18944</v>
      </c>
      <c r="EQ33" s="250">
        <v>25156</v>
      </c>
      <c r="ER33" s="775">
        <v>88</v>
      </c>
      <c r="ES33" s="250">
        <v>44221</v>
      </c>
      <c r="ET33" s="250">
        <v>0</v>
      </c>
      <c r="EU33" s="250">
        <v>47</v>
      </c>
      <c r="EV33" s="250">
        <f t="shared" si="0"/>
        <v>47</v>
      </c>
      <c r="EW33" s="250">
        <v>44268</v>
      </c>
      <c r="EX33" s="736">
        <v>52268</v>
      </c>
      <c r="EY33" s="772">
        <v>0</v>
      </c>
      <c r="EZ33" s="251">
        <v>813</v>
      </c>
      <c r="FA33" s="773">
        <v>0</v>
      </c>
      <c r="FB33" s="251">
        <v>10</v>
      </c>
      <c r="FC33" s="773">
        <v>30</v>
      </c>
      <c r="FD33" s="251">
        <v>1989</v>
      </c>
      <c r="FE33" s="773">
        <v>2</v>
      </c>
      <c r="FF33" s="251">
        <v>480</v>
      </c>
      <c r="FG33" s="773">
        <v>0</v>
      </c>
      <c r="FH33" s="251">
        <v>44</v>
      </c>
      <c r="FI33" s="773">
        <v>0</v>
      </c>
      <c r="FJ33" s="251">
        <v>12</v>
      </c>
      <c r="FK33" s="773">
        <v>0</v>
      </c>
      <c r="FL33" s="251">
        <v>169</v>
      </c>
      <c r="FM33" s="781">
        <v>3517</v>
      </c>
    </row>
    <row r="34" spans="1:169" s="245" customFormat="1" ht="15" customHeight="1">
      <c r="A34" s="43">
        <v>27</v>
      </c>
      <c r="B34" s="245" t="s">
        <v>485</v>
      </c>
      <c r="C34" s="168" t="s">
        <v>68</v>
      </c>
      <c r="D34" s="244">
        <v>27</v>
      </c>
      <c r="E34" s="361" t="s">
        <v>459</v>
      </c>
      <c r="F34" s="25" t="s">
        <v>259</v>
      </c>
      <c r="G34" s="26" t="s">
        <v>259</v>
      </c>
      <c r="H34" s="190">
        <v>0</v>
      </c>
      <c r="I34" s="27" t="s">
        <v>259</v>
      </c>
      <c r="J34" s="26" t="s">
        <v>259</v>
      </c>
      <c r="K34" s="26" t="s">
        <v>259</v>
      </c>
      <c r="L34" s="190">
        <v>0</v>
      </c>
      <c r="M34" s="27" t="s">
        <v>259</v>
      </c>
      <c r="N34" s="28" t="s">
        <v>259</v>
      </c>
      <c r="O34" s="29"/>
      <c r="P34" s="671"/>
      <c r="Q34" s="30"/>
      <c r="R34" s="31"/>
      <c r="S34" s="32"/>
      <c r="T34" s="33"/>
      <c r="U34" s="34"/>
      <c r="V34" s="34"/>
      <c r="W34" s="34"/>
      <c r="X34" s="34"/>
      <c r="Y34" s="35">
        <v>0</v>
      </c>
      <c r="Z34" s="33"/>
      <c r="AA34" s="34"/>
      <c r="AB34" s="35">
        <v>0</v>
      </c>
      <c r="AC34" s="33"/>
      <c r="AD34" s="34"/>
      <c r="AE34" s="306"/>
      <c r="AF34" s="306"/>
      <c r="AG34" s="35">
        <v>0</v>
      </c>
      <c r="AH34" s="306">
        <v>0</v>
      </c>
      <c r="AI34" s="35">
        <v>0</v>
      </c>
      <c r="AJ34" s="752"/>
      <c r="AK34" s="752"/>
      <c r="AL34" s="752"/>
      <c r="AM34" s="752"/>
      <c r="AN34" s="752"/>
      <c r="AO34" s="752"/>
      <c r="AP34" s="752"/>
      <c r="AQ34" s="752"/>
      <c r="AR34" s="752"/>
      <c r="AS34" s="752"/>
      <c r="AT34" s="750"/>
      <c r="AU34" s="750"/>
      <c r="AV34" s="750"/>
      <c r="AW34" s="750"/>
      <c r="AX34" s="246"/>
      <c r="AY34" s="751">
        <v>0</v>
      </c>
      <c r="AZ34" s="750"/>
      <c r="BA34" s="750"/>
      <c r="BB34" s="750">
        <v>0</v>
      </c>
      <c r="BC34" s="754"/>
      <c r="BD34" s="750"/>
      <c r="BE34" s="755">
        <v>0</v>
      </c>
      <c r="BF34" s="750"/>
      <c r="BG34" s="750"/>
      <c r="BH34" s="755">
        <v>0</v>
      </c>
      <c r="BI34" s="750"/>
      <c r="BJ34" s="750"/>
      <c r="BK34" s="751">
        <v>0</v>
      </c>
      <c r="BL34" s="247"/>
      <c r="BM34" s="741">
        <v>0</v>
      </c>
      <c r="BN34" s="741"/>
      <c r="BO34" s="741"/>
      <c r="BP34" s="742"/>
      <c r="BQ34" s="743">
        <v>0</v>
      </c>
      <c r="BR34" s="741"/>
      <c r="BS34" s="741">
        <v>0</v>
      </c>
      <c r="BT34" s="741"/>
      <c r="BU34" s="741"/>
      <c r="BV34" s="248"/>
      <c r="BW34" s="743">
        <v>0</v>
      </c>
      <c r="BX34" s="247"/>
      <c r="BY34" s="741"/>
      <c r="BZ34" s="741"/>
      <c r="CA34" s="248"/>
      <c r="CB34" s="743">
        <v>0</v>
      </c>
      <c r="CC34" s="249"/>
      <c r="CD34" s="741"/>
      <c r="CE34" s="741"/>
      <c r="CF34" s="248"/>
      <c r="CG34" s="743">
        <v>0</v>
      </c>
      <c r="CH34" s="748"/>
      <c r="CI34" s="741"/>
      <c r="CJ34" s="748"/>
      <c r="CK34" s="247"/>
      <c r="CL34" s="741"/>
      <c r="CM34" s="741"/>
      <c r="CN34" s="248"/>
      <c r="CO34" s="743">
        <v>0</v>
      </c>
      <c r="CP34" s="741"/>
      <c r="CQ34" s="741">
        <v>0</v>
      </c>
      <c r="CR34" s="741"/>
      <c r="CS34" s="741"/>
      <c r="CT34" s="248"/>
      <c r="CU34" s="743">
        <v>0</v>
      </c>
      <c r="CV34" s="247"/>
      <c r="CW34" s="741">
        <v>0</v>
      </c>
      <c r="CX34" s="741"/>
      <c r="CY34" s="741"/>
      <c r="CZ34" s="248"/>
      <c r="DA34" s="743">
        <v>0</v>
      </c>
      <c r="DB34" s="249"/>
      <c r="DC34" s="741">
        <v>0</v>
      </c>
      <c r="DD34" s="741"/>
      <c r="DE34" s="741"/>
      <c r="DF34" s="248"/>
      <c r="DG34" s="743">
        <v>0</v>
      </c>
      <c r="DH34" s="743">
        <v>0</v>
      </c>
      <c r="DI34" s="741"/>
      <c r="DJ34" s="741"/>
      <c r="DK34" s="741"/>
      <c r="DL34" s="248"/>
      <c r="DM34" s="743">
        <v>0</v>
      </c>
      <c r="DN34" s="247">
        <v>0</v>
      </c>
      <c r="DO34" s="741">
        <v>0</v>
      </c>
      <c r="DP34" s="741">
        <v>0</v>
      </c>
      <c r="DQ34" s="741">
        <v>0</v>
      </c>
      <c r="DR34" s="741">
        <v>0</v>
      </c>
      <c r="DS34" s="743">
        <v>0</v>
      </c>
      <c r="DT34" s="761">
        <v>0</v>
      </c>
      <c r="DU34" s="762">
        <v>0</v>
      </c>
      <c r="DV34" s="762">
        <v>0</v>
      </c>
      <c r="DW34" s="763">
        <v>0</v>
      </c>
      <c r="DX34" s="761">
        <v>0</v>
      </c>
      <c r="DY34" s="762">
        <v>0</v>
      </c>
      <c r="DZ34" s="762">
        <v>0</v>
      </c>
      <c r="EA34" s="763">
        <v>0</v>
      </c>
      <c r="EB34" s="764"/>
      <c r="EC34" s="764"/>
      <c r="ED34" s="760">
        <v>0</v>
      </c>
      <c r="EE34" s="770"/>
      <c r="EF34" s="772">
        <v>0</v>
      </c>
      <c r="EG34" s="773">
        <v>0</v>
      </c>
      <c r="EH34" s="773">
        <v>0</v>
      </c>
      <c r="EI34" s="773">
        <v>0</v>
      </c>
      <c r="EJ34" s="774">
        <v>0</v>
      </c>
      <c r="EK34" s="250">
        <v>0</v>
      </c>
      <c r="EL34" s="250">
        <v>0</v>
      </c>
      <c r="EM34" s="250">
        <v>0</v>
      </c>
      <c r="EN34" s="250">
        <v>0</v>
      </c>
      <c r="EO34" s="250">
        <v>0</v>
      </c>
      <c r="EP34" s="250">
        <v>7940</v>
      </c>
      <c r="EQ34" s="250">
        <v>2983</v>
      </c>
      <c r="ER34" s="775">
        <v>22</v>
      </c>
      <c r="ES34" s="250">
        <v>10945</v>
      </c>
      <c r="ET34" s="250">
        <v>0</v>
      </c>
      <c r="EU34" s="250">
        <v>161</v>
      </c>
      <c r="EV34" s="250">
        <f t="shared" si="0"/>
        <v>161</v>
      </c>
      <c r="EW34" s="250">
        <v>11106</v>
      </c>
      <c r="EX34" s="736">
        <v>11106</v>
      </c>
      <c r="EY34" s="772">
        <v>0</v>
      </c>
      <c r="EZ34" s="251">
        <v>10</v>
      </c>
      <c r="FA34" s="773">
        <v>0</v>
      </c>
      <c r="FB34" s="251">
        <v>1</v>
      </c>
      <c r="FC34" s="773">
        <v>0</v>
      </c>
      <c r="FD34" s="251">
        <v>7</v>
      </c>
      <c r="FE34" s="773">
        <v>0</v>
      </c>
      <c r="FF34" s="251">
        <v>141</v>
      </c>
      <c r="FG34" s="773">
        <v>0</v>
      </c>
      <c r="FH34" s="251">
        <v>88</v>
      </c>
      <c r="FI34" s="773">
        <v>0</v>
      </c>
      <c r="FJ34" s="251">
        <v>0</v>
      </c>
      <c r="FK34" s="773">
        <v>0</v>
      </c>
      <c r="FL34" s="251">
        <v>32</v>
      </c>
      <c r="FM34" s="781">
        <v>279</v>
      </c>
    </row>
    <row r="35" spans="1:169" s="245" customFormat="1" ht="15" customHeight="1">
      <c r="A35" s="43">
        <v>34</v>
      </c>
      <c r="B35" s="245" t="s">
        <v>485</v>
      </c>
      <c r="C35" s="168" t="s">
        <v>463</v>
      </c>
      <c r="D35" s="244">
        <v>28</v>
      </c>
      <c r="E35" s="361" t="s">
        <v>489</v>
      </c>
      <c r="F35" s="25">
        <v>11</v>
      </c>
      <c r="G35" s="26" t="s">
        <v>259</v>
      </c>
      <c r="H35" s="190">
        <v>0</v>
      </c>
      <c r="I35" s="27" t="s">
        <v>259</v>
      </c>
      <c r="J35" s="26">
        <v>40</v>
      </c>
      <c r="K35" s="26">
        <v>60</v>
      </c>
      <c r="L35" s="190">
        <v>0</v>
      </c>
      <c r="M35" s="27" t="s">
        <v>259</v>
      </c>
      <c r="N35" s="28" t="s">
        <v>259</v>
      </c>
      <c r="O35" s="29"/>
      <c r="P35" s="671"/>
      <c r="Q35" s="30"/>
      <c r="R35" s="31"/>
      <c r="S35" s="32">
        <v>0</v>
      </c>
      <c r="T35" s="33">
        <v>78</v>
      </c>
      <c r="U35" s="34"/>
      <c r="V35" s="34"/>
      <c r="W35" s="34"/>
      <c r="X35" s="34">
        <v>12</v>
      </c>
      <c r="Y35" s="35">
        <v>90</v>
      </c>
      <c r="Z35" s="33">
        <v>33</v>
      </c>
      <c r="AA35" s="34">
        <v>241</v>
      </c>
      <c r="AB35" s="35">
        <v>274</v>
      </c>
      <c r="AC35" s="33">
        <v>14</v>
      </c>
      <c r="AD35" s="34"/>
      <c r="AE35" s="306"/>
      <c r="AF35" s="306"/>
      <c r="AG35" s="35">
        <v>14</v>
      </c>
      <c r="AH35" s="306">
        <v>0</v>
      </c>
      <c r="AI35" s="35">
        <v>0</v>
      </c>
      <c r="AJ35" s="752"/>
      <c r="AK35" s="752"/>
      <c r="AL35" s="752"/>
      <c r="AM35" s="752"/>
      <c r="AN35" s="752"/>
      <c r="AO35" s="752"/>
      <c r="AP35" s="752"/>
      <c r="AQ35" s="752"/>
      <c r="AR35" s="752"/>
      <c r="AS35" s="752"/>
      <c r="AT35" s="750">
        <v>1</v>
      </c>
      <c r="AU35" s="750"/>
      <c r="AV35" s="750"/>
      <c r="AW35" s="750">
        <v>3</v>
      </c>
      <c r="AX35" s="246"/>
      <c r="AY35" s="751">
        <v>4</v>
      </c>
      <c r="AZ35" s="750"/>
      <c r="BA35" s="750"/>
      <c r="BB35" s="750">
        <v>0</v>
      </c>
      <c r="BC35" s="754"/>
      <c r="BD35" s="750"/>
      <c r="BE35" s="755">
        <v>0</v>
      </c>
      <c r="BF35" s="750"/>
      <c r="BG35" s="750"/>
      <c r="BH35" s="755">
        <v>0</v>
      </c>
      <c r="BI35" s="750"/>
      <c r="BJ35" s="750"/>
      <c r="BK35" s="751">
        <v>0</v>
      </c>
      <c r="BL35" s="247"/>
      <c r="BM35" s="741">
        <v>0</v>
      </c>
      <c r="BN35" s="741"/>
      <c r="BO35" s="741"/>
      <c r="BP35" s="742"/>
      <c r="BQ35" s="743">
        <v>0</v>
      </c>
      <c r="BR35" s="741"/>
      <c r="BS35" s="741">
        <v>0</v>
      </c>
      <c r="BT35" s="741"/>
      <c r="BU35" s="741"/>
      <c r="BV35" s="248"/>
      <c r="BW35" s="743">
        <v>0</v>
      </c>
      <c r="BX35" s="247"/>
      <c r="BY35" s="741"/>
      <c r="BZ35" s="741"/>
      <c r="CA35" s="248"/>
      <c r="CB35" s="743">
        <v>0</v>
      </c>
      <c r="CC35" s="249"/>
      <c r="CD35" s="741"/>
      <c r="CE35" s="741"/>
      <c r="CF35" s="248"/>
      <c r="CG35" s="743">
        <v>0</v>
      </c>
      <c r="CH35" s="748"/>
      <c r="CI35" s="741"/>
      <c r="CJ35" s="748"/>
      <c r="CK35" s="247"/>
      <c r="CL35" s="741"/>
      <c r="CM35" s="741"/>
      <c r="CN35" s="248"/>
      <c r="CO35" s="743">
        <v>0</v>
      </c>
      <c r="CP35" s="741"/>
      <c r="CQ35" s="741">
        <v>0</v>
      </c>
      <c r="CR35" s="741"/>
      <c r="CS35" s="741"/>
      <c r="CT35" s="248"/>
      <c r="CU35" s="743">
        <v>0</v>
      </c>
      <c r="CV35" s="247"/>
      <c r="CW35" s="741">
        <v>0</v>
      </c>
      <c r="CX35" s="741"/>
      <c r="CY35" s="741"/>
      <c r="CZ35" s="248"/>
      <c r="DA35" s="743">
        <v>0</v>
      </c>
      <c r="DB35" s="249"/>
      <c r="DC35" s="741">
        <v>0</v>
      </c>
      <c r="DD35" s="741"/>
      <c r="DE35" s="741"/>
      <c r="DF35" s="248"/>
      <c r="DG35" s="743">
        <v>0</v>
      </c>
      <c r="DH35" s="743">
        <v>0</v>
      </c>
      <c r="DI35" s="741"/>
      <c r="DJ35" s="741"/>
      <c r="DK35" s="741"/>
      <c r="DL35" s="248"/>
      <c r="DM35" s="743">
        <v>0</v>
      </c>
      <c r="DN35" s="247">
        <v>0</v>
      </c>
      <c r="DO35" s="741">
        <v>0</v>
      </c>
      <c r="DP35" s="741">
        <v>0</v>
      </c>
      <c r="DQ35" s="741">
        <v>0</v>
      </c>
      <c r="DR35" s="741">
        <v>0</v>
      </c>
      <c r="DS35" s="743">
        <v>0</v>
      </c>
      <c r="DT35" s="761">
        <v>0</v>
      </c>
      <c r="DU35" s="762">
        <v>0</v>
      </c>
      <c r="DV35" s="762">
        <v>0</v>
      </c>
      <c r="DW35" s="763">
        <v>0</v>
      </c>
      <c r="DX35" s="761">
        <v>0</v>
      </c>
      <c r="DY35" s="762">
        <v>0</v>
      </c>
      <c r="DZ35" s="762">
        <v>0</v>
      </c>
      <c r="EA35" s="763">
        <v>0</v>
      </c>
      <c r="EB35" s="764"/>
      <c r="EC35" s="764"/>
      <c r="ED35" s="760">
        <v>0</v>
      </c>
      <c r="EE35" s="770"/>
      <c r="EF35" s="772">
        <v>1</v>
      </c>
      <c r="EG35" s="773">
        <v>7</v>
      </c>
      <c r="EH35" s="773">
        <v>0</v>
      </c>
      <c r="EI35" s="773">
        <v>0</v>
      </c>
      <c r="EJ35" s="774">
        <v>8</v>
      </c>
      <c r="EK35" s="250">
        <v>0</v>
      </c>
      <c r="EL35" s="250">
        <v>0</v>
      </c>
      <c r="EM35" s="250">
        <v>0</v>
      </c>
      <c r="EN35" s="250">
        <v>1</v>
      </c>
      <c r="EO35" s="250">
        <v>39</v>
      </c>
      <c r="EP35" s="250">
        <v>3209</v>
      </c>
      <c r="EQ35" s="250">
        <v>406</v>
      </c>
      <c r="ER35" s="775">
        <v>24</v>
      </c>
      <c r="ES35" s="250">
        <v>3679</v>
      </c>
      <c r="ET35" s="250">
        <v>0</v>
      </c>
      <c r="EU35" s="250">
        <v>800</v>
      </c>
      <c r="EV35" s="250">
        <f t="shared" si="0"/>
        <v>800</v>
      </c>
      <c r="EW35" s="250">
        <v>4479</v>
      </c>
      <c r="EX35" s="736">
        <v>4479</v>
      </c>
      <c r="EY35" s="772">
        <v>0</v>
      </c>
      <c r="EZ35" s="251">
        <v>883</v>
      </c>
      <c r="FA35" s="773">
        <v>0</v>
      </c>
      <c r="FB35" s="251">
        <v>1</v>
      </c>
      <c r="FC35" s="773">
        <v>0</v>
      </c>
      <c r="FD35" s="251">
        <v>0</v>
      </c>
      <c r="FE35" s="773">
        <v>0</v>
      </c>
      <c r="FF35" s="251">
        <v>5</v>
      </c>
      <c r="FG35" s="773">
        <v>0</v>
      </c>
      <c r="FH35" s="251">
        <v>12</v>
      </c>
      <c r="FI35" s="773">
        <v>0</v>
      </c>
      <c r="FJ35" s="251">
        <v>0</v>
      </c>
      <c r="FK35" s="773">
        <v>0</v>
      </c>
      <c r="FL35" s="251">
        <v>63</v>
      </c>
      <c r="FM35" s="781">
        <v>964</v>
      </c>
    </row>
    <row r="36" spans="1:169" s="245" customFormat="1" ht="15" customHeight="1">
      <c r="A36" s="43">
        <v>30</v>
      </c>
      <c r="B36" s="245" t="s">
        <v>486</v>
      </c>
      <c r="C36" s="168" t="s">
        <v>69</v>
      </c>
      <c r="D36" s="245">
        <v>29</v>
      </c>
      <c r="E36" s="361" t="s">
        <v>198</v>
      </c>
      <c r="F36" s="25" t="s">
        <v>259</v>
      </c>
      <c r="G36" s="26" t="s">
        <v>259</v>
      </c>
      <c r="H36" s="190">
        <v>0</v>
      </c>
      <c r="I36" s="27" t="s">
        <v>259</v>
      </c>
      <c r="J36" s="26" t="s">
        <v>259</v>
      </c>
      <c r="K36" s="26" t="s">
        <v>259</v>
      </c>
      <c r="L36" s="190">
        <v>0</v>
      </c>
      <c r="M36" s="27" t="s">
        <v>259</v>
      </c>
      <c r="N36" s="28">
        <v>13</v>
      </c>
      <c r="O36" s="29"/>
      <c r="P36" s="671"/>
      <c r="Q36" s="30"/>
      <c r="R36" s="31">
        <v>250</v>
      </c>
      <c r="S36" s="32">
        <v>60</v>
      </c>
      <c r="T36" s="33">
        <v>417</v>
      </c>
      <c r="U36" s="34"/>
      <c r="V36" s="34">
        <v>700</v>
      </c>
      <c r="W36" s="34">
        <v>450</v>
      </c>
      <c r="X36" s="34">
        <v>389</v>
      </c>
      <c r="Y36" s="35">
        <v>1956</v>
      </c>
      <c r="Z36" s="33">
        <v>6000</v>
      </c>
      <c r="AA36" s="34">
        <v>490</v>
      </c>
      <c r="AB36" s="35">
        <v>6490</v>
      </c>
      <c r="AC36" s="33">
        <v>33</v>
      </c>
      <c r="AD36" s="34"/>
      <c r="AE36" s="306"/>
      <c r="AF36" s="306">
        <v>18</v>
      </c>
      <c r="AG36" s="35">
        <v>51</v>
      </c>
      <c r="AH36" s="306">
        <v>2</v>
      </c>
      <c r="AI36" s="35">
        <v>2</v>
      </c>
      <c r="AJ36" s="752">
        <v>1</v>
      </c>
      <c r="AK36" s="752">
        <v>2</v>
      </c>
      <c r="AL36" s="752">
        <v>1</v>
      </c>
      <c r="AM36" s="752"/>
      <c r="AN36" s="752">
        <v>1</v>
      </c>
      <c r="AO36" s="752"/>
      <c r="AP36" s="752"/>
      <c r="AQ36" s="752">
        <v>1</v>
      </c>
      <c r="AR36" s="752"/>
      <c r="AS36" s="752"/>
      <c r="AT36" s="750">
        <v>23</v>
      </c>
      <c r="AU36" s="750">
        <v>2</v>
      </c>
      <c r="AV36" s="750">
        <v>5</v>
      </c>
      <c r="AW36" s="750"/>
      <c r="AX36" s="246">
        <v>2</v>
      </c>
      <c r="AY36" s="751">
        <v>32</v>
      </c>
      <c r="AZ36" s="750">
        <v>5</v>
      </c>
      <c r="BA36" s="750"/>
      <c r="BB36" s="750">
        <v>5</v>
      </c>
      <c r="BC36" s="754"/>
      <c r="BD36" s="750">
        <v>12</v>
      </c>
      <c r="BE36" s="755">
        <v>12</v>
      </c>
      <c r="BF36" s="750">
        <v>4</v>
      </c>
      <c r="BG36" s="750"/>
      <c r="BH36" s="755">
        <v>4</v>
      </c>
      <c r="BI36" s="750"/>
      <c r="BJ36" s="750"/>
      <c r="BK36" s="751">
        <v>0</v>
      </c>
      <c r="BL36" s="247">
        <v>1424</v>
      </c>
      <c r="BM36" s="741">
        <v>0</v>
      </c>
      <c r="BN36" s="741"/>
      <c r="BO36" s="741"/>
      <c r="BP36" s="742"/>
      <c r="BQ36" s="743">
        <v>1424</v>
      </c>
      <c r="BR36" s="741"/>
      <c r="BS36" s="741">
        <v>0</v>
      </c>
      <c r="BT36" s="741"/>
      <c r="BU36" s="741"/>
      <c r="BV36" s="248"/>
      <c r="BW36" s="743">
        <v>0</v>
      </c>
      <c r="BX36" s="247"/>
      <c r="BY36" s="741"/>
      <c r="BZ36" s="741"/>
      <c r="CA36" s="248"/>
      <c r="CB36" s="743">
        <v>0</v>
      </c>
      <c r="CC36" s="249">
        <v>5650</v>
      </c>
      <c r="CD36" s="741"/>
      <c r="CE36" s="741"/>
      <c r="CF36" s="248"/>
      <c r="CG36" s="743">
        <v>5650</v>
      </c>
      <c r="CH36" s="748">
        <v>2702</v>
      </c>
      <c r="CI36" s="741">
        <v>1103</v>
      </c>
      <c r="CJ36" s="748"/>
      <c r="CK36" s="247"/>
      <c r="CL36" s="741"/>
      <c r="CM36" s="741"/>
      <c r="CN36" s="248"/>
      <c r="CO36" s="743">
        <v>0</v>
      </c>
      <c r="CP36" s="741"/>
      <c r="CQ36" s="741">
        <v>0</v>
      </c>
      <c r="CR36" s="741"/>
      <c r="CS36" s="741"/>
      <c r="CT36" s="248"/>
      <c r="CU36" s="743">
        <v>0</v>
      </c>
      <c r="CV36" s="247"/>
      <c r="CW36" s="741">
        <v>0</v>
      </c>
      <c r="CX36" s="741"/>
      <c r="CY36" s="741"/>
      <c r="CZ36" s="248"/>
      <c r="DA36" s="743">
        <v>0</v>
      </c>
      <c r="DB36" s="249"/>
      <c r="DC36" s="741">
        <v>0</v>
      </c>
      <c r="DD36" s="741"/>
      <c r="DE36" s="741"/>
      <c r="DF36" s="248"/>
      <c r="DG36" s="743">
        <v>0</v>
      </c>
      <c r="DH36" s="743">
        <v>0</v>
      </c>
      <c r="DI36" s="741">
        <v>7466</v>
      </c>
      <c r="DJ36" s="741"/>
      <c r="DK36" s="741"/>
      <c r="DL36" s="248"/>
      <c r="DM36" s="743">
        <v>7466</v>
      </c>
      <c r="DN36" s="247">
        <v>18345</v>
      </c>
      <c r="DO36" s="741">
        <v>0</v>
      </c>
      <c r="DP36" s="741">
        <v>0</v>
      </c>
      <c r="DQ36" s="741">
        <v>0</v>
      </c>
      <c r="DR36" s="741">
        <v>0</v>
      </c>
      <c r="DS36" s="743">
        <v>18345</v>
      </c>
      <c r="DT36" s="761">
        <v>2</v>
      </c>
      <c r="DU36" s="762">
        <v>7</v>
      </c>
      <c r="DV36" s="762">
        <v>2</v>
      </c>
      <c r="DW36" s="763">
        <v>11</v>
      </c>
      <c r="DX36" s="761">
        <v>0</v>
      </c>
      <c r="DY36" s="762">
        <v>2</v>
      </c>
      <c r="DZ36" s="762">
        <v>3</v>
      </c>
      <c r="EA36" s="763">
        <v>5</v>
      </c>
      <c r="EB36" s="764"/>
      <c r="EC36" s="764"/>
      <c r="ED36" s="760">
        <v>16</v>
      </c>
      <c r="EE36" s="771">
        <v>272</v>
      </c>
      <c r="EF36" s="772">
        <v>9</v>
      </c>
      <c r="EG36" s="773">
        <v>138</v>
      </c>
      <c r="EH36" s="773">
        <v>1</v>
      </c>
      <c r="EI36" s="773">
        <v>2170</v>
      </c>
      <c r="EJ36" s="774">
        <v>148</v>
      </c>
      <c r="EK36" s="250">
        <v>736</v>
      </c>
      <c r="EL36" s="250">
        <v>14185</v>
      </c>
      <c r="EM36" s="250">
        <v>24660</v>
      </c>
      <c r="EN36" s="250">
        <v>57518</v>
      </c>
      <c r="EO36" s="250">
        <v>36308</v>
      </c>
      <c r="EP36" s="250">
        <v>19080</v>
      </c>
      <c r="EQ36" s="250">
        <v>4343</v>
      </c>
      <c r="ER36" s="775">
        <v>3850</v>
      </c>
      <c r="ES36" s="250">
        <v>160680</v>
      </c>
      <c r="ET36" s="250">
        <v>2560</v>
      </c>
      <c r="EU36" s="250">
        <v>63</v>
      </c>
      <c r="EV36" s="250">
        <f t="shared" si="0"/>
        <v>2623</v>
      </c>
      <c r="EW36" s="250">
        <v>163303</v>
      </c>
      <c r="EX36" s="736">
        <v>171803</v>
      </c>
      <c r="EY36" s="772">
        <v>0</v>
      </c>
      <c r="EZ36" s="251">
        <v>0</v>
      </c>
      <c r="FA36" s="773">
        <v>0</v>
      </c>
      <c r="FB36" s="251">
        <v>120</v>
      </c>
      <c r="FC36" s="773">
        <v>2</v>
      </c>
      <c r="FD36" s="251">
        <v>57</v>
      </c>
      <c r="FE36" s="773">
        <v>0</v>
      </c>
      <c r="FF36" s="251">
        <v>702</v>
      </c>
      <c r="FG36" s="773">
        <v>25</v>
      </c>
      <c r="FH36" s="251">
        <v>28</v>
      </c>
      <c r="FI36" s="773">
        <v>1</v>
      </c>
      <c r="FJ36" s="251">
        <v>127</v>
      </c>
      <c r="FK36" s="773">
        <v>36</v>
      </c>
      <c r="FL36" s="251">
        <v>3485</v>
      </c>
      <c r="FM36" s="781">
        <v>4519</v>
      </c>
    </row>
    <row r="37" spans="1:169" s="245" customFormat="1" ht="15" customHeight="1">
      <c r="A37" s="43">
        <v>32</v>
      </c>
      <c r="B37" s="245" t="s">
        <v>486</v>
      </c>
      <c r="C37" s="168" t="s">
        <v>70</v>
      </c>
      <c r="D37" s="244">
        <v>30</v>
      </c>
      <c r="E37" s="361" t="s">
        <v>30</v>
      </c>
      <c r="F37" s="25" t="s">
        <v>259</v>
      </c>
      <c r="G37" s="26" t="s">
        <v>259</v>
      </c>
      <c r="H37" s="190">
        <v>0</v>
      </c>
      <c r="I37" s="27" t="s">
        <v>259</v>
      </c>
      <c r="J37" s="26" t="s">
        <v>259</v>
      </c>
      <c r="K37" s="26" t="s">
        <v>259</v>
      </c>
      <c r="L37" s="190">
        <v>0</v>
      </c>
      <c r="M37" s="27" t="s">
        <v>259</v>
      </c>
      <c r="N37" s="28" t="s">
        <v>259</v>
      </c>
      <c r="O37" s="29"/>
      <c r="P37" s="671"/>
      <c r="Q37" s="30"/>
      <c r="R37" s="31"/>
      <c r="S37" s="32"/>
      <c r="T37" s="33"/>
      <c r="U37" s="34"/>
      <c r="V37" s="34"/>
      <c r="W37" s="34"/>
      <c r="X37" s="34"/>
      <c r="Y37" s="35">
        <v>0</v>
      </c>
      <c r="Z37" s="33"/>
      <c r="AA37" s="34"/>
      <c r="AB37" s="35">
        <v>0</v>
      </c>
      <c r="AC37" s="33"/>
      <c r="AD37" s="34"/>
      <c r="AE37" s="306"/>
      <c r="AF37" s="306"/>
      <c r="AG37" s="35">
        <v>0</v>
      </c>
      <c r="AH37" s="306">
        <v>0</v>
      </c>
      <c r="AI37" s="35">
        <v>0</v>
      </c>
      <c r="AJ37" s="752"/>
      <c r="AK37" s="752"/>
      <c r="AL37" s="752"/>
      <c r="AM37" s="752"/>
      <c r="AN37" s="752"/>
      <c r="AO37" s="752"/>
      <c r="AP37" s="752"/>
      <c r="AQ37" s="752"/>
      <c r="AR37" s="752"/>
      <c r="AS37" s="752"/>
      <c r="AT37" s="750"/>
      <c r="AU37" s="750"/>
      <c r="AV37" s="750"/>
      <c r="AW37" s="750"/>
      <c r="AX37" s="246"/>
      <c r="AY37" s="751">
        <v>0</v>
      </c>
      <c r="AZ37" s="750"/>
      <c r="BA37" s="750"/>
      <c r="BB37" s="750">
        <v>0</v>
      </c>
      <c r="BC37" s="754"/>
      <c r="BD37" s="750"/>
      <c r="BE37" s="755">
        <v>0</v>
      </c>
      <c r="BF37" s="750"/>
      <c r="BG37" s="750"/>
      <c r="BH37" s="755">
        <v>0</v>
      </c>
      <c r="BI37" s="750"/>
      <c r="BJ37" s="750"/>
      <c r="BK37" s="751">
        <v>0</v>
      </c>
      <c r="BL37" s="247"/>
      <c r="BM37" s="741">
        <v>0</v>
      </c>
      <c r="BN37" s="741"/>
      <c r="BO37" s="741"/>
      <c r="BP37" s="742"/>
      <c r="BQ37" s="743">
        <v>0</v>
      </c>
      <c r="BR37" s="741"/>
      <c r="BS37" s="741">
        <v>0</v>
      </c>
      <c r="BT37" s="741"/>
      <c r="BU37" s="741"/>
      <c r="BV37" s="248"/>
      <c r="BW37" s="743">
        <v>0</v>
      </c>
      <c r="BX37" s="247"/>
      <c r="BY37" s="741"/>
      <c r="BZ37" s="741"/>
      <c r="CA37" s="248"/>
      <c r="CB37" s="743">
        <v>0</v>
      </c>
      <c r="CC37" s="249"/>
      <c r="CD37" s="741"/>
      <c r="CE37" s="741"/>
      <c r="CF37" s="248"/>
      <c r="CG37" s="743">
        <v>0</v>
      </c>
      <c r="CH37" s="748"/>
      <c r="CI37" s="741"/>
      <c r="CJ37" s="748"/>
      <c r="CK37" s="247"/>
      <c r="CL37" s="741"/>
      <c r="CM37" s="741"/>
      <c r="CN37" s="248"/>
      <c r="CO37" s="743">
        <v>0</v>
      </c>
      <c r="CP37" s="741"/>
      <c r="CQ37" s="741">
        <v>0</v>
      </c>
      <c r="CR37" s="741"/>
      <c r="CS37" s="741"/>
      <c r="CT37" s="248"/>
      <c r="CU37" s="743">
        <v>0</v>
      </c>
      <c r="CV37" s="247"/>
      <c r="CW37" s="741">
        <v>0</v>
      </c>
      <c r="CX37" s="741"/>
      <c r="CY37" s="741"/>
      <c r="CZ37" s="248"/>
      <c r="DA37" s="743">
        <v>0</v>
      </c>
      <c r="DB37" s="249"/>
      <c r="DC37" s="741">
        <v>0</v>
      </c>
      <c r="DD37" s="741"/>
      <c r="DE37" s="741"/>
      <c r="DF37" s="248"/>
      <c r="DG37" s="743">
        <v>0</v>
      </c>
      <c r="DH37" s="743">
        <v>0</v>
      </c>
      <c r="DI37" s="741"/>
      <c r="DJ37" s="741"/>
      <c r="DK37" s="741"/>
      <c r="DL37" s="248"/>
      <c r="DM37" s="743">
        <v>0</v>
      </c>
      <c r="DN37" s="247">
        <v>0</v>
      </c>
      <c r="DO37" s="741">
        <v>0</v>
      </c>
      <c r="DP37" s="741">
        <v>0</v>
      </c>
      <c r="DQ37" s="741">
        <v>0</v>
      </c>
      <c r="DR37" s="741">
        <v>0</v>
      </c>
      <c r="DS37" s="743">
        <v>0</v>
      </c>
      <c r="DT37" s="761">
        <v>0</v>
      </c>
      <c r="DU37" s="762">
        <v>1</v>
      </c>
      <c r="DV37" s="762">
        <v>1</v>
      </c>
      <c r="DW37" s="763">
        <v>2</v>
      </c>
      <c r="DX37" s="761">
        <v>0</v>
      </c>
      <c r="DY37" s="762">
        <v>0</v>
      </c>
      <c r="DZ37" s="762">
        <v>0</v>
      </c>
      <c r="EA37" s="763">
        <v>0</v>
      </c>
      <c r="EB37" s="764"/>
      <c r="EC37" s="764"/>
      <c r="ED37" s="760">
        <v>2</v>
      </c>
      <c r="EE37" s="770"/>
      <c r="EF37" s="772">
        <v>0</v>
      </c>
      <c r="EG37" s="773">
        <v>0</v>
      </c>
      <c r="EH37" s="773">
        <v>0</v>
      </c>
      <c r="EI37" s="773">
        <v>2509</v>
      </c>
      <c r="EJ37" s="774">
        <v>0</v>
      </c>
      <c r="EK37" s="250">
        <v>0</v>
      </c>
      <c r="EL37" s="250">
        <v>0</v>
      </c>
      <c r="EM37" s="250">
        <v>2</v>
      </c>
      <c r="EN37" s="250">
        <v>0</v>
      </c>
      <c r="EO37" s="250">
        <v>36</v>
      </c>
      <c r="EP37" s="250">
        <v>5720</v>
      </c>
      <c r="EQ37" s="776">
        <v>11765</v>
      </c>
      <c r="ER37" s="775">
        <v>28</v>
      </c>
      <c r="ES37" s="774">
        <v>17551</v>
      </c>
      <c r="ET37" s="774">
        <v>0</v>
      </c>
      <c r="EU37" s="774">
        <v>49388</v>
      </c>
      <c r="EV37" s="250">
        <f t="shared" si="0"/>
        <v>49388</v>
      </c>
      <c r="EW37" s="250">
        <v>66939</v>
      </c>
      <c r="EX37" s="736">
        <v>66939</v>
      </c>
      <c r="EY37" s="772">
        <v>0</v>
      </c>
      <c r="EZ37" s="251">
        <v>0</v>
      </c>
      <c r="FA37" s="773">
        <v>0</v>
      </c>
      <c r="FB37" s="251">
        <v>0</v>
      </c>
      <c r="FC37" s="773">
        <v>0</v>
      </c>
      <c r="FD37" s="251">
        <v>3</v>
      </c>
      <c r="FE37" s="773">
        <v>0</v>
      </c>
      <c r="FF37" s="251">
        <v>520</v>
      </c>
      <c r="FG37" s="773">
        <v>0</v>
      </c>
      <c r="FH37" s="251">
        <v>3</v>
      </c>
      <c r="FI37" s="773">
        <v>0</v>
      </c>
      <c r="FJ37" s="251">
        <v>0</v>
      </c>
      <c r="FK37" s="773">
        <v>0</v>
      </c>
      <c r="FL37" s="251">
        <v>33</v>
      </c>
      <c r="FM37" s="782">
        <v>559</v>
      </c>
    </row>
    <row r="38" spans="1:169" s="301" customFormat="1" ht="15" customHeight="1" thickBot="1">
      <c r="A38" s="43">
        <v>31</v>
      </c>
      <c r="B38" s="301" t="s">
        <v>487</v>
      </c>
      <c r="C38" s="168" t="s">
        <v>199</v>
      </c>
      <c r="D38" s="244">
        <v>31</v>
      </c>
      <c r="E38" s="361" t="s">
        <v>29</v>
      </c>
      <c r="F38" s="25" t="s">
        <v>259</v>
      </c>
      <c r="G38" s="26" t="s">
        <v>259</v>
      </c>
      <c r="H38" s="190">
        <v>0</v>
      </c>
      <c r="I38" s="27" t="s">
        <v>259</v>
      </c>
      <c r="J38" s="26" t="s">
        <v>259</v>
      </c>
      <c r="K38" s="26" t="s">
        <v>259</v>
      </c>
      <c r="L38" s="190">
        <v>0</v>
      </c>
      <c r="M38" s="27" t="s">
        <v>259</v>
      </c>
      <c r="N38" s="28" t="s">
        <v>259</v>
      </c>
      <c r="O38" s="29"/>
      <c r="P38" s="671"/>
      <c r="Q38" s="30"/>
      <c r="R38" s="31"/>
      <c r="S38" s="32"/>
      <c r="T38" s="33"/>
      <c r="U38" s="34"/>
      <c r="V38" s="34"/>
      <c r="W38" s="34"/>
      <c r="X38" s="34"/>
      <c r="Y38" s="35">
        <v>0</v>
      </c>
      <c r="Z38" s="33"/>
      <c r="AA38" s="34"/>
      <c r="AB38" s="35">
        <v>0</v>
      </c>
      <c r="AC38" s="33"/>
      <c r="AD38" s="34"/>
      <c r="AE38" s="306"/>
      <c r="AF38" s="306"/>
      <c r="AG38" s="35">
        <v>0</v>
      </c>
      <c r="AH38" s="306">
        <v>0</v>
      </c>
      <c r="AI38" s="35">
        <v>0</v>
      </c>
      <c r="AJ38" s="752"/>
      <c r="AK38" s="752"/>
      <c r="AL38" s="752"/>
      <c r="AM38" s="752"/>
      <c r="AN38" s="752"/>
      <c r="AO38" s="752"/>
      <c r="AP38" s="752"/>
      <c r="AQ38" s="752"/>
      <c r="AR38" s="752"/>
      <c r="AS38" s="752"/>
      <c r="AT38" s="750"/>
      <c r="AU38" s="750"/>
      <c r="AV38" s="750"/>
      <c r="AW38" s="750"/>
      <c r="AX38" s="246"/>
      <c r="AY38" s="751">
        <v>0</v>
      </c>
      <c r="AZ38" s="750"/>
      <c r="BA38" s="750"/>
      <c r="BB38" s="750">
        <v>0</v>
      </c>
      <c r="BC38" s="754"/>
      <c r="BD38" s="750"/>
      <c r="BE38" s="755">
        <v>0</v>
      </c>
      <c r="BF38" s="750"/>
      <c r="BG38" s="750"/>
      <c r="BH38" s="755">
        <v>0</v>
      </c>
      <c r="BI38" s="750"/>
      <c r="BJ38" s="750"/>
      <c r="BK38" s="751">
        <v>0</v>
      </c>
      <c r="BL38" s="247"/>
      <c r="BM38" s="741">
        <v>0</v>
      </c>
      <c r="BN38" s="741"/>
      <c r="BO38" s="741"/>
      <c r="BP38" s="742"/>
      <c r="BQ38" s="743">
        <v>0</v>
      </c>
      <c r="BR38" s="741"/>
      <c r="BS38" s="741">
        <v>0</v>
      </c>
      <c r="BT38" s="741"/>
      <c r="BU38" s="741"/>
      <c r="BV38" s="248"/>
      <c r="BW38" s="743">
        <v>0</v>
      </c>
      <c r="BX38" s="247"/>
      <c r="BY38" s="741"/>
      <c r="BZ38" s="741"/>
      <c r="CA38" s="248"/>
      <c r="CB38" s="743">
        <v>0</v>
      </c>
      <c r="CC38" s="249"/>
      <c r="CD38" s="741"/>
      <c r="CE38" s="741"/>
      <c r="CF38" s="248"/>
      <c r="CG38" s="743">
        <v>0</v>
      </c>
      <c r="CH38" s="748"/>
      <c r="CI38" s="741"/>
      <c r="CJ38" s="748"/>
      <c r="CK38" s="247"/>
      <c r="CL38" s="741"/>
      <c r="CM38" s="741"/>
      <c r="CN38" s="248"/>
      <c r="CO38" s="743">
        <v>0</v>
      </c>
      <c r="CP38" s="741"/>
      <c r="CQ38" s="741">
        <v>422685.2297560194</v>
      </c>
      <c r="CR38" s="741"/>
      <c r="CS38" s="741"/>
      <c r="CT38" s="248"/>
      <c r="CU38" s="743">
        <v>422685.2297560194</v>
      </c>
      <c r="CV38" s="247"/>
      <c r="CW38" s="827">
        <v>651943.2017009067</v>
      </c>
      <c r="CX38" s="741"/>
      <c r="CY38" s="741"/>
      <c r="CZ38" s="248"/>
      <c r="DA38" s="743">
        <v>651943.2017009067</v>
      </c>
      <c r="DB38" s="249"/>
      <c r="DC38" s="741">
        <v>765</v>
      </c>
      <c r="DD38" s="741"/>
      <c r="DE38" s="741"/>
      <c r="DF38" s="248"/>
      <c r="DG38" s="743">
        <v>765</v>
      </c>
      <c r="DH38" s="743">
        <v>1075393.4314569263</v>
      </c>
      <c r="DI38" s="741">
        <v>382917.24999999994</v>
      </c>
      <c r="DJ38" s="741"/>
      <c r="DK38" s="741"/>
      <c r="DL38" s="248"/>
      <c r="DM38" s="743">
        <v>382917.24999999994</v>
      </c>
      <c r="DN38" s="247">
        <v>382917.24999999994</v>
      </c>
      <c r="DO38" s="741">
        <v>1075393.4314569263</v>
      </c>
      <c r="DP38" s="741">
        <v>0</v>
      </c>
      <c r="DQ38" s="741">
        <v>0</v>
      </c>
      <c r="DR38" s="741">
        <v>0</v>
      </c>
      <c r="DS38" s="743">
        <v>1458310.6814569263</v>
      </c>
      <c r="DT38" s="765">
        <v>14</v>
      </c>
      <c r="DU38" s="766">
        <v>8</v>
      </c>
      <c r="DV38" s="766">
        <v>11</v>
      </c>
      <c r="DW38" s="767">
        <v>33</v>
      </c>
      <c r="DX38" s="765">
        <v>0</v>
      </c>
      <c r="DY38" s="766">
        <v>2</v>
      </c>
      <c r="DZ38" s="766">
        <v>2</v>
      </c>
      <c r="EA38" s="767">
        <v>4</v>
      </c>
      <c r="EB38" s="768"/>
      <c r="EC38" s="768"/>
      <c r="ED38" s="760">
        <v>37</v>
      </c>
      <c r="EE38" s="770"/>
      <c r="EF38" s="772">
        <v>0</v>
      </c>
      <c r="EG38" s="773">
        <v>0</v>
      </c>
      <c r="EH38" s="773">
        <v>20</v>
      </c>
      <c r="EI38" s="773">
        <v>0</v>
      </c>
      <c r="EJ38" s="774">
        <v>20</v>
      </c>
      <c r="EK38" s="250">
        <v>0</v>
      </c>
      <c r="EL38" s="250">
        <v>0</v>
      </c>
      <c r="EM38" s="250">
        <v>0</v>
      </c>
      <c r="EN38" s="250">
        <v>1</v>
      </c>
      <c r="EO38" s="250">
        <v>8</v>
      </c>
      <c r="EP38" s="250">
        <v>1999</v>
      </c>
      <c r="EQ38" s="250">
        <v>618</v>
      </c>
      <c r="ER38" s="775">
        <v>32</v>
      </c>
      <c r="ES38" s="250">
        <v>2658</v>
      </c>
      <c r="ET38" s="250">
        <v>1</v>
      </c>
      <c r="EU38" s="250">
        <v>3</v>
      </c>
      <c r="EV38" s="250">
        <f t="shared" si="0"/>
        <v>4</v>
      </c>
      <c r="EW38" s="250">
        <v>2662</v>
      </c>
      <c r="EX38" s="736">
        <v>2662</v>
      </c>
      <c r="EY38" s="772">
        <v>0</v>
      </c>
      <c r="EZ38" s="251">
        <v>1</v>
      </c>
      <c r="FA38" s="773">
        <v>0</v>
      </c>
      <c r="FB38" s="251">
        <v>0</v>
      </c>
      <c r="FC38" s="773">
        <v>0</v>
      </c>
      <c r="FD38" s="251">
        <v>7</v>
      </c>
      <c r="FE38" s="773">
        <v>0</v>
      </c>
      <c r="FF38" s="251">
        <v>48</v>
      </c>
      <c r="FG38" s="773">
        <v>0</v>
      </c>
      <c r="FH38" s="251">
        <v>0</v>
      </c>
      <c r="FI38" s="773">
        <v>0</v>
      </c>
      <c r="FJ38" s="251">
        <v>3</v>
      </c>
      <c r="FK38" s="773">
        <v>0</v>
      </c>
      <c r="FL38" s="251">
        <v>6</v>
      </c>
      <c r="FM38" s="781">
        <v>65</v>
      </c>
    </row>
    <row r="39" spans="1:169" s="229" customFormat="1" ht="17.25" customHeight="1" thickBot="1">
      <c r="A39" s="227">
        <v>36</v>
      </c>
      <c r="C39" s="227" t="s">
        <v>490</v>
      </c>
      <c r="D39" s="245">
        <v>32</v>
      </c>
      <c r="E39" s="362" t="s">
        <v>152</v>
      </c>
      <c r="F39" s="228">
        <v>3604</v>
      </c>
      <c r="G39" s="228">
        <v>2318</v>
      </c>
      <c r="H39" s="190">
        <v>5922</v>
      </c>
      <c r="I39" s="228">
        <v>55372</v>
      </c>
      <c r="J39" s="228">
        <v>6329</v>
      </c>
      <c r="K39" s="228">
        <v>6593</v>
      </c>
      <c r="L39" s="228">
        <v>68294</v>
      </c>
      <c r="M39" s="228">
        <v>5998</v>
      </c>
      <c r="N39" s="228">
        <v>3278</v>
      </c>
      <c r="O39" s="228"/>
      <c r="P39" s="671">
        <v>80214</v>
      </c>
      <c r="Q39" s="373"/>
      <c r="R39" s="228"/>
      <c r="S39" s="228"/>
      <c r="T39" s="228">
        <v>24736</v>
      </c>
      <c r="U39" s="228">
        <v>2285</v>
      </c>
      <c r="V39" s="228">
        <v>16830</v>
      </c>
      <c r="W39" s="228">
        <v>3579</v>
      </c>
      <c r="X39" s="228">
        <v>5463</v>
      </c>
      <c r="Y39" s="228">
        <v>52893</v>
      </c>
      <c r="Z39" s="228">
        <v>107599.17</v>
      </c>
      <c r="AA39" s="228">
        <v>21846</v>
      </c>
      <c r="AB39" s="228">
        <v>129445.17</v>
      </c>
      <c r="AC39" s="228">
        <v>8148</v>
      </c>
      <c r="AD39" s="228">
        <v>962</v>
      </c>
      <c r="AE39" s="228">
        <v>1499</v>
      </c>
      <c r="AF39" s="228">
        <v>253</v>
      </c>
      <c r="AG39" s="228">
        <v>10862</v>
      </c>
      <c r="AH39" s="228">
        <v>59</v>
      </c>
      <c r="AI39" s="228">
        <v>55</v>
      </c>
      <c r="AJ39" s="228">
        <v>11</v>
      </c>
      <c r="AK39" s="228">
        <v>43</v>
      </c>
      <c r="AL39" s="228">
        <v>7</v>
      </c>
      <c r="AM39" s="228">
        <v>31</v>
      </c>
      <c r="AN39" s="228">
        <v>23</v>
      </c>
      <c r="AO39" s="228">
        <v>77</v>
      </c>
      <c r="AP39" s="228">
        <v>7</v>
      </c>
      <c r="AQ39" s="228">
        <v>36</v>
      </c>
      <c r="AR39" s="228">
        <v>15</v>
      </c>
      <c r="AS39" s="228">
        <v>79</v>
      </c>
      <c r="AT39" s="228">
        <v>316</v>
      </c>
      <c r="AU39" s="228">
        <v>74</v>
      </c>
      <c r="AV39" s="228">
        <v>129</v>
      </c>
      <c r="AW39" s="228">
        <v>597</v>
      </c>
      <c r="AX39" s="228">
        <v>398</v>
      </c>
      <c r="AY39" s="228">
        <v>1514</v>
      </c>
      <c r="AZ39" s="228">
        <v>120</v>
      </c>
      <c r="BA39" s="228">
        <v>5</v>
      </c>
      <c r="BB39" s="228">
        <v>124</v>
      </c>
      <c r="BC39" s="228">
        <v>16</v>
      </c>
      <c r="BD39" s="228">
        <v>203</v>
      </c>
      <c r="BE39" s="228">
        <v>224</v>
      </c>
      <c r="BF39" s="228">
        <v>52</v>
      </c>
      <c r="BG39" s="228">
        <v>37</v>
      </c>
      <c r="BH39" s="228">
        <v>89</v>
      </c>
      <c r="BI39" s="228">
        <v>46</v>
      </c>
      <c r="BJ39" s="228">
        <v>154</v>
      </c>
      <c r="BK39" s="228">
        <v>200</v>
      </c>
      <c r="BL39" s="228">
        <v>611904.2499999999</v>
      </c>
      <c r="BM39" s="228">
        <v>28579.99</v>
      </c>
      <c r="BN39" s="228">
        <v>85755.95</v>
      </c>
      <c r="BO39" s="228">
        <v>189757.77000000002</v>
      </c>
      <c r="BP39" s="228">
        <v>15036</v>
      </c>
      <c r="BQ39" s="228">
        <v>931033.9600000001</v>
      </c>
      <c r="BR39" s="228">
        <v>54390.29</v>
      </c>
      <c r="BS39" s="228">
        <v>7349.85</v>
      </c>
      <c r="BT39" s="228">
        <v>56965.5</v>
      </c>
      <c r="BU39" s="228">
        <v>1146.04</v>
      </c>
      <c r="BV39" s="228">
        <v>0</v>
      </c>
      <c r="BW39" s="228">
        <v>119851.68000000001</v>
      </c>
      <c r="BX39" s="228">
        <v>22376.65</v>
      </c>
      <c r="BY39" s="228">
        <v>0</v>
      </c>
      <c r="BZ39" s="228">
        <v>0</v>
      </c>
      <c r="CA39" s="228">
        <v>0</v>
      </c>
      <c r="CB39" s="228">
        <v>22376.65</v>
      </c>
      <c r="CC39" s="228">
        <v>20961.46</v>
      </c>
      <c r="CD39" s="228">
        <v>0</v>
      </c>
      <c r="CE39" s="228">
        <v>0</v>
      </c>
      <c r="CF39" s="228">
        <v>0</v>
      </c>
      <c r="CG39" s="228">
        <v>20961.46</v>
      </c>
      <c r="CH39" s="228">
        <v>108046.35999999999</v>
      </c>
      <c r="CI39" s="228">
        <v>47809.94</v>
      </c>
      <c r="CJ39" s="228">
        <v>102462.05</v>
      </c>
      <c r="CK39" s="228">
        <v>12545.28</v>
      </c>
      <c r="CL39" s="228">
        <v>0</v>
      </c>
      <c r="CM39" s="228">
        <v>0</v>
      </c>
      <c r="CN39" s="228">
        <v>0</v>
      </c>
      <c r="CO39" s="228">
        <v>12545.28</v>
      </c>
      <c r="CP39" s="228">
        <v>80818.04</v>
      </c>
      <c r="CQ39" s="228">
        <v>565992.5258063362</v>
      </c>
      <c r="CR39" s="228">
        <v>22614.8</v>
      </c>
      <c r="CS39" s="228">
        <v>1074</v>
      </c>
      <c r="CT39" s="228">
        <v>0</v>
      </c>
      <c r="CU39" s="228">
        <v>670499.3658063363</v>
      </c>
      <c r="CV39" s="228">
        <v>21630.27</v>
      </c>
      <c r="CW39" s="228">
        <v>1662426.3319647245</v>
      </c>
      <c r="CX39" s="228">
        <v>35452.86</v>
      </c>
      <c r="CY39" s="228">
        <v>0</v>
      </c>
      <c r="CZ39" s="228">
        <v>0</v>
      </c>
      <c r="DA39" s="228">
        <v>1719509.4619647246</v>
      </c>
      <c r="DB39" s="228">
        <v>57595.21</v>
      </c>
      <c r="DC39" s="228">
        <v>29827.829999999998</v>
      </c>
      <c r="DD39" s="228">
        <v>11228</v>
      </c>
      <c r="DE39" s="228">
        <v>90</v>
      </c>
      <c r="DF39" s="228">
        <v>0</v>
      </c>
      <c r="DG39" s="228">
        <v>98741.04</v>
      </c>
      <c r="DH39" s="228">
        <v>2501295.1477710605</v>
      </c>
      <c r="DI39" s="228">
        <v>461078.3999999999</v>
      </c>
      <c r="DJ39" s="228">
        <v>0</v>
      </c>
      <c r="DK39" s="228">
        <v>0</v>
      </c>
      <c r="DL39" s="228">
        <v>0</v>
      </c>
      <c r="DM39" s="228">
        <v>450378.3999999999</v>
      </c>
      <c r="DN39" s="228">
        <v>1601618.2</v>
      </c>
      <c r="DO39" s="228">
        <v>2294176.5277710604</v>
      </c>
      <c r="DP39" s="228">
        <v>212017.11</v>
      </c>
      <c r="DQ39" s="228">
        <v>192067.81000000003</v>
      </c>
      <c r="DR39" s="228">
        <v>15036</v>
      </c>
      <c r="DS39" s="228">
        <v>4314915.6477710605</v>
      </c>
      <c r="DT39" s="228">
        <v>59</v>
      </c>
      <c r="DU39" s="228">
        <v>57</v>
      </c>
      <c r="DV39" s="228">
        <v>127</v>
      </c>
      <c r="DW39" s="228">
        <v>243</v>
      </c>
      <c r="DX39" s="228">
        <v>5</v>
      </c>
      <c r="DY39" s="228">
        <v>19</v>
      </c>
      <c r="DZ39" s="228">
        <v>93</v>
      </c>
      <c r="EA39" s="228">
        <v>117</v>
      </c>
      <c r="EB39" s="228"/>
      <c r="EC39" s="228"/>
      <c r="ED39" s="228">
        <v>360</v>
      </c>
      <c r="EE39" s="228"/>
      <c r="EF39" s="228">
        <v>23887</v>
      </c>
      <c r="EG39" s="228">
        <v>27430</v>
      </c>
      <c r="EH39" s="228">
        <v>845</v>
      </c>
      <c r="EI39" s="228">
        <v>12344</v>
      </c>
      <c r="EJ39" s="228">
        <v>52162</v>
      </c>
      <c r="EK39" s="228">
        <v>736</v>
      </c>
      <c r="EL39" s="228">
        <v>14196</v>
      </c>
      <c r="EM39" s="228">
        <v>24682</v>
      </c>
      <c r="EN39" s="228">
        <v>58191</v>
      </c>
      <c r="EO39" s="228">
        <v>109755</v>
      </c>
      <c r="EP39" s="228">
        <v>1888064</v>
      </c>
      <c r="EQ39" s="228">
        <v>704048</v>
      </c>
      <c r="ER39" s="228">
        <v>12412</v>
      </c>
      <c r="ES39" s="228">
        <v>2812084</v>
      </c>
      <c r="ET39" s="228">
        <v>2584</v>
      </c>
      <c r="EU39" s="228">
        <v>84312</v>
      </c>
      <c r="EV39" s="228">
        <f t="shared" si="0"/>
        <v>86896</v>
      </c>
      <c r="EW39" s="228">
        <v>2898980</v>
      </c>
      <c r="EX39" s="228">
        <v>2898980</v>
      </c>
      <c r="EY39" s="228">
        <v>9</v>
      </c>
      <c r="EZ39" s="228">
        <v>10270</v>
      </c>
      <c r="FA39" s="228">
        <v>0</v>
      </c>
      <c r="FB39" s="228">
        <v>8132</v>
      </c>
      <c r="FC39" s="228">
        <v>962</v>
      </c>
      <c r="FD39" s="228">
        <v>40667</v>
      </c>
      <c r="FE39" s="228">
        <v>253</v>
      </c>
      <c r="FF39" s="228">
        <v>14332</v>
      </c>
      <c r="FG39" s="228">
        <v>45</v>
      </c>
      <c r="FH39" s="228">
        <v>13328</v>
      </c>
      <c r="FI39" s="228">
        <v>770</v>
      </c>
      <c r="FJ39" s="228">
        <v>45806</v>
      </c>
      <c r="FK39" s="228">
        <v>268</v>
      </c>
      <c r="FL39" s="228">
        <v>24412</v>
      </c>
      <c r="FM39" s="228">
        <v>156947</v>
      </c>
    </row>
    <row r="40" spans="6:169" s="180" customFormat="1" ht="12.75">
      <c r="F40" s="739">
        <v>2251</v>
      </c>
      <c r="G40" s="739"/>
      <c r="H40" s="740"/>
      <c r="I40" s="739"/>
      <c r="J40" s="739"/>
      <c r="K40" s="739"/>
      <c r="L40" s="739"/>
      <c r="M40" s="181"/>
      <c r="N40" s="234" t="s">
        <v>241</v>
      </c>
      <c r="O40" s="181"/>
      <c r="P40" s="181"/>
      <c r="Q40" s="181"/>
      <c r="T40" s="182" t="s">
        <v>437</v>
      </c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S40" s="184"/>
      <c r="BL40" s="181" t="s">
        <v>438</v>
      </c>
      <c r="BM40" s="181"/>
      <c r="BN40" s="181"/>
      <c r="BO40" s="181"/>
      <c r="BP40" s="181"/>
      <c r="BQ40" s="181"/>
      <c r="BR40" s="181"/>
      <c r="BS40" s="181"/>
      <c r="BT40" s="181"/>
      <c r="BU40" s="181"/>
      <c r="BV40" s="181"/>
      <c r="BW40" s="181"/>
      <c r="BX40" s="181"/>
      <c r="BY40" s="181"/>
      <c r="BZ40" s="181"/>
      <c r="CA40" s="181"/>
      <c r="CB40" s="181"/>
      <c r="CC40" s="181"/>
      <c r="CD40" s="181"/>
      <c r="CE40" s="181"/>
      <c r="CF40" s="181"/>
      <c r="CG40" s="181"/>
      <c r="CH40" s="181"/>
      <c r="CI40" s="181"/>
      <c r="CJ40" s="181"/>
      <c r="CK40" s="181"/>
      <c r="CL40" s="181"/>
      <c r="CM40" s="181"/>
      <c r="CN40" s="181"/>
      <c r="CO40" s="181"/>
      <c r="CP40" s="181"/>
      <c r="CQ40" s="181"/>
      <c r="CR40" s="181"/>
      <c r="CS40" s="181"/>
      <c r="CT40" s="181"/>
      <c r="CU40" s="181"/>
      <c r="CV40" s="181"/>
      <c r="CW40" s="181"/>
      <c r="CX40" s="181"/>
      <c r="CY40" s="181"/>
      <c r="CZ40" s="181"/>
      <c r="DA40" s="181"/>
      <c r="DB40" s="181"/>
      <c r="DC40" s="181"/>
      <c r="DD40" s="181"/>
      <c r="DE40" s="181"/>
      <c r="DF40" s="181"/>
      <c r="DG40" s="181"/>
      <c r="DH40" s="181"/>
      <c r="DI40" s="181"/>
      <c r="DJ40" s="181"/>
      <c r="DK40" s="181"/>
      <c r="DL40" s="181"/>
      <c r="DM40" s="181"/>
      <c r="DN40" s="181" t="s">
        <v>412</v>
      </c>
      <c r="DO40" s="181"/>
      <c r="DP40" s="181"/>
      <c r="DQ40" s="181"/>
      <c r="DR40" s="181"/>
      <c r="DS40" s="181"/>
      <c r="DT40" s="24" t="s">
        <v>202</v>
      </c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181"/>
      <c r="EG40" s="181"/>
      <c r="EH40" s="181"/>
      <c r="EI40" s="181"/>
      <c r="EJ40" s="181"/>
      <c r="EK40" s="181"/>
      <c r="EL40" s="181"/>
      <c r="EM40" s="181"/>
      <c r="EN40" s="181"/>
      <c r="EO40" s="181"/>
      <c r="EP40" s="181"/>
      <c r="EQ40" s="181"/>
      <c r="ER40" s="181"/>
      <c r="ES40" s="181"/>
      <c r="ET40" s="181"/>
      <c r="EU40" s="181"/>
      <c r="EV40" s="181"/>
      <c r="EW40" s="181"/>
      <c r="EX40" s="181"/>
      <c r="EY40" s="181"/>
      <c r="EZ40" s="181"/>
      <c r="FA40" s="181"/>
      <c r="FB40" s="181"/>
      <c r="FC40" s="181"/>
      <c r="FD40" s="181"/>
      <c r="FE40" s="181"/>
      <c r="FF40" s="181"/>
      <c r="FG40" s="181"/>
      <c r="FH40" s="181"/>
      <c r="FI40" s="181"/>
      <c r="FJ40" s="181"/>
      <c r="FK40" s="181"/>
      <c r="FL40" s="181"/>
      <c r="FM40" s="181"/>
    </row>
    <row r="41" spans="49:138" ht="15">
      <c r="AW41" s="1"/>
      <c r="BK41" s="5" t="s">
        <v>94</v>
      </c>
      <c r="BL41" s="36">
        <v>236609.86</v>
      </c>
      <c r="BM41" s="37"/>
      <c r="BN41" s="37">
        <v>0</v>
      </c>
      <c r="BO41" s="37">
        <v>0</v>
      </c>
      <c r="BP41" s="38">
        <v>0</v>
      </c>
      <c r="BQ41" s="39">
        <v>236609.86</v>
      </c>
      <c r="BR41" s="37">
        <v>32901.71</v>
      </c>
      <c r="BS41" s="37"/>
      <c r="BT41" s="37">
        <v>0</v>
      </c>
      <c r="BU41" s="37">
        <v>0</v>
      </c>
      <c r="BV41" s="37">
        <v>0</v>
      </c>
      <c r="BW41" s="39">
        <v>32901.71</v>
      </c>
      <c r="BX41" s="40">
        <v>0</v>
      </c>
      <c r="BY41" s="37">
        <v>0</v>
      </c>
      <c r="BZ41" s="37">
        <v>0</v>
      </c>
      <c r="CA41" s="37">
        <v>0</v>
      </c>
      <c r="CB41" s="39">
        <v>0</v>
      </c>
      <c r="CC41" s="40">
        <v>18564.18</v>
      </c>
      <c r="CD41" s="37">
        <v>0</v>
      </c>
      <c r="CE41" s="37">
        <v>0</v>
      </c>
      <c r="CF41" s="37">
        <v>0</v>
      </c>
      <c r="CG41" s="39">
        <v>18564.18</v>
      </c>
      <c r="CH41" s="40">
        <v>147525.86</v>
      </c>
      <c r="CI41" s="40">
        <v>25950.33</v>
      </c>
      <c r="CJ41" s="40">
        <v>20036.91</v>
      </c>
      <c r="CK41" s="36">
        <v>32068.24</v>
      </c>
      <c r="CL41" s="37">
        <v>0</v>
      </c>
      <c r="CM41" s="37">
        <v>0</v>
      </c>
      <c r="CN41" s="37">
        <v>0</v>
      </c>
      <c r="CO41" s="38">
        <v>32068.24</v>
      </c>
      <c r="CP41" s="37">
        <v>366077.28</v>
      </c>
      <c r="CQ41" s="37"/>
      <c r="CR41" s="37">
        <v>0</v>
      </c>
      <c r="CS41" s="37">
        <v>0</v>
      </c>
      <c r="CT41" s="37">
        <v>0</v>
      </c>
      <c r="CU41" s="38">
        <v>366077.28</v>
      </c>
      <c r="CV41" s="40">
        <v>90781.53</v>
      </c>
      <c r="CW41" s="37"/>
      <c r="CX41" s="37">
        <v>0</v>
      </c>
      <c r="CY41" s="37">
        <v>0</v>
      </c>
      <c r="CZ41" s="37">
        <v>0</v>
      </c>
      <c r="DA41" s="38">
        <v>90781.53</v>
      </c>
      <c r="DB41" s="40">
        <v>50444.3</v>
      </c>
      <c r="DC41" s="37"/>
      <c r="DD41" s="37">
        <v>0</v>
      </c>
      <c r="DE41" s="37">
        <v>0</v>
      </c>
      <c r="DF41" s="37">
        <v>0</v>
      </c>
      <c r="DG41" s="38">
        <v>50444.3</v>
      </c>
      <c r="DH41" s="41"/>
      <c r="DI41" s="40">
        <v>618295.07</v>
      </c>
      <c r="DJ41" s="37">
        <v>0</v>
      </c>
      <c r="DK41" s="37">
        <v>0</v>
      </c>
      <c r="DL41" s="37">
        <v>0</v>
      </c>
      <c r="DM41" s="38">
        <v>618295.07</v>
      </c>
      <c r="DN41" s="38">
        <v>1646538.47</v>
      </c>
      <c r="DO41" s="38"/>
      <c r="DP41" s="38">
        <v>0</v>
      </c>
      <c r="DQ41" s="38">
        <v>0</v>
      </c>
      <c r="DR41" s="38">
        <v>0</v>
      </c>
      <c r="DS41" s="42">
        <v>1646538.47</v>
      </c>
      <c r="DU41" s="383" t="e">
        <f>#REF!+#REF!</f>
        <v>#REF!</v>
      </c>
      <c r="DY41" s="24" t="e">
        <f>DT39+DU39+DY39+#REF!</f>
        <v>#REF!</v>
      </c>
      <c r="EH41" s="19">
        <f>EG39+EH39</f>
        <v>28275</v>
      </c>
    </row>
    <row r="42" spans="3:156" ht="12.75">
      <c r="C42" s="166"/>
      <c r="D42" s="166"/>
      <c r="E42" s="179"/>
      <c r="AJ42" s="1"/>
      <c r="AT42" s="1">
        <f>AT39+AU39</f>
        <v>390</v>
      </c>
      <c r="CO42" s="1">
        <f>CO43</f>
        <v>0</v>
      </c>
      <c r="EY42" s="19">
        <f>EY39+FA39+FC39+FE39+FG39+FI39+FK39</f>
        <v>2307</v>
      </c>
      <c r="EZ42" s="19">
        <f>EZ39+FB39+FD39+FF39+FH39+FJ39+FL39</f>
        <v>156947</v>
      </c>
    </row>
    <row r="43" spans="3:128" ht="12.75">
      <c r="C43" s="166">
        <f>C7</f>
        <v>0</v>
      </c>
      <c r="D43" s="166"/>
      <c r="E43" s="179"/>
      <c r="AD43" s="735">
        <f>AC39+AD39</f>
        <v>9110</v>
      </c>
      <c r="AJ43" s="1">
        <f>AJ39+AL39+AM39+AN39+AO39+AP39++AQ39+AS39</f>
        <v>271</v>
      </c>
      <c r="CL43" s="1">
        <f>CO39+CU39</f>
        <v>683044.6458063363</v>
      </c>
      <c r="DH43" s="236"/>
      <c r="DT43" s="2" t="e">
        <f>DT39+DU39+#REF!+#REF!</f>
        <v>#REF!</v>
      </c>
      <c r="DX43" s="382" t="e">
        <f>DY39+#REF!+#REF!+#REF!</f>
        <v>#REF!</v>
      </c>
    </row>
    <row r="44" spans="4:156" ht="12.75">
      <c r="D44" s="166"/>
      <c r="E44" s="179"/>
      <c r="F44" s="1" t="str">
        <f aca="true" t="shared" si="1" ref="F44:F70">H7</f>
        <v>TOTAL PDI</v>
      </c>
      <c r="G44" s="1" t="str">
        <f aca="true" t="shared" si="2" ref="G44:G70">L7</f>
        <v>TOTAL ALUMNOS</v>
      </c>
      <c r="H44" s="2" t="str">
        <f aca="true" t="shared" si="3" ref="H44:H70">M7</f>
        <v>ALUMNOS DE CENTROS ADSCRITOS, TÍTULOS PROPIOS, ETC</v>
      </c>
      <c r="I44" s="1" t="str">
        <f aca="true" t="shared" si="4" ref="I44:I70">O7</f>
        <v>USUARIOS EXTERNOS POTENCIALES</v>
      </c>
      <c r="BQ44" s="2" t="str">
        <f>BQ6</f>
        <v>COMPRA MONOGRAFÍAS</v>
      </c>
      <c r="BR44" s="2" t="str">
        <f>BW6</f>
        <v>SUSCRIPCIONES A PUBLICACIONES PERIÓDICAS EN PAPEL</v>
      </c>
      <c r="BS44" s="2"/>
      <c r="BT44" s="2" t="str">
        <f>CB6</f>
        <v>MATERIAL NO LIBRARIO</v>
      </c>
      <c r="BU44" s="2" t="str">
        <f>CG6</f>
        <v>ENCUADERNACIÓN RESTAURACIÓN</v>
      </c>
      <c r="BV44" s="2" t="str">
        <f>CH5</f>
        <v>MATERIAL INFORMÁTICO</v>
      </c>
      <c r="BW44" s="2" t="str">
        <f>CI5</f>
        <v>MATERIAL OFICINA</v>
      </c>
      <c r="BX44" s="2" t="str">
        <f>CJ5</f>
        <v>MOBILIARIO</v>
      </c>
      <c r="BY44" s="2" t="str">
        <f>CO6</f>
        <v>BASES DE  DATOS EN INSTALACIÓN LOCAL</v>
      </c>
      <c r="BZ44" s="2" t="str">
        <f>CU6</f>
        <v>BASES DE  DATOS EN LÍNEA</v>
      </c>
      <c r="CA44" s="2" t="str">
        <f>DA6</f>
        <v>REVISTAS ELECTRÓNICAS</v>
      </c>
      <c r="CB44" s="2" t="str">
        <f>DG6</f>
        <v>LIBROS ELECTRÓNICOS</v>
      </c>
      <c r="CC44" s="2" t="e">
        <f>#REF!</f>
        <v>#REF!</v>
      </c>
      <c r="CD44" s="2" t="str">
        <f>DM6</f>
        <v>OTROS</v>
      </c>
      <c r="CG44" s="1"/>
      <c r="EZ44" s="19">
        <f>EZ39+FD39</f>
        <v>50937</v>
      </c>
    </row>
    <row r="45" spans="4:85" ht="12.75">
      <c r="D45" s="166"/>
      <c r="E45" s="166" t="str">
        <f aca="true" t="shared" si="5" ref="E45:E70">C8</f>
        <v>BBA</v>
      </c>
      <c r="F45" s="1">
        <f t="shared" si="1"/>
        <v>180</v>
      </c>
      <c r="G45" s="1">
        <f t="shared" si="2"/>
        <v>2198</v>
      </c>
      <c r="H45" s="2">
        <f t="shared" si="3"/>
        <v>131</v>
      </c>
      <c r="I45" s="1">
        <f t="shared" si="4"/>
        <v>0</v>
      </c>
      <c r="BQ45" s="2">
        <f>BQ39</f>
        <v>931033.9600000001</v>
      </c>
      <c r="BR45" s="2">
        <f>BW39+DA39</f>
        <v>1839361.1419647245</v>
      </c>
      <c r="BS45" s="2"/>
      <c r="BT45" s="2">
        <f>CB39</f>
        <v>22376.65</v>
      </c>
      <c r="BU45" s="2">
        <f>CG39</f>
        <v>20961.46</v>
      </c>
      <c r="BV45" s="2">
        <f>CH39</f>
        <v>108046.35999999999</v>
      </c>
      <c r="BW45" s="2">
        <f>CI39</f>
        <v>47809.94</v>
      </c>
      <c r="BX45" s="2">
        <f>CJ39</f>
        <v>102462.05</v>
      </c>
      <c r="BY45" s="2">
        <f>CO39</f>
        <v>12545.28</v>
      </c>
      <c r="BZ45" s="2">
        <f>CU39</f>
        <v>670499.3658063363</v>
      </c>
      <c r="CA45" s="2">
        <f>DA39</f>
        <v>1719509.4619647246</v>
      </c>
      <c r="CB45" s="2">
        <f>DG39</f>
        <v>98741.04</v>
      </c>
      <c r="CC45" s="2" t="e">
        <f>#REF!</f>
        <v>#REF!</v>
      </c>
      <c r="CD45" s="2">
        <f>DM39</f>
        <v>450378.3999999999</v>
      </c>
      <c r="CE45" s="1" t="e">
        <f>SUM(BQ45:CD45)</f>
        <v>#REF!</v>
      </c>
      <c r="CG45" s="1"/>
    </row>
    <row r="46" spans="4:83" ht="12.75">
      <c r="D46" s="166"/>
      <c r="E46" s="166" t="str">
        <f t="shared" si="5"/>
        <v>BIO</v>
      </c>
      <c r="F46" s="1">
        <f t="shared" si="1"/>
        <v>198</v>
      </c>
      <c r="G46" s="1">
        <f t="shared" si="2"/>
        <v>1922</v>
      </c>
      <c r="H46" s="2">
        <f t="shared" si="3"/>
        <v>0</v>
      </c>
      <c r="I46" s="1">
        <f t="shared" si="4"/>
        <v>0</v>
      </c>
      <c r="CE46" s="1" t="e">
        <f>SUM(BY45:CC45)</f>
        <v>#REF!</v>
      </c>
    </row>
    <row r="47" spans="4:83" ht="12.75">
      <c r="D47" s="166"/>
      <c r="E47" s="166" t="str">
        <f t="shared" si="5"/>
        <v>BYD</v>
      </c>
      <c r="F47" s="1">
        <f t="shared" si="1"/>
        <v>50</v>
      </c>
      <c r="G47" s="1">
        <f t="shared" si="2"/>
        <v>467</v>
      </c>
      <c r="H47" s="2">
        <f t="shared" si="3"/>
        <v>0</v>
      </c>
      <c r="I47" s="1">
        <f t="shared" si="4"/>
        <v>0</v>
      </c>
      <c r="BR47" s="2" t="s">
        <v>144</v>
      </c>
      <c r="BS47" s="2"/>
      <c r="BT47" s="1" t="e">
        <f>BT45+BY45+BZ45+CA45+CB45+CC45+BQ45+BR45</f>
        <v>#REF!</v>
      </c>
      <c r="CE47" s="226" t="e">
        <f>CE46/CE45</f>
        <v>#REF!</v>
      </c>
    </row>
    <row r="48" spans="4:73" ht="12.75">
      <c r="D48" s="166"/>
      <c r="E48" s="166" t="str">
        <f t="shared" si="5"/>
        <v>CEE</v>
      </c>
      <c r="F48" s="1">
        <f t="shared" si="1"/>
        <v>370</v>
      </c>
      <c r="G48" s="1">
        <f t="shared" si="2"/>
        <v>3967</v>
      </c>
      <c r="H48" s="2">
        <f t="shared" si="3"/>
        <v>512</v>
      </c>
      <c r="I48" s="1">
        <f t="shared" si="4"/>
        <v>0</v>
      </c>
      <c r="BR48" s="2" t="s">
        <v>143</v>
      </c>
      <c r="BS48" s="2"/>
      <c r="BT48" s="1" t="e">
        <f>BY45+BZ45+CB45++CA45+CC45</f>
        <v>#REF!</v>
      </c>
      <c r="BU48" s="226" t="e">
        <f>BT48/BT47</f>
        <v>#REF!</v>
      </c>
    </row>
    <row r="49" spans="4:72" ht="12.75">
      <c r="D49" s="166"/>
      <c r="E49" s="166" t="str">
        <f t="shared" si="5"/>
        <v>FIS</v>
      </c>
      <c r="F49" s="1">
        <f t="shared" si="1"/>
        <v>173</v>
      </c>
      <c r="G49" s="1">
        <f t="shared" si="2"/>
        <v>2071</v>
      </c>
      <c r="H49" s="2">
        <f t="shared" si="3"/>
        <v>0</v>
      </c>
      <c r="I49" s="1">
        <f t="shared" si="4"/>
        <v>0</v>
      </c>
      <c r="BQ49" s="212"/>
      <c r="BR49" s="212"/>
      <c r="BS49" s="212"/>
      <c r="BT49" s="213"/>
    </row>
    <row r="50" spans="5:73" ht="12.75">
      <c r="E50" s="166" t="str">
        <f t="shared" si="5"/>
        <v>GEO</v>
      </c>
      <c r="F50" s="1">
        <f t="shared" si="1"/>
        <v>118</v>
      </c>
      <c r="G50" s="1">
        <f t="shared" si="2"/>
        <v>748</v>
      </c>
      <c r="H50" s="2">
        <f t="shared" si="3"/>
        <v>0</v>
      </c>
      <c r="I50" s="1">
        <f t="shared" si="4"/>
        <v>0</v>
      </c>
      <c r="BQ50" s="212"/>
      <c r="BR50" s="212"/>
      <c r="BS50" s="212"/>
      <c r="BT50" s="213"/>
      <c r="BU50" s="1" t="e">
        <f>BQ45+BR45+BT45+BY45+BZ45+CA45+CB45+CC45</f>
        <v>#REF!</v>
      </c>
    </row>
    <row r="51" spans="5:72" ht="12.75">
      <c r="E51" s="166" t="str">
        <f t="shared" si="5"/>
        <v>INF</v>
      </c>
      <c r="F51" s="1">
        <f t="shared" si="1"/>
        <v>264</v>
      </c>
      <c r="G51" s="1">
        <f t="shared" si="2"/>
        <v>6434</v>
      </c>
      <c r="H51" s="2">
        <f t="shared" si="3"/>
        <v>426</v>
      </c>
      <c r="I51" s="1">
        <f t="shared" si="4"/>
        <v>0</v>
      </c>
      <c r="BQ51" s="212"/>
      <c r="BR51" s="212"/>
      <c r="BS51" s="212"/>
      <c r="BT51" s="213"/>
    </row>
    <row r="52" spans="5:72" ht="12.75">
      <c r="E52" s="166" t="str">
        <f t="shared" si="5"/>
        <v>MAT</v>
      </c>
      <c r="F52" s="1">
        <f t="shared" si="1"/>
        <v>125</v>
      </c>
      <c r="G52" s="1">
        <f t="shared" si="2"/>
        <v>1346</v>
      </c>
      <c r="H52" s="2">
        <f t="shared" si="3"/>
        <v>0</v>
      </c>
      <c r="I52" s="1">
        <f t="shared" si="4"/>
        <v>0</v>
      </c>
      <c r="BQ52" s="212"/>
      <c r="BR52" s="212"/>
      <c r="BS52" s="212"/>
      <c r="BT52" s="213"/>
    </row>
    <row r="53" spans="5:72" ht="12.75">
      <c r="E53" s="166" t="str">
        <f t="shared" si="5"/>
        <v>CPS</v>
      </c>
      <c r="F53" s="1">
        <f t="shared" si="1"/>
        <v>298</v>
      </c>
      <c r="G53" s="1">
        <f t="shared" si="2"/>
        <v>4319</v>
      </c>
      <c r="H53" s="2">
        <f t="shared" si="3"/>
        <v>0</v>
      </c>
      <c r="I53" s="1">
        <f t="shared" si="4"/>
        <v>0</v>
      </c>
      <c r="BQ53" s="212"/>
      <c r="BR53" s="212"/>
      <c r="BS53" s="212"/>
      <c r="BT53" s="213"/>
    </row>
    <row r="54" spans="5:72" ht="12.75">
      <c r="E54" s="166" t="str">
        <f t="shared" si="5"/>
        <v>QUI</v>
      </c>
      <c r="F54" s="1">
        <f t="shared" si="1"/>
        <v>242</v>
      </c>
      <c r="G54" s="1">
        <f t="shared" si="2"/>
        <v>2278</v>
      </c>
      <c r="H54" s="2">
        <f t="shared" si="3"/>
        <v>0</v>
      </c>
      <c r="I54" s="1">
        <f t="shared" si="4"/>
        <v>0</v>
      </c>
      <c r="BQ54" s="212"/>
      <c r="BR54" s="212"/>
      <c r="BS54" s="212"/>
      <c r="BT54" s="213"/>
    </row>
    <row r="55" spans="5:72" ht="12.75">
      <c r="E55" s="166" t="str">
        <f t="shared" si="5"/>
        <v>DER</v>
      </c>
      <c r="F55" s="1">
        <f t="shared" si="1"/>
        <v>346</v>
      </c>
      <c r="G55" s="1">
        <f t="shared" si="2"/>
        <v>6419</v>
      </c>
      <c r="H55" s="2">
        <f t="shared" si="3"/>
        <v>1991</v>
      </c>
      <c r="I55" s="1">
        <f t="shared" si="4"/>
        <v>0</v>
      </c>
      <c r="BQ55" s="212"/>
      <c r="BR55" s="212"/>
      <c r="BS55" s="212"/>
      <c r="BT55" s="213"/>
    </row>
    <row r="56" spans="5:72" ht="12.75">
      <c r="E56" s="166" t="str">
        <f t="shared" si="5"/>
        <v>EDU</v>
      </c>
      <c r="F56" s="1">
        <f t="shared" si="1"/>
        <v>334</v>
      </c>
      <c r="G56" s="1">
        <f t="shared" si="2"/>
        <v>4958</v>
      </c>
      <c r="H56" s="2">
        <f t="shared" si="3"/>
        <v>1895</v>
      </c>
      <c r="I56" s="1">
        <f t="shared" si="4"/>
        <v>0</v>
      </c>
      <c r="BQ56" s="212"/>
      <c r="BR56" s="212"/>
      <c r="BS56" s="212"/>
      <c r="BT56" s="213"/>
    </row>
    <row r="57" spans="5:72" ht="12.75">
      <c r="E57" s="166" t="str">
        <f t="shared" si="5"/>
        <v>FAR</v>
      </c>
      <c r="F57" s="1">
        <f t="shared" si="1"/>
        <v>282</v>
      </c>
      <c r="G57" s="1">
        <f t="shared" si="2"/>
        <v>2758</v>
      </c>
      <c r="H57" s="2">
        <f t="shared" si="3"/>
        <v>0</v>
      </c>
      <c r="I57" s="1">
        <f t="shared" si="4"/>
        <v>0</v>
      </c>
      <c r="BQ57" s="212"/>
      <c r="BR57" s="212"/>
      <c r="BS57" s="212"/>
      <c r="BT57" s="213"/>
    </row>
    <row r="58" spans="5:72" ht="12.75">
      <c r="E58" s="166" t="str">
        <f t="shared" si="5"/>
        <v>FLL</v>
      </c>
      <c r="F58" s="1">
        <f t="shared" si="1"/>
        <v>347</v>
      </c>
      <c r="G58" s="1">
        <f t="shared" si="2"/>
        <v>4682</v>
      </c>
      <c r="H58" s="2">
        <f t="shared" si="3"/>
        <v>118</v>
      </c>
      <c r="I58" s="1">
        <f t="shared" si="4"/>
        <v>0</v>
      </c>
      <c r="BQ58" s="212"/>
      <c r="BR58" s="212"/>
      <c r="BS58" s="212"/>
      <c r="BT58" s="213"/>
    </row>
    <row r="59" spans="5:72" ht="12.75">
      <c r="E59" s="166" t="str">
        <f t="shared" si="5"/>
        <v>FLS</v>
      </c>
      <c r="F59" s="1">
        <f t="shared" si="1"/>
        <v>79</v>
      </c>
      <c r="G59" s="1">
        <f t="shared" si="2"/>
        <v>994</v>
      </c>
      <c r="H59" s="2">
        <f t="shared" si="3"/>
        <v>0</v>
      </c>
      <c r="I59" s="1">
        <f t="shared" si="4"/>
        <v>0</v>
      </c>
      <c r="BQ59" s="212"/>
      <c r="BR59" s="212"/>
      <c r="BS59" s="212"/>
      <c r="BT59" s="213"/>
    </row>
    <row r="60" spans="5:72" ht="12.75">
      <c r="E60" s="166" t="str">
        <f t="shared" si="5"/>
        <v>GHI</v>
      </c>
      <c r="F60" s="1">
        <f t="shared" si="1"/>
        <v>267</v>
      </c>
      <c r="G60" s="1">
        <f t="shared" si="2"/>
        <v>3580</v>
      </c>
      <c r="H60" s="2">
        <f t="shared" si="3"/>
        <v>0</v>
      </c>
      <c r="I60" s="1">
        <f t="shared" si="4"/>
        <v>2080</v>
      </c>
      <c r="BQ60" s="212"/>
      <c r="BR60" s="213"/>
      <c r="BS60" s="213"/>
      <c r="BT60" s="213"/>
    </row>
    <row r="61" spans="5:72" ht="12.75">
      <c r="E61" s="166" t="str">
        <f t="shared" si="5"/>
        <v>FDI</v>
      </c>
      <c r="F61" s="1">
        <f t="shared" si="1"/>
        <v>142</v>
      </c>
      <c r="G61" s="1">
        <f t="shared" si="2"/>
        <v>1938</v>
      </c>
      <c r="H61" s="2">
        <f t="shared" si="3"/>
        <v>0</v>
      </c>
      <c r="I61" s="1">
        <f t="shared" si="4"/>
        <v>0</v>
      </c>
      <c r="BQ61" s="212"/>
      <c r="BR61" s="213"/>
      <c r="BS61" s="213"/>
      <c r="BT61" s="213"/>
    </row>
    <row r="62" spans="5:72" ht="12.75">
      <c r="E62" s="166" t="str">
        <f t="shared" si="5"/>
        <v>MED</v>
      </c>
      <c r="F62" s="1">
        <f t="shared" si="1"/>
        <v>918</v>
      </c>
      <c r="G62" s="1">
        <f t="shared" si="2"/>
        <v>3879</v>
      </c>
      <c r="H62" s="2">
        <f t="shared" si="3"/>
        <v>0</v>
      </c>
      <c r="I62" s="1">
        <f t="shared" si="4"/>
        <v>0</v>
      </c>
      <c r="BQ62" s="212"/>
      <c r="BR62" s="213"/>
      <c r="BS62" s="213"/>
      <c r="BT62" s="213"/>
    </row>
    <row r="63" spans="5:72" ht="12.75">
      <c r="E63" s="166" t="str">
        <f t="shared" si="5"/>
        <v>ODO</v>
      </c>
      <c r="F63" s="1">
        <f t="shared" si="1"/>
        <v>141</v>
      </c>
      <c r="G63" s="1">
        <f t="shared" si="2"/>
        <v>701</v>
      </c>
      <c r="H63" s="2">
        <f t="shared" si="3"/>
        <v>191</v>
      </c>
      <c r="I63" s="1">
        <f t="shared" si="4"/>
        <v>30</v>
      </c>
      <c r="BQ63" s="212"/>
      <c r="BR63" s="213"/>
      <c r="BS63" s="213"/>
      <c r="BT63" s="213"/>
    </row>
    <row r="64" spans="5:9" ht="12.75">
      <c r="E64" s="166" t="str">
        <f t="shared" si="5"/>
        <v>PSI</v>
      </c>
      <c r="F64" s="1">
        <f t="shared" si="1"/>
        <v>261</v>
      </c>
      <c r="G64" s="1">
        <f t="shared" si="2"/>
        <v>2958</v>
      </c>
      <c r="H64" s="2">
        <f t="shared" si="3"/>
        <v>1372</v>
      </c>
      <c r="I64" s="1">
        <f t="shared" si="4"/>
        <v>16573</v>
      </c>
    </row>
    <row r="65" spans="5:9" ht="12.75">
      <c r="E65" s="166" t="str">
        <f t="shared" si="5"/>
        <v>VET</v>
      </c>
      <c r="F65" s="1">
        <f t="shared" si="1"/>
        <v>262</v>
      </c>
      <c r="G65" s="1">
        <f t="shared" si="2"/>
        <v>1817</v>
      </c>
      <c r="H65" s="2">
        <f t="shared" si="3"/>
        <v>0</v>
      </c>
      <c r="I65" s="1">
        <f t="shared" si="4"/>
        <v>0</v>
      </c>
    </row>
    <row r="66" spans="5:9" ht="12.75">
      <c r="E66" s="166" t="str">
        <f t="shared" si="5"/>
        <v>ENF</v>
      </c>
      <c r="F66" s="1">
        <f t="shared" si="1"/>
        <v>186</v>
      </c>
      <c r="G66" s="1">
        <f t="shared" si="2"/>
        <v>1851</v>
      </c>
      <c r="H66" s="2">
        <f t="shared" si="3"/>
        <v>0</v>
      </c>
      <c r="I66" s="1">
        <f t="shared" si="4"/>
        <v>0</v>
      </c>
    </row>
    <row r="67" spans="5:9" ht="12.75">
      <c r="E67" s="166" t="str">
        <f t="shared" si="5"/>
        <v>EST</v>
      </c>
      <c r="F67" s="1">
        <f t="shared" si="1"/>
        <v>51</v>
      </c>
      <c r="G67" s="1">
        <f t="shared" si="2"/>
        <v>489</v>
      </c>
      <c r="H67" s="2">
        <f t="shared" si="3"/>
        <v>0</v>
      </c>
      <c r="I67" s="1">
        <f t="shared" si="4"/>
        <v>0</v>
      </c>
    </row>
    <row r="68" spans="5:9" ht="12.75">
      <c r="E68" s="166" t="str">
        <f t="shared" si="5"/>
        <v>EMP</v>
      </c>
      <c r="F68" s="1">
        <f t="shared" si="1"/>
        <v>95</v>
      </c>
      <c r="G68" s="1">
        <f t="shared" si="2"/>
        <v>2560</v>
      </c>
      <c r="H68" s="2">
        <f t="shared" si="3"/>
        <v>73</v>
      </c>
      <c r="I68" s="1">
        <f t="shared" si="4"/>
        <v>0</v>
      </c>
    </row>
    <row r="69" spans="5:9" ht="12.75">
      <c r="E69" s="166" t="str">
        <f t="shared" si="5"/>
        <v>OPT</v>
      </c>
      <c r="F69" s="1">
        <f t="shared" si="1"/>
        <v>105</v>
      </c>
      <c r="G69" s="1">
        <f t="shared" si="2"/>
        <v>838</v>
      </c>
      <c r="H69" s="2">
        <f t="shared" si="3"/>
        <v>220</v>
      </c>
      <c r="I69" s="1">
        <f t="shared" si="4"/>
        <v>0</v>
      </c>
    </row>
    <row r="70" spans="5:9" ht="12.75">
      <c r="E70" s="166" t="str">
        <f t="shared" si="5"/>
        <v>TRS</v>
      </c>
      <c r="F70" s="1">
        <f t="shared" si="1"/>
        <v>78</v>
      </c>
      <c r="G70" s="1">
        <f t="shared" si="2"/>
        <v>1571</v>
      </c>
      <c r="H70" s="2">
        <f t="shared" si="3"/>
        <v>28</v>
      </c>
      <c r="I70" s="1">
        <f t="shared" si="4"/>
        <v>21</v>
      </c>
    </row>
    <row r="71" spans="3:9" ht="12.75">
      <c r="C71" s="166"/>
      <c r="E71" s="166" t="e">
        <f>#REF!</f>
        <v>#REF!</v>
      </c>
      <c r="F71" s="1" t="e">
        <f>#REF!</f>
        <v>#REF!</v>
      </c>
      <c r="G71" s="1" t="e">
        <f>#REF!</f>
        <v>#REF!</v>
      </c>
      <c r="H71" s="2" t="e">
        <f>#REF!</f>
        <v>#REF!</v>
      </c>
      <c r="I71" s="1" t="e">
        <f>#REF!</f>
        <v>#REF!</v>
      </c>
    </row>
    <row r="72" spans="3:9" ht="12.75">
      <c r="C72" s="166"/>
      <c r="E72" s="166" t="e">
        <f>#REF!</f>
        <v>#REF!</v>
      </c>
      <c r="F72" s="1" t="e">
        <f>#REF!</f>
        <v>#REF!</v>
      </c>
      <c r="G72" s="1" t="e">
        <f>#REF!</f>
        <v>#REF!</v>
      </c>
      <c r="H72" s="2" t="e">
        <f>#REF!</f>
        <v>#REF!</v>
      </c>
      <c r="I72" s="1" t="e">
        <f>#REF!</f>
        <v>#REF!</v>
      </c>
    </row>
    <row r="73" spans="5:9" ht="12.75">
      <c r="E73" s="166" t="str">
        <f>C34</f>
        <v>RLS</v>
      </c>
      <c r="F73" s="1">
        <f>H34</f>
        <v>0</v>
      </c>
      <c r="G73" s="1">
        <f>L34</f>
        <v>0</v>
      </c>
      <c r="H73" s="2">
        <f>M34</f>
      </c>
      <c r="I73" s="1">
        <f>O34</f>
        <v>0</v>
      </c>
    </row>
    <row r="74" spans="5:9" ht="12.75">
      <c r="E74" s="166" t="str">
        <f>C35</f>
        <v>IRC</v>
      </c>
      <c r="F74" s="1">
        <f>H35</f>
        <v>0</v>
      </c>
      <c r="G74" s="1">
        <f>L35</f>
        <v>0</v>
      </c>
      <c r="H74" s="2">
        <f>M35</f>
      </c>
      <c r="I74" s="1">
        <f>O35</f>
        <v>0</v>
      </c>
    </row>
    <row r="75" spans="5:9" ht="12.75">
      <c r="E75" s="166" t="e">
        <f>#REF!</f>
        <v>#REF!</v>
      </c>
      <c r="F75" s="1" t="e">
        <f>#REF!</f>
        <v>#REF!</v>
      </c>
      <c r="G75" s="1" t="e">
        <f>#REF!</f>
        <v>#REF!</v>
      </c>
      <c r="H75" s="2" t="e">
        <f>#REF!</f>
        <v>#REF!</v>
      </c>
      <c r="I75" s="1" t="e">
        <f>#REF!</f>
        <v>#REF!</v>
      </c>
    </row>
    <row r="76" spans="5:9" ht="12.75">
      <c r="E76" s="166" t="str">
        <f>C36</f>
        <v>BHI</v>
      </c>
      <c r="F76" s="1">
        <f>H36</f>
        <v>0</v>
      </c>
      <c r="G76" s="1">
        <f aca="true" t="shared" si="6" ref="G76:H80">L36</f>
        <v>0</v>
      </c>
      <c r="H76" s="2">
        <f t="shared" si="6"/>
      </c>
      <c r="I76" s="1">
        <f>O36</f>
        <v>0</v>
      </c>
    </row>
    <row r="77" spans="5:9" ht="12.75">
      <c r="E77" s="166" t="str">
        <f>C37</f>
        <v>TES</v>
      </c>
      <c r="F77" s="1">
        <f>H37</f>
        <v>0</v>
      </c>
      <c r="G77" s="1">
        <f t="shared" si="6"/>
        <v>0</v>
      </c>
      <c r="H77" s="2">
        <f t="shared" si="6"/>
      </c>
      <c r="I77" s="1">
        <f>O37</f>
        <v>0</v>
      </c>
    </row>
    <row r="78" spans="5:9" ht="12.75">
      <c r="E78" s="166" t="str">
        <f>C38</f>
        <v>SEC</v>
      </c>
      <c r="F78" s="1">
        <f>H38</f>
        <v>0</v>
      </c>
      <c r="G78" s="1">
        <f t="shared" si="6"/>
        <v>0</v>
      </c>
      <c r="H78" s="2">
        <f t="shared" si="6"/>
      </c>
      <c r="I78" s="1">
        <f>O38</f>
        <v>0</v>
      </c>
    </row>
    <row r="79" spans="5:9" ht="12.75">
      <c r="E79" s="166" t="str">
        <f>C39</f>
        <v>BUC</v>
      </c>
      <c r="F79" s="1">
        <f>H39</f>
        <v>5922</v>
      </c>
      <c r="G79" s="1">
        <f t="shared" si="6"/>
        <v>68294</v>
      </c>
      <c r="H79" s="2">
        <f t="shared" si="6"/>
        <v>5998</v>
      </c>
      <c r="I79" s="1">
        <f>O39</f>
        <v>0</v>
      </c>
    </row>
    <row r="80" spans="5:9" ht="12.75">
      <c r="E80" s="166">
        <f>C40</f>
        <v>0</v>
      </c>
      <c r="F80" s="1">
        <f>H40</f>
        <v>0</v>
      </c>
      <c r="G80" s="1">
        <f t="shared" si="6"/>
        <v>0</v>
      </c>
      <c r="H80" s="2">
        <f t="shared" si="6"/>
        <v>0</v>
      </c>
      <c r="I80" s="1">
        <f>O40</f>
        <v>0</v>
      </c>
    </row>
    <row r="318" ht="12.75">
      <c r="I318" s="296"/>
    </row>
  </sheetData>
  <sheetProtection/>
  <autoFilter ref="A7:FM80"/>
  <mergeCells count="108">
    <mergeCell ref="BL6:BL7"/>
    <mergeCell ref="BN6:BO6"/>
    <mergeCell ref="CR6:CS6"/>
    <mergeCell ref="BX6:BX7"/>
    <mergeCell ref="BR6:BR7"/>
    <mergeCell ref="BP6:BP7"/>
    <mergeCell ref="BT6:BU6"/>
    <mergeCell ref="BV6:BV7"/>
    <mergeCell ref="CQ6:CQ7"/>
    <mergeCell ref="CI5:CI7"/>
    <mergeCell ref="CJ5:CJ7"/>
    <mergeCell ref="BL5:BP5"/>
    <mergeCell ref="CL6:CM6"/>
    <mergeCell ref="BQ6:BQ7"/>
    <mergeCell ref="CO6:CO7"/>
    <mergeCell ref="BX5:CA5"/>
    <mergeCell ref="BW6:BW7"/>
    <mergeCell ref="CC5:CF5"/>
    <mergeCell ref="BM6:BM7"/>
    <mergeCell ref="BR5:BV5"/>
    <mergeCell ref="BY6:BZ6"/>
    <mergeCell ref="CA6:CA7"/>
    <mergeCell ref="CH5:CH7"/>
    <mergeCell ref="BS6:BS7"/>
    <mergeCell ref="DX4:DZ4"/>
    <mergeCell ref="DI4:DM4"/>
    <mergeCell ref="DI6:DI7"/>
    <mergeCell ref="DN6:DN7"/>
    <mergeCell ref="CK4:CU4"/>
    <mergeCell ref="DD6:DE6"/>
    <mergeCell ref="EY5:EZ6"/>
    <mergeCell ref="EK4:ER6"/>
    <mergeCell ref="DR6:DR7"/>
    <mergeCell ref="DN4:DR5"/>
    <mergeCell ref="DP6:DP7"/>
    <mergeCell ref="EE5:EE6"/>
    <mergeCell ref="CT6:CT7"/>
    <mergeCell ref="CZ6:CZ7"/>
    <mergeCell ref="CK5:CN5"/>
    <mergeCell ref="CK6:CK7"/>
    <mergeCell ref="CP6:CP7"/>
    <mergeCell ref="CU6:CU7"/>
    <mergeCell ref="CN6:CN7"/>
    <mergeCell ref="CV6:CV7"/>
    <mergeCell ref="CX6:CY6"/>
    <mergeCell ref="DA6:DA7"/>
    <mergeCell ref="CP5:CT5"/>
    <mergeCell ref="DJ6:DK6"/>
    <mergeCell ref="DB6:DB7"/>
    <mergeCell ref="DB5:DF5"/>
    <mergeCell ref="DI5:DL5"/>
    <mergeCell ref="CW6:CW7"/>
    <mergeCell ref="DC6:DC7"/>
    <mergeCell ref="CV5:CZ5"/>
    <mergeCell ref="DG6:DG7"/>
    <mergeCell ref="DM6:DM7"/>
    <mergeCell ref="ED5:ED7"/>
    <mergeCell ref="DQ6:DQ7"/>
    <mergeCell ref="DS4:DS7"/>
    <mergeCell ref="DL6:DL7"/>
    <mergeCell ref="DF6:DF7"/>
    <mergeCell ref="DO6:DO7"/>
    <mergeCell ref="DT4:DV4"/>
    <mergeCell ref="DH4:DH7"/>
    <mergeCell ref="CV4:DG4"/>
    <mergeCell ref="AJ4:AS4"/>
    <mergeCell ref="AT4:AY4"/>
    <mergeCell ref="AZ5:BB6"/>
    <mergeCell ref="BI5:BJ6"/>
    <mergeCell ref="BI4:BK4"/>
    <mergeCell ref="AT5:AY5"/>
    <mergeCell ref="F4:P4"/>
    <mergeCell ref="T4:Y4"/>
    <mergeCell ref="Z4:AB4"/>
    <mergeCell ref="Q4:Q7"/>
    <mergeCell ref="F6:H6"/>
    <mergeCell ref="F5:H5"/>
    <mergeCell ref="I6:L6"/>
    <mergeCell ref="I5:L5"/>
    <mergeCell ref="AC4:AG4"/>
    <mergeCell ref="CG6:CG7"/>
    <mergeCell ref="CB6:CB7"/>
    <mergeCell ref="CC6:CC7"/>
    <mergeCell ref="CD6:CE6"/>
    <mergeCell ref="CF6:CF7"/>
    <mergeCell ref="AV6:AX6"/>
    <mergeCell ref="BC5:BE6"/>
    <mergeCell ref="BF5:BH6"/>
    <mergeCell ref="AH5:AI6"/>
    <mergeCell ref="CG3:CJ3"/>
    <mergeCell ref="AV2:AX2"/>
    <mergeCell ref="BL4:BQ4"/>
    <mergeCell ref="BR4:BW4"/>
    <mergeCell ref="BX4:CB4"/>
    <mergeCell ref="CC4:CG4"/>
    <mergeCell ref="BF4:BH4"/>
    <mergeCell ref="BC4:BE4"/>
    <mergeCell ref="AZ4:BB4"/>
    <mergeCell ref="FK5:FL6"/>
    <mergeCell ref="EY4:FF4"/>
    <mergeCell ref="EF4:EJ4"/>
    <mergeCell ref="FC5:FD6"/>
    <mergeCell ref="FE5:FF6"/>
    <mergeCell ref="FG4:FJ4"/>
    <mergeCell ref="FA5:FB6"/>
    <mergeCell ref="FG5:FH6"/>
    <mergeCell ref="FI5:FJ6"/>
    <mergeCell ref="EF5:EJ5"/>
  </mergeCells>
  <printOptions horizontalCentered="1" verticalCentered="1"/>
  <pageMargins left="0.3937007874015748" right="0.31496062992125984" top="0.35433070866141736" bottom="0.4330708661417323" header="0.15748031496062992" footer="0.2362204724409449"/>
  <pageSetup horizontalDpi="600" verticalDpi="600" orientation="landscape" paperSize="9" scale="62" r:id="rId4"/>
  <headerFooter alignWithMargins="0">
    <oddHeader>&amp;L&amp;18TABLA: &amp;P</oddHeader>
    <oddFooter>&amp;L&amp;8Memoria estadística BUC 2017&amp;R&amp;P</oddFooter>
  </headerFooter>
  <colBreaks count="12" manualBreakCount="12">
    <brk id="17" max="65535" man="1"/>
    <brk id="19" min="2" max="38" man="1"/>
    <brk id="35" min="2" max="38" man="1"/>
    <brk id="63" min="2" max="38" man="1"/>
    <brk id="75" min="2" max="38" man="1"/>
    <brk id="88" min="2" max="38" man="1"/>
    <brk id="99" min="2" max="38" man="1"/>
    <brk id="112" min="2" max="38" man="1"/>
    <brk id="117" min="2" max="38" man="1"/>
    <brk id="123" min="2" max="38" man="1"/>
    <brk id="135" min="2" max="38" man="1"/>
    <brk id="154" min="2" max="38" man="1"/>
  </col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F318"/>
  <sheetViews>
    <sheetView showGridLines="0" showZeros="0" view="pageBreakPreview" zoomScaleSheetLayoutView="100" zoomScalePageLayoutView="55" workbookViewId="0" topLeftCell="A1">
      <selection activeCell="N45" sqref="N45"/>
    </sheetView>
  </sheetViews>
  <sheetFormatPr defaultColWidth="11.421875" defaultRowHeight="12.75"/>
  <cols>
    <col min="1" max="1" width="6.28125" style="0" customWidth="1"/>
    <col min="2" max="2" width="5.7109375" style="0" customWidth="1"/>
    <col min="3" max="3" width="5.421875" style="0" customWidth="1"/>
    <col min="4" max="4" width="3.7109375" style="0" customWidth="1"/>
    <col min="5" max="5" width="38.28125" style="0" customWidth="1"/>
    <col min="6" max="6" width="6.8515625" style="19" customWidth="1"/>
    <col min="7" max="7" width="8.7109375" style="19" customWidth="1"/>
    <col min="8" max="8" width="6.8515625" style="19" customWidth="1"/>
    <col min="9" max="15" width="7.8515625" style="19" customWidth="1"/>
    <col min="16" max="18" width="7.8515625" style="0" customWidth="1"/>
  </cols>
  <sheetData>
    <row r="1" spans="6:15" ht="12.75">
      <c r="F1" s="1">
        <v>205</v>
      </c>
      <c r="G1" s="1">
        <v>207</v>
      </c>
      <c r="H1" s="1"/>
      <c r="I1" s="1"/>
      <c r="J1" s="1"/>
      <c r="K1" s="1"/>
      <c r="L1" s="1"/>
      <c r="M1" s="1"/>
      <c r="N1" s="1"/>
      <c r="O1" s="1"/>
    </row>
    <row r="2" spans="6:15" s="364" customFormat="1" ht="15.75" thickBot="1">
      <c r="F2" s="365"/>
      <c r="G2" s="365"/>
      <c r="H2" s="365"/>
      <c r="I2" s="365"/>
      <c r="J2" s="365"/>
      <c r="K2" s="365"/>
      <c r="L2" s="365"/>
      <c r="M2" s="365"/>
      <c r="N2" s="365"/>
      <c r="O2" s="365"/>
    </row>
    <row r="3" spans="5:15" s="439" customFormat="1" ht="18.75" customHeight="1" thickBot="1">
      <c r="E3" s="440"/>
      <c r="F3" s="634" t="s">
        <v>591</v>
      </c>
      <c r="G3" s="635"/>
      <c r="H3" s="635"/>
      <c r="I3" s="635"/>
      <c r="J3" s="635"/>
      <c r="K3" s="635"/>
      <c r="L3" s="635"/>
      <c r="M3" s="635"/>
      <c r="N3" s="635"/>
      <c r="O3" s="636"/>
    </row>
    <row r="4" spans="5:18" s="227" customFormat="1" ht="39.75" customHeight="1">
      <c r="E4" s="204"/>
      <c r="F4" s="726"/>
      <c r="G4" s="726"/>
      <c r="H4" s="727"/>
      <c r="I4" s="1434" t="s">
        <v>599</v>
      </c>
      <c r="J4" s="1435"/>
      <c r="K4" s="1435"/>
      <c r="L4" s="1435"/>
      <c r="M4" s="1435"/>
      <c r="N4" s="1435"/>
      <c r="O4" s="1435"/>
      <c r="P4" s="1435"/>
      <c r="Q4" s="1435"/>
      <c r="R4" s="1435"/>
    </row>
    <row r="5" spans="5:18" s="227" customFormat="1" ht="32.25" customHeight="1">
      <c r="E5" s="369" t="s">
        <v>690</v>
      </c>
      <c r="F5" s="1431" t="s">
        <v>676</v>
      </c>
      <c r="G5" s="1431" t="s">
        <v>677</v>
      </c>
      <c r="H5" s="1431" t="s">
        <v>678</v>
      </c>
      <c r="I5" s="1431" t="s">
        <v>679</v>
      </c>
      <c r="J5" s="1431" t="s">
        <v>680</v>
      </c>
      <c r="K5" s="1431" t="s">
        <v>681</v>
      </c>
      <c r="L5" s="1431" t="s">
        <v>688</v>
      </c>
      <c r="M5" s="1431" t="s">
        <v>682</v>
      </c>
      <c r="N5" s="1431" t="s">
        <v>683</v>
      </c>
      <c r="O5" s="1431" t="s">
        <v>684</v>
      </c>
      <c r="P5" s="1431" t="s">
        <v>685</v>
      </c>
      <c r="Q5" s="1431" t="s">
        <v>686</v>
      </c>
      <c r="R5" s="1431" t="s">
        <v>687</v>
      </c>
    </row>
    <row r="6" spans="3:18" s="476" customFormat="1" ht="47.25" customHeight="1">
      <c r="C6" s="177"/>
      <c r="E6" s="477"/>
      <c r="F6" s="1432"/>
      <c r="G6" s="1432"/>
      <c r="H6" s="1432"/>
      <c r="I6" s="1432"/>
      <c r="J6" s="1432"/>
      <c r="K6" s="1432"/>
      <c r="L6" s="1432"/>
      <c r="M6" s="1432"/>
      <c r="N6" s="1432"/>
      <c r="O6" s="1432"/>
      <c r="P6" s="1432"/>
      <c r="Q6" s="1432"/>
      <c r="R6" s="1432"/>
    </row>
    <row r="7" spans="1:18" s="114" customFormat="1" ht="90" customHeight="1" thickBot="1">
      <c r="A7" s="94" t="s">
        <v>482</v>
      </c>
      <c r="B7" s="94" t="s">
        <v>483</v>
      </c>
      <c r="C7" s="94"/>
      <c r="D7" s="94" t="s">
        <v>493</v>
      </c>
      <c r="E7" s="176"/>
      <c r="F7" s="1433"/>
      <c r="G7" s="1433"/>
      <c r="H7" s="1433"/>
      <c r="I7" s="1433"/>
      <c r="J7" s="1433"/>
      <c r="K7" s="1433"/>
      <c r="L7" s="1433"/>
      <c r="M7" s="1433"/>
      <c r="N7" s="1433"/>
      <c r="O7" s="1433"/>
      <c r="P7" s="1433"/>
      <c r="Q7" s="1433"/>
      <c r="R7" s="1433"/>
    </row>
    <row r="8" spans="1:18" s="244" customFormat="1" ht="15" customHeight="1">
      <c r="A8" s="244">
        <v>1</v>
      </c>
      <c r="B8" s="244" t="s">
        <v>488</v>
      </c>
      <c r="C8" s="244" t="s">
        <v>42</v>
      </c>
      <c r="D8" s="244">
        <v>1</v>
      </c>
      <c r="E8" s="360" t="s">
        <v>183</v>
      </c>
      <c r="F8" s="737"/>
      <c r="G8" s="737"/>
      <c r="H8" s="824"/>
      <c r="I8" s="824"/>
      <c r="J8" s="824"/>
      <c r="K8" s="824"/>
      <c r="L8" s="824"/>
      <c r="M8" s="824"/>
      <c r="N8" s="824"/>
      <c r="O8" s="824"/>
      <c r="P8" s="824"/>
      <c r="Q8" s="824"/>
      <c r="R8" s="824"/>
    </row>
    <row r="9" spans="1:18" s="245" customFormat="1" ht="15" customHeight="1">
      <c r="A9" s="245">
        <v>2</v>
      </c>
      <c r="B9" s="245" t="s">
        <v>488</v>
      </c>
      <c r="C9" s="245" t="s">
        <v>43</v>
      </c>
      <c r="D9" s="245">
        <v>2</v>
      </c>
      <c r="E9" s="361" t="s">
        <v>146</v>
      </c>
      <c r="F9" s="738"/>
      <c r="G9" s="738"/>
      <c r="H9" s="825"/>
      <c r="I9" s="825"/>
      <c r="J9" s="825"/>
      <c r="K9" s="825"/>
      <c r="L9" s="825"/>
      <c r="M9" s="825"/>
      <c r="N9" s="825"/>
      <c r="O9" s="825"/>
      <c r="P9" s="825"/>
      <c r="Q9" s="825"/>
      <c r="R9" s="825"/>
    </row>
    <row r="10" spans="1:18" s="245" customFormat="1" ht="15" customHeight="1">
      <c r="A10" s="245">
        <v>21</v>
      </c>
      <c r="B10" s="245" t="s">
        <v>488</v>
      </c>
      <c r="C10" s="245" t="s">
        <v>62</v>
      </c>
      <c r="D10" s="244">
        <v>3</v>
      </c>
      <c r="E10" s="361" t="s">
        <v>290</v>
      </c>
      <c r="F10" s="738"/>
      <c r="G10" s="738"/>
      <c r="H10" s="825"/>
      <c r="I10" s="825"/>
      <c r="J10" s="825"/>
      <c r="K10" s="825"/>
      <c r="L10" s="825"/>
      <c r="M10" s="825"/>
      <c r="N10" s="825"/>
      <c r="O10" s="825"/>
      <c r="P10" s="825"/>
      <c r="Q10" s="825"/>
      <c r="R10" s="825"/>
    </row>
    <row r="11" spans="1:18" s="245" customFormat="1" ht="15" customHeight="1">
      <c r="A11" s="245">
        <v>3</v>
      </c>
      <c r="B11" s="245" t="s">
        <v>488</v>
      </c>
      <c r="C11" s="245" t="s">
        <v>44</v>
      </c>
      <c r="D11" s="244">
        <v>4</v>
      </c>
      <c r="E11" s="361" t="s">
        <v>184</v>
      </c>
      <c r="F11" s="738"/>
      <c r="G11" s="738"/>
      <c r="H11" s="825"/>
      <c r="I11" s="825"/>
      <c r="J11" s="825"/>
      <c r="K11" s="825"/>
      <c r="L11" s="825"/>
      <c r="M11" s="825"/>
      <c r="N11" s="825"/>
      <c r="O11" s="825"/>
      <c r="P11" s="825"/>
      <c r="Q11" s="825"/>
      <c r="R11" s="825"/>
    </row>
    <row r="12" spans="1:18" s="245" customFormat="1" ht="15" customHeight="1">
      <c r="A12" s="245">
        <v>4</v>
      </c>
      <c r="B12" s="245" t="s">
        <v>488</v>
      </c>
      <c r="C12" s="245" t="s">
        <v>45</v>
      </c>
      <c r="D12" s="245">
        <v>5</v>
      </c>
      <c r="E12" s="361" t="s">
        <v>147</v>
      </c>
      <c r="F12" s="738"/>
      <c r="G12" s="738"/>
      <c r="H12" s="825"/>
      <c r="I12" s="825"/>
      <c r="J12" s="825"/>
      <c r="K12" s="825"/>
      <c r="L12" s="825"/>
      <c r="M12" s="825"/>
      <c r="N12" s="825"/>
      <c r="O12" s="825"/>
      <c r="P12" s="825"/>
      <c r="Q12" s="825"/>
      <c r="R12" s="825"/>
    </row>
    <row r="13" spans="1:18" s="245" customFormat="1" ht="15" customHeight="1">
      <c r="A13" s="245">
        <v>5</v>
      </c>
      <c r="B13" s="245" t="s">
        <v>488</v>
      </c>
      <c r="C13" s="245" t="s">
        <v>46</v>
      </c>
      <c r="D13" s="244">
        <v>6</v>
      </c>
      <c r="E13" s="361" t="s">
        <v>148</v>
      </c>
      <c r="F13" s="738"/>
      <c r="G13" s="738"/>
      <c r="H13" s="825"/>
      <c r="I13" s="825"/>
      <c r="J13" s="825"/>
      <c r="K13" s="825"/>
      <c r="L13" s="825"/>
      <c r="M13" s="825"/>
      <c r="N13" s="825"/>
      <c r="O13" s="825"/>
      <c r="P13" s="825"/>
      <c r="Q13" s="825"/>
      <c r="R13" s="825"/>
    </row>
    <row r="14" spans="1:18" s="245" customFormat="1" ht="15" customHeight="1">
      <c r="A14" s="245">
        <v>6</v>
      </c>
      <c r="B14" s="245" t="s">
        <v>488</v>
      </c>
      <c r="C14" s="245" t="s">
        <v>47</v>
      </c>
      <c r="D14" s="244">
        <v>7</v>
      </c>
      <c r="E14" s="361" t="s">
        <v>149</v>
      </c>
      <c r="F14" s="738"/>
      <c r="G14" s="738"/>
      <c r="H14" s="825"/>
      <c r="I14" s="825"/>
      <c r="J14" s="825"/>
      <c r="K14" s="825"/>
      <c r="L14" s="825"/>
      <c r="M14" s="825"/>
      <c r="N14" s="825"/>
      <c r="O14" s="825"/>
      <c r="P14" s="825"/>
      <c r="Q14" s="825"/>
      <c r="R14" s="825"/>
    </row>
    <row r="15" spans="1:18" s="245" customFormat="1" ht="15" customHeight="1">
      <c r="A15" s="245">
        <v>7</v>
      </c>
      <c r="B15" s="245" t="s">
        <v>488</v>
      </c>
      <c r="C15" s="245" t="s">
        <v>48</v>
      </c>
      <c r="D15" s="245">
        <v>8</v>
      </c>
      <c r="E15" s="361" t="s">
        <v>185</v>
      </c>
      <c r="F15" s="738"/>
      <c r="G15" s="738"/>
      <c r="H15" s="825"/>
      <c r="I15" s="825"/>
      <c r="J15" s="825"/>
      <c r="K15" s="825"/>
      <c r="L15" s="825"/>
      <c r="M15" s="825"/>
      <c r="N15" s="825"/>
      <c r="O15" s="825"/>
      <c r="P15" s="825"/>
      <c r="Q15" s="825"/>
      <c r="R15" s="825"/>
    </row>
    <row r="16" spans="1:18" s="245" customFormat="1" ht="15" customHeight="1">
      <c r="A16" s="245">
        <v>8</v>
      </c>
      <c r="B16" s="245" t="s">
        <v>488</v>
      </c>
      <c r="C16" s="245" t="s">
        <v>49</v>
      </c>
      <c r="D16" s="244">
        <v>9</v>
      </c>
      <c r="E16" s="361" t="s">
        <v>186</v>
      </c>
      <c r="F16" s="738"/>
      <c r="G16" s="738"/>
      <c r="H16" s="825"/>
      <c r="I16" s="825"/>
      <c r="J16" s="825"/>
      <c r="K16" s="825"/>
      <c r="L16" s="825"/>
      <c r="M16" s="825"/>
      <c r="N16" s="825"/>
      <c r="O16" s="825"/>
      <c r="P16" s="825"/>
      <c r="Q16" s="825"/>
      <c r="R16" s="825"/>
    </row>
    <row r="17" spans="1:18" s="245" customFormat="1" ht="15" customHeight="1">
      <c r="A17" s="245">
        <v>9</v>
      </c>
      <c r="B17" s="245" t="s">
        <v>488</v>
      </c>
      <c r="C17" s="245" t="s">
        <v>51</v>
      </c>
      <c r="D17" s="244">
        <v>10</v>
      </c>
      <c r="E17" s="361" t="s">
        <v>187</v>
      </c>
      <c r="F17" s="738"/>
      <c r="G17" s="738"/>
      <c r="H17" s="825"/>
      <c r="I17" s="825"/>
      <c r="J17" s="825"/>
      <c r="K17" s="825"/>
      <c r="L17" s="825"/>
      <c r="M17" s="825"/>
      <c r="N17" s="825"/>
      <c r="O17" s="825"/>
      <c r="P17" s="825"/>
      <c r="Q17" s="825"/>
      <c r="R17" s="825"/>
    </row>
    <row r="18" spans="1:18" s="245" customFormat="1" ht="15" customHeight="1">
      <c r="A18" s="245">
        <v>10</v>
      </c>
      <c r="B18" s="245" t="s">
        <v>488</v>
      </c>
      <c r="C18" s="245" t="s">
        <v>52</v>
      </c>
      <c r="D18" s="245">
        <v>11</v>
      </c>
      <c r="E18" s="361" t="s">
        <v>188</v>
      </c>
      <c r="F18" s="738"/>
      <c r="G18" s="738"/>
      <c r="H18" s="825"/>
      <c r="I18" s="825"/>
      <c r="J18" s="825"/>
      <c r="K18" s="825"/>
      <c r="L18" s="825"/>
      <c r="M18" s="825"/>
      <c r="N18" s="825"/>
      <c r="O18" s="825"/>
      <c r="P18" s="825"/>
      <c r="Q18" s="825"/>
      <c r="R18" s="825"/>
    </row>
    <row r="19" spans="1:18" s="245" customFormat="1" ht="15" customHeight="1">
      <c r="A19" s="245">
        <v>11</v>
      </c>
      <c r="B19" s="245" t="s">
        <v>488</v>
      </c>
      <c r="C19" s="245" t="s">
        <v>53</v>
      </c>
      <c r="D19" s="244">
        <v>12</v>
      </c>
      <c r="E19" s="361" t="s">
        <v>189</v>
      </c>
      <c r="F19" s="738"/>
      <c r="G19" s="738"/>
      <c r="H19" s="825"/>
      <c r="I19" s="825"/>
      <c r="J19" s="825"/>
      <c r="K19" s="825"/>
      <c r="L19" s="825"/>
      <c r="M19" s="825"/>
      <c r="N19" s="825"/>
      <c r="O19" s="825"/>
      <c r="P19" s="825"/>
      <c r="Q19" s="825"/>
      <c r="R19" s="825"/>
    </row>
    <row r="20" spans="1:18" s="245" customFormat="1" ht="15" customHeight="1">
      <c r="A20" s="245">
        <v>12</v>
      </c>
      <c r="B20" s="245" t="s">
        <v>488</v>
      </c>
      <c r="C20" s="245" t="s">
        <v>54</v>
      </c>
      <c r="D20" s="244">
        <v>13</v>
      </c>
      <c r="E20" s="361" t="s">
        <v>190</v>
      </c>
      <c r="F20" s="738"/>
      <c r="G20" s="738"/>
      <c r="H20" s="825"/>
      <c r="I20" s="825"/>
      <c r="J20" s="825"/>
      <c r="K20" s="825"/>
      <c r="L20" s="825"/>
      <c r="M20" s="825"/>
      <c r="N20" s="825"/>
      <c r="O20" s="825"/>
      <c r="P20" s="825"/>
      <c r="Q20" s="825"/>
      <c r="R20" s="825"/>
    </row>
    <row r="21" spans="1:18" s="245" customFormat="1" ht="15" customHeight="1">
      <c r="A21" s="245">
        <v>13</v>
      </c>
      <c r="B21" s="245" t="s">
        <v>488</v>
      </c>
      <c r="C21" s="245" t="s">
        <v>55</v>
      </c>
      <c r="D21" s="245">
        <v>14</v>
      </c>
      <c r="E21" s="361" t="s">
        <v>150</v>
      </c>
      <c r="F21" s="738"/>
      <c r="G21" s="738"/>
      <c r="H21" s="825"/>
      <c r="I21" s="825"/>
      <c r="J21" s="825"/>
      <c r="K21" s="825"/>
      <c r="L21" s="825"/>
      <c r="M21" s="825"/>
      <c r="N21" s="825"/>
      <c r="O21" s="825"/>
      <c r="P21" s="825"/>
      <c r="Q21" s="825"/>
      <c r="R21" s="825"/>
    </row>
    <row r="22" spans="1:18" s="245" customFormat="1" ht="15" customHeight="1">
      <c r="A22" s="245">
        <v>14</v>
      </c>
      <c r="B22" s="245" t="s">
        <v>488</v>
      </c>
      <c r="C22" s="245" t="s">
        <v>56</v>
      </c>
      <c r="D22" s="244">
        <v>15</v>
      </c>
      <c r="E22" s="361" t="s">
        <v>191</v>
      </c>
      <c r="F22" s="738"/>
      <c r="G22" s="738"/>
      <c r="H22" s="825"/>
      <c r="I22" s="825"/>
      <c r="J22" s="825"/>
      <c r="K22" s="825"/>
      <c r="L22" s="825"/>
      <c r="M22" s="825"/>
      <c r="N22" s="825"/>
      <c r="O22" s="825"/>
      <c r="P22" s="825"/>
      <c r="Q22" s="825"/>
      <c r="R22" s="825"/>
    </row>
    <row r="23" spans="1:18" s="245" customFormat="1" ht="15" customHeight="1">
      <c r="A23" s="245">
        <v>15</v>
      </c>
      <c r="B23" s="245" t="s">
        <v>488</v>
      </c>
      <c r="C23" s="245" t="s">
        <v>57</v>
      </c>
      <c r="D23" s="244">
        <v>16</v>
      </c>
      <c r="E23" s="361" t="s">
        <v>192</v>
      </c>
      <c r="F23" s="738"/>
      <c r="G23" s="738"/>
      <c r="H23" s="825"/>
      <c r="I23" s="825"/>
      <c r="J23" s="825"/>
      <c r="K23" s="825"/>
      <c r="L23" s="825"/>
      <c r="M23" s="825"/>
      <c r="N23" s="825"/>
      <c r="O23" s="825"/>
      <c r="P23" s="825"/>
      <c r="Q23" s="825"/>
      <c r="R23" s="825"/>
    </row>
    <row r="24" spans="1:18" s="245" customFormat="1" ht="15" customHeight="1">
      <c r="A24" s="245">
        <v>20</v>
      </c>
      <c r="B24" s="245" t="s">
        <v>488</v>
      </c>
      <c r="C24" s="245" t="s">
        <v>408</v>
      </c>
      <c r="D24" s="245">
        <v>17</v>
      </c>
      <c r="E24" s="361" t="s">
        <v>197</v>
      </c>
      <c r="F24" s="738"/>
      <c r="G24" s="738"/>
      <c r="H24" s="825"/>
      <c r="I24" s="825"/>
      <c r="J24" s="825"/>
      <c r="K24" s="825"/>
      <c r="L24" s="825"/>
      <c r="M24" s="825"/>
      <c r="N24" s="825"/>
      <c r="O24" s="825"/>
      <c r="P24" s="825"/>
      <c r="Q24" s="825"/>
      <c r="R24" s="825"/>
    </row>
    <row r="25" spans="1:18" s="245" customFormat="1" ht="15" customHeight="1">
      <c r="A25" s="245">
        <v>16</v>
      </c>
      <c r="B25" s="245" t="s">
        <v>488</v>
      </c>
      <c r="C25" s="245" t="s">
        <v>58</v>
      </c>
      <c r="D25" s="244">
        <v>18</v>
      </c>
      <c r="E25" s="361" t="s">
        <v>193</v>
      </c>
      <c r="F25" s="738"/>
      <c r="G25" s="738"/>
      <c r="H25" s="825"/>
      <c r="I25" s="825"/>
      <c r="J25" s="825"/>
      <c r="K25" s="825"/>
      <c r="L25" s="825"/>
      <c r="M25" s="825"/>
      <c r="N25" s="825"/>
      <c r="O25" s="825"/>
      <c r="P25" s="825"/>
      <c r="Q25" s="825"/>
      <c r="R25" s="825"/>
    </row>
    <row r="26" spans="1:18" s="245" customFormat="1" ht="15" customHeight="1">
      <c r="A26" s="245">
        <v>17</v>
      </c>
      <c r="B26" s="245" t="s">
        <v>488</v>
      </c>
      <c r="C26" s="245" t="s">
        <v>59</v>
      </c>
      <c r="D26" s="244">
        <v>19</v>
      </c>
      <c r="E26" s="361" t="s">
        <v>194</v>
      </c>
      <c r="F26" s="738"/>
      <c r="G26" s="738"/>
      <c r="H26" s="825"/>
      <c r="I26" s="825"/>
      <c r="J26" s="825"/>
      <c r="K26" s="825"/>
      <c r="L26" s="825"/>
      <c r="M26" s="825"/>
      <c r="N26" s="825"/>
      <c r="O26" s="825"/>
      <c r="P26" s="825"/>
      <c r="Q26" s="825"/>
      <c r="R26" s="825"/>
    </row>
    <row r="27" spans="1:18" s="245" customFormat="1" ht="15" customHeight="1">
      <c r="A27" s="245">
        <v>18</v>
      </c>
      <c r="B27" s="245" t="s">
        <v>488</v>
      </c>
      <c r="C27" s="245" t="s">
        <v>60</v>
      </c>
      <c r="D27" s="245">
        <v>20</v>
      </c>
      <c r="E27" s="361" t="s">
        <v>151</v>
      </c>
      <c r="F27" s="738"/>
      <c r="G27" s="738"/>
      <c r="H27" s="825"/>
      <c r="I27" s="825"/>
      <c r="J27" s="825"/>
      <c r="K27" s="825"/>
      <c r="L27" s="825"/>
      <c r="M27" s="825"/>
      <c r="N27" s="825"/>
      <c r="O27" s="825"/>
      <c r="P27" s="825"/>
      <c r="Q27" s="825"/>
      <c r="R27" s="825"/>
    </row>
    <row r="28" spans="1:18" s="245" customFormat="1" ht="15" customHeight="1">
      <c r="A28" s="245">
        <v>19</v>
      </c>
      <c r="B28" s="245" t="s">
        <v>488</v>
      </c>
      <c r="C28" s="245" t="s">
        <v>61</v>
      </c>
      <c r="D28" s="244">
        <v>21</v>
      </c>
      <c r="E28" s="361" t="s">
        <v>145</v>
      </c>
      <c r="F28" s="738"/>
      <c r="G28" s="738"/>
      <c r="H28" s="825"/>
      <c r="I28" s="825"/>
      <c r="J28" s="825"/>
      <c r="K28" s="825"/>
      <c r="L28" s="825"/>
      <c r="M28" s="825"/>
      <c r="N28" s="825"/>
      <c r="O28" s="825"/>
      <c r="P28" s="825"/>
      <c r="Q28" s="825"/>
      <c r="R28" s="825"/>
    </row>
    <row r="29" spans="1:18" s="245" customFormat="1" ht="15" customHeight="1">
      <c r="A29" s="245">
        <v>22</v>
      </c>
      <c r="B29" s="245" t="s">
        <v>484</v>
      </c>
      <c r="C29" s="245" t="s">
        <v>63</v>
      </c>
      <c r="D29" s="244">
        <v>22</v>
      </c>
      <c r="E29" s="361" t="s">
        <v>641</v>
      </c>
      <c r="F29" s="738"/>
      <c r="G29" s="738"/>
      <c r="H29" s="825"/>
      <c r="I29" s="825"/>
      <c r="J29" s="825"/>
      <c r="K29" s="825"/>
      <c r="L29" s="825"/>
      <c r="M29" s="825"/>
      <c r="N29" s="825"/>
      <c r="O29" s="825"/>
      <c r="P29" s="825"/>
      <c r="Q29" s="825"/>
      <c r="R29" s="825"/>
    </row>
    <row r="30" spans="1:18" s="245" customFormat="1" ht="15" customHeight="1">
      <c r="A30" s="245">
        <v>23</v>
      </c>
      <c r="B30" s="245" t="s">
        <v>484</v>
      </c>
      <c r="C30" s="245" t="s">
        <v>64</v>
      </c>
      <c r="D30" s="245">
        <v>23</v>
      </c>
      <c r="E30" s="361" t="s">
        <v>642</v>
      </c>
      <c r="F30" s="738"/>
      <c r="G30" s="738"/>
      <c r="H30" s="825"/>
      <c r="I30" s="825"/>
      <c r="J30" s="825"/>
      <c r="K30" s="825"/>
      <c r="L30" s="825"/>
      <c r="M30" s="825"/>
      <c r="N30" s="825"/>
      <c r="O30" s="825"/>
      <c r="P30" s="825"/>
      <c r="Q30" s="825"/>
      <c r="R30" s="825"/>
    </row>
    <row r="31" spans="1:18" s="245" customFormat="1" ht="15" customHeight="1">
      <c r="A31" s="245">
        <v>24</v>
      </c>
      <c r="B31" s="245" t="s">
        <v>484</v>
      </c>
      <c r="C31" s="245" t="s">
        <v>65</v>
      </c>
      <c r="D31" s="244">
        <v>24</v>
      </c>
      <c r="E31" s="361" t="s">
        <v>643</v>
      </c>
      <c r="F31" s="738"/>
      <c r="G31" s="738"/>
      <c r="H31" s="825"/>
      <c r="I31" s="825"/>
      <c r="J31" s="825"/>
      <c r="K31" s="825"/>
      <c r="L31" s="825"/>
      <c r="M31" s="825"/>
      <c r="N31" s="825"/>
      <c r="O31" s="825"/>
      <c r="P31" s="825"/>
      <c r="Q31" s="825"/>
      <c r="R31" s="825"/>
    </row>
    <row r="32" spans="1:18" s="245" customFormat="1" ht="15" customHeight="1">
      <c r="A32" s="245">
        <v>25</v>
      </c>
      <c r="B32" s="245" t="s">
        <v>484</v>
      </c>
      <c r="C32" s="245" t="s">
        <v>66</v>
      </c>
      <c r="D32" s="245">
        <v>25</v>
      </c>
      <c r="E32" s="361" t="s">
        <v>644</v>
      </c>
      <c r="F32" s="738"/>
      <c r="G32" s="738"/>
      <c r="H32" s="825"/>
      <c r="I32" s="825"/>
      <c r="J32" s="825"/>
      <c r="K32" s="825"/>
      <c r="L32" s="825"/>
      <c r="M32" s="825"/>
      <c r="N32" s="825"/>
      <c r="O32" s="825"/>
      <c r="P32" s="825"/>
      <c r="Q32" s="825"/>
      <c r="R32" s="825"/>
    </row>
    <row r="33" spans="1:18" s="245" customFormat="1" ht="15" customHeight="1">
      <c r="A33" s="43">
        <v>26</v>
      </c>
      <c r="B33" s="245" t="s">
        <v>484</v>
      </c>
      <c r="C33" s="168" t="s">
        <v>67</v>
      </c>
      <c r="D33" s="244">
        <v>26</v>
      </c>
      <c r="E33" s="361" t="s">
        <v>645</v>
      </c>
      <c r="F33" s="738"/>
      <c r="G33" s="738"/>
      <c r="H33" s="825"/>
      <c r="I33" s="825"/>
      <c r="J33" s="825"/>
      <c r="K33" s="825"/>
      <c r="L33" s="825"/>
      <c r="M33" s="825"/>
      <c r="N33" s="825"/>
      <c r="O33" s="825"/>
      <c r="P33" s="825"/>
      <c r="Q33" s="825"/>
      <c r="R33" s="825"/>
    </row>
    <row r="34" spans="1:18" s="245" customFormat="1" ht="15" customHeight="1">
      <c r="A34" s="43">
        <v>27</v>
      </c>
      <c r="B34" s="245" t="s">
        <v>485</v>
      </c>
      <c r="C34" s="168" t="s">
        <v>68</v>
      </c>
      <c r="D34" s="245">
        <v>27</v>
      </c>
      <c r="E34" s="361" t="s">
        <v>459</v>
      </c>
      <c r="F34" s="738"/>
      <c r="G34" s="738"/>
      <c r="H34" s="825"/>
      <c r="I34" s="825"/>
      <c r="J34" s="825"/>
      <c r="K34" s="825"/>
      <c r="L34" s="825"/>
      <c r="M34" s="825"/>
      <c r="N34" s="825"/>
      <c r="O34" s="825"/>
      <c r="P34" s="825"/>
      <c r="Q34" s="825"/>
      <c r="R34" s="825"/>
    </row>
    <row r="35" spans="1:18" s="245" customFormat="1" ht="15" customHeight="1">
      <c r="A35" s="43">
        <v>34</v>
      </c>
      <c r="B35" s="245" t="s">
        <v>485</v>
      </c>
      <c r="C35" s="168" t="s">
        <v>463</v>
      </c>
      <c r="D35" s="244">
        <v>28</v>
      </c>
      <c r="E35" s="361" t="s">
        <v>489</v>
      </c>
      <c r="F35" s="738"/>
      <c r="G35" s="738"/>
      <c r="H35" s="825"/>
      <c r="I35" s="825"/>
      <c r="J35" s="825"/>
      <c r="K35" s="825"/>
      <c r="L35" s="825"/>
      <c r="M35" s="825"/>
      <c r="N35" s="825"/>
      <c r="O35" s="825"/>
      <c r="P35" s="825"/>
      <c r="Q35" s="825"/>
      <c r="R35" s="825"/>
    </row>
    <row r="36" spans="1:18" s="245" customFormat="1" ht="15" customHeight="1">
      <c r="A36" s="43">
        <v>30</v>
      </c>
      <c r="B36" s="245" t="s">
        <v>486</v>
      </c>
      <c r="C36" s="168" t="s">
        <v>69</v>
      </c>
      <c r="D36" s="245">
        <v>29</v>
      </c>
      <c r="E36" s="361" t="s">
        <v>198</v>
      </c>
      <c r="F36" s="738"/>
      <c r="G36" s="738"/>
      <c r="H36" s="825"/>
      <c r="I36" s="825"/>
      <c r="J36" s="825"/>
      <c r="K36" s="825"/>
      <c r="L36" s="825"/>
      <c r="M36" s="825"/>
      <c r="N36" s="825"/>
      <c r="O36" s="825"/>
      <c r="P36" s="825"/>
      <c r="Q36" s="825"/>
      <c r="R36" s="825"/>
    </row>
    <row r="37" spans="1:18" s="245" customFormat="1" ht="15" customHeight="1">
      <c r="A37" s="43">
        <v>32</v>
      </c>
      <c r="B37" s="245" t="s">
        <v>486</v>
      </c>
      <c r="C37" s="168" t="s">
        <v>70</v>
      </c>
      <c r="D37" s="244">
        <v>30</v>
      </c>
      <c r="E37" s="361" t="s">
        <v>30</v>
      </c>
      <c r="F37" s="738"/>
      <c r="G37" s="738"/>
      <c r="H37" s="825"/>
      <c r="I37" s="825"/>
      <c r="J37" s="825"/>
      <c r="K37" s="825"/>
      <c r="L37" s="825"/>
      <c r="M37" s="825"/>
      <c r="N37" s="825"/>
      <c r="O37" s="825"/>
      <c r="P37" s="825"/>
      <c r="Q37" s="825"/>
      <c r="R37" s="825"/>
    </row>
    <row r="38" spans="1:18" s="301" customFormat="1" ht="15" customHeight="1" thickBot="1">
      <c r="A38" s="43">
        <v>31</v>
      </c>
      <c r="B38" s="301" t="s">
        <v>487</v>
      </c>
      <c r="C38" s="168" t="s">
        <v>199</v>
      </c>
      <c r="D38" s="245">
        <v>31</v>
      </c>
      <c r="E38" s="361" t="s">
        <v>29</v>
      </c>
      <c r="F38" s="738"/>
      <c r="G38" s="738"/>
      <c r="H38" s="825"/>
      <c r="I38" s="825"/>
      <c r="J38" s="825"/>
      <c r="K38" s="825"/>
      <c r="L38" s="825"/>
      <c r="M38" s="825"/>
      <c r="N38" s="825"/>
      <c r="O38" s="825"/>
      <c r="P38" s="825"/>
      <c r="Q38" s="825"/>
      <c r="R38" s="825"/>
    </row>
    <row r="39" spans="1:18" s="229" customFormat="1" ht="17.25" customHeight="1" thickBot="1">
      <c r="A39" s="227">
        <v>36</v>
      </c>
      <c r="C39" s="227" t="s">
        <v>490</v>
      </c>
      <c r="D39" s="244">
        <v>32</v>
      </c>
      <c r="E39" s="362" t="s">
        <v>152</v>
      </c>
      <c r="F39" s="826">
        <v>417</v>
      </c>
      <c r="G39" s="826">
        <v>130000</v>
      </c>
      <c r="H39" s="826">
        <v>38555</v>
      </c>
      <c r="I39" s="826">
        <v>9840</v>
      </c>
      <c r="J39" s="826">
        <v>10036</v>
      </c>
      <c r="K39" s="826">
        <v>38214</v>
      </c>
      <c r="L39" s="826">
        <v>9745</v>
      </c>
      <c r="M39" s="826">
        <v>1596</v>
      </c>
      <c r="N39" s="826">
        <v>450082</v>
      </c>
      <c r="O39" s="826">
        <v>3393</v>
      </c>
      <c r="P39" s="826">
        <v>120574</v>
      </c>
      <c r="Q39" s="826">
        <v>2363</v>
      </c>
      <c r="R39" s="826">
        <v>2591</v>
      </c>
    </row>
    <row r="40" spans="6:15" s="180" customFormat="1" ht="12.75">
      <c r="F40" s="633" t="s">
        <v>640</v>
      </c>
      <c r="G40" s="181"/>
      <c r="H40" s="181"/>
      <c r="I40" s="181"/>
      <c r="J40" s="181"/>
      <c r="K40" s="181"/>
      <c r="L40" s="181"/>
      <c r="M40" s="181"/>
      <c r="N40" s="181"/>
      <c r="O40" s="181"/>
    </row>
    <row r="41" ht="12.75">
      <c r="N41" s="19">
        <f>SUM(I39:O39)</f>
        <v>522906</v>
      </c>
    </row>
    <row r="42" spans="3:14" ht="12.75">
      <c r="C42" s="166"/>
      <c r="D42" s="166"/>
      <c r="E42" s="179"/>
      <c r="N42" s="19">
        <f>I39+M39</f>
        <v>11436</v>
      </c>
    </row>
    <row r="43" spans="3:5" ht="12.75">
      <c r="C43" s="166">
        <f>C7</f>
        <v>0</v>
      </c>
      <c r="D43" s="166"/>
      <c r="E43" s="179"/>
    </row>
    <row r="44" spans="4:5" ht="12.75">
      <c r="D44" s="166"/>
      <c r="E44" s="179"/>
    </row>
    <row r="45" spans="4:5" ht="12.75">
      <c r="D45" s="166"/>
      <c r="E45" s="166" t="str">
        <f aca="true" t="shared" si="0" ref="E45:E70">C8</f>
        <v>BBA</v>
      </c>
    </row>
    <row r="46" spans="1:188" s="20" customFormat="1" ht="12.75">
      <c r="A46"/>
      <c r="B46"/>
      <c r="C46"/>
      <c r="D46" s="166"/>
      <c r="E46" s="166" t="str">
        <f t="shared" si="0"/>
        <v>BIO</v>
      </c>
      <c r="F46" s="19"/>
      <c r="G46" s="19"/>
      <c r="H46" s="19"/>
      <c r="I46" s="19"/>
      <c r="J46" s="19"/>
      <c r="K46" s="19"/>
      <c r="L46" s="19"/>
      <c r="M46" s="19"/>
      <c r="N46" s="19"/>
      <c r="O46" s="19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</row>
    <row r="47" spans="1:188" s="20" customFormat="1" ht="12.75">
      <c r="A47"/>
      <c r="B47"/>
      <c r="C47"/>
      <c r="D47" s="166"/>
      <c r="E47" s="166" t="str">
        <f t="shared" si="0"/>
        <v>BYD</v>
      </c>
      <c r="F47" s="19"/>
      <c r="G47" s="19"/>
      <c r="H47" s="19"/>
      <c r="I47" s="19"/>
      <c r="J47" s="19"/>
      <c r="K47" s="19"/>
      <c r="L47" s="19"/>
      <c r="M47" s="19"/>
      <c r="N47" s="19"/>
      <c r="O47" s="19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</row>
    <row r="48" spans="1:188" s="20" customFormat="1" ht="12.75">
      <c r="A48"/>
      <c r="B48"/>
      <c r="C48"/>
      <c r="D48" s="166"/>
      <c r="E48" s="166" t="str">
        <f t="shared" si="0"/>
        <v>CEE</v>
      </c>
      <c r="F48" s="19"/>
      <c r="G48" s="19"/>
      <c r="H48" s="19"/>
      <c r="I48" s="19"/>
      <c r="J48" s="19"/>
      <c r="K48" s="19"/>
      <c r="L48" s="19"/>
      <c r="M48" s="19"/>
      <c r="N48" s="19"/>
      <c r="O48" s="19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</row>
    <row r="49" spans="1:188" s="20" customFormat="1" ht="12.75">
      <c r="A49"/>
      <c r="B49"/>
      <c r="C49"/>
      <c r="D49" s="166"/>
      <c r="E49" s="166" t="str">
        <f t="shared" si="0"/>
        <v>FIS</v>
      </c>
      <c r="F49" s="19"/>
      <c r="G49" s="19"/>
      <c r="H49" s="19"/>
      <c r="I49" s="19"/>
      <c r="J49" s="19"/>
      <c r="K49" s="19"/>
      <c r="L49" s="19"/>
      <c r="M49" s="19"/>
      <c r="N49" s="19"/>
      <c r="O49" s="1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</row>
    <row r="50" spans="1:188" s="20" customFormat="1" ht="12.75">
      <c r="A50"/>
      <c r="B50"/>
      <c r="C50"/>
      <c r="D50"/>
      <c r="E50" s="166" t="str">
        <f t="shared" si="0"/>
        <v>GEO</v>
      </c>
      <c r="F50" s="19"/>
      <c r="G50" s="19"/>
      <c r="H50" s="19"/>
      <c r="I50" s="19"/>
      <c r="J50" s="19"/>
      <c r="K50" s="19"/>
      <c r="L50" s="19"/>
      <c r="M50" s="19"/>
      <c r="N50" s="19"/>
      <c r="O50" s="19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</row>
    <row r="51" spans="1:188" s="20" customFormat="1" ht="12.75">
      <c r="A51"/>
      <c r="B51"/>
      <c r="C51"/>
      <c r="D51"/>
      <c r="E51" s="166" t="str">
        <f t="shared" si="0"/>
        <v>INF</v>
      </c>
      <c r="F51" s="19"/>
      <c r="G51" s="19"/>
      <c r="H51" s="19"/>
      <c r="I51" s="19"/>
      <c r="J51" s="19"/>
      <c r="K51" s="19"/>
      <c r="L51" s="19"/>
      <c r="M51" s="19"/>
      <c r="N51" s="19"/>
      <c r="O51" s="19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</row>
    <row r="52" spans="1:188" s="20" customFormat="1" ht="12.75">
      <c r="A52"/>
      <c r="B52"/>
      <c r="C52"/>
      <c r="D52"/>
      <c r="E52" s="166" t="str">
        <f t="shared" si="0"/>
        <v>MAT</v>
      </c>
      <c r="F52" s="19"/>
      <c r="G52" s="19"/>
      <c r="H52" s="19"/>
      <c r="I52" s="19"/>
      <c r="J52" s="19"/>
      <c r="K52" s="19"/>
      <c r="L52" s="19"/>
      <c r="M52" s="19"/>
      <c r="N52" s="19"/>
      <c r="O52" s="19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</row>
    <row r="53" spans="1:188" s="20" customFormat="1" ht="12.75">
      <c r="A53"/>
      <c r="B53"/>
      <c r="C53"/>
      <c r="D53"/>
      <c r="E53" s="166" t="str">
        <f t="shared" si="0"/>
        <v>CPS</v>
      </c>
      <c r="F53" s="19"/>
      <c r="G53" s="19"/>
      <c r="H53" s="19"/>
      <c r="I53" s="19"/>
      <c r="J53" s="19"/>
      <c r="K53" s="19"/>
      <c r="L53" s="19"/>
      <c r="M53" s="19"/>
      <c r="N53" s="19"/>
      <c r="O53" s="19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</row>
    <row r="54" spans="1:188" s="20" customFormat="1" ht="12.75">
      <c r="A54"/>
      <c r="B54"/>
      <c r="C54"/>
      <c r="D54"/>
      <c r="E54" s="166" t="str">
        <f t="shared" si="0"/>
        <v>QUI</v>
      </c>
      <c r="F54" s="19"/>
      <c r="G54" s="19"/>
      <c r="H54" s="19"/>
      <c r="I54" s="19"/>
      <c r="J54" s="19"/>
      <c r="K54" s="19"/>
      <c r="L54" s="19"/>
      <c r="M54" s="19"/>
      <c r="N54" s="19"/>
      <c r="O54" s="19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</row>
    <row r="55" spans="1:188" s="20" customFormat="1" ht="12.75">
      <c r="A55"/>
      <c r="B55"/>
      <c r="C55"/>
      <c r="D55"/>
      <c r="E55" s="166" t="str">
        <f t="shared" si="0"/>
        <v>DER</v>
      </c>
      <c r="F55" s="19"/>
      <c r="G55" s="19"/>
      <c r="H55" s="19"/>
      <c r="I55" s="19"/>
      <c r="J55" s="19"/>
      <c r="K55" s="19"/>
      <c r="L55" s="19"/>
      <c r="M55" s="19"/>
      <c r="N55" s="19"/>
      <c r="O55" s="19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</row>
    <row r="56" spans="1:188" s="20" customFormat="1" ht="12.75">
      <c r="A56"/>
      <c r="B56"/>
      <c r="C56"/>
      <c r="D56"/>
      <c r="E56" s="166" t="str">
        <f t="shared" si="0"/>
        <v>EDU</v>
      </c>
      <c r="F56" s="19"/>
      <c r="G56" s="19"/>
      <c r="H56" s="19"/>
      <c r="I56" s="19"/>
      <c r="J56" s="19"/>
      <c r="K56" s="19"/>
      <c r="L56" s="19"/>
      <c r="M56" s="19"/>
      <c r="N56" s="19"/>
      <c r="O56" s="19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</row>
    <row r="57" spans="1:188" s="20" customFormat="1" ht="12.75">
      <c r="A57"/>
      <c r="B57"/>
      <c r="C57"/>
      <c r="D57"/>
      <c r="E57" s="166" t="str">
        <f t="shared" si="0"/>
        <v>FAR</v>
      </c>
      <c r="F57" s="19"/>
      <c r="G57" s="19"/>
      <c r="H57" s="19"/>
      <c r="I57" s="19"/>
      <c r="J57" s="19"/>
      <c r="K57" s="19"/>
      <c r="L57" s="19"/>
      <c r="M57" s="19"/>
      <c r="N57" s="19"/>
      <c r="O57" s="19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</row>
    <row r="58" spans="1:188" s="20" customFormat="1" ht="12.75">
      <c r="A58"/>
      <c r="B58"/>
      <c r="C58"/>
      <c r="D58"/>
      <c r="E58" s="166" t="str">
        <f t="shared" si="0"/>
        <v>FLL</v>
      </c>
      <c r="F58" s="19"/>
      <c r="G58" s="19"/>
      <c r="H58" s="19"/>
      <c r="I58" s="19"/>
      <c r="J58" s="19"/>
      <c r="K58" s="19"/>
      <c r="L58" s="19"/>
      <c r="M58" s="19"/>
      <c r="N58" s="19"/>
      <c r="O58" s="19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</row>
    <row r="59" spans="1:188" s="20" customFormat="1" ht="12.75">
      <c r="A59"/>
      <c r="B59"/>
      <c r="C59"/>
      <c r="D59"/>
      <c r="E59" s="166" t="str">
        <f t="shared" si="0"/>
        <v>FLS</v>
      </c>
      <c r="F59" s="19"/>
      <c r="G59" s="19"/>
      <c r="H59" s="19"/>
      <c r="I59" s="19"/>
      <c r="J59" s="19"/>
      <c r="K59" s="19"/>
      <c r="L59" s="19"/>
      <c r="M59" s="19"/>
      <c r="N59" s="19"/>
      <c r="O59" s="1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</row>
    <row r="60" spans="1:188" s="20" customFormat="1" ht="12.75">
      <c r="A60"/>
      <c r="B60"/>
      <c r="C60"/>
      <c r="D60"/>
      <c r="E60" s="166" t="str">
        <f t="shared" si="0"/>
        <v>GHI</v>
      </c>
      <c r="F60" s="19"/>
      <c r="G60" s="19"/>
      <c r="H60" s="19"/>
      <c r="I60" s="19"/>
      <c r="J60" s="19"/>
      <c r="K60" s="19"/>
      <c r="L60" s="19"/>
      <c r="M60" s="19"/>
      <c r="N60" s="19"/>
      <c r="O60" s="19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</row>
    <row r="61" spans="1:188" s="20" customFormat="1" ht="12.75">
      <c r="A61"/>
      <c r="B61"/>
      <c r="C61"/>
      <c r="D61"/>
      <c r="E61" s="166" t="str">
        <f t="shared" si="0"/>
        <v>FDI</v>
      </c>
      <c r="F61" s="19"/>
      <c r="G61" s="19"/>
      <c r="H61" s="19"/>
      <c r="I61" s="19"/>
      <c r="J61" s="19"/>
      <c r="K61" s="19"/>
      <c r="L61" s="19"/>
      <c r="M61" s="19"/>
      <c r="N61" s="19"/>
      <c r="O61" s="19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</row>
    <row r="62" spans="1:188" s="20" customFormat="1" ht="12.75">
      <c r="A62"/>
      <c r="B62"/>
      <c r="C62"/>
      <c r="D62"/>
      <c r="E62" s="166" t="str">
        <f t="shared" si="0"/>
        <v>MED</v>
      </c>
      <c r="F62" s="19"/>
      <c r="G62" s="19"/>
      <c r="H62" s="19"/>
      <c r="I62" s="19"/>
      <c r="J62" s="19"/>
      <c r="K62" s="19"/>
      <c r="L62" s="19"/>
      <c r="M62" s="19"/>
      <c r="N62" s="19"/>
      <c r="O62" s="19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</row>
    <row r="63" spans="1:188" s="20" customFormat="1" ht="12.75">
      <c r="A63"/>
      <c r="B63"/>
      <c r="C63"/>
      <c r="D63"/>
      <c r="E63" s="166" t="str">
        <f t="shared" si="0"/>
        <v>ODO</v>
      </c>
      <c r="F63" s="19"/>
      <c r="G63" s="19"/>
      <c r="H63" s="19"/>
      <c r="I63" s="19"/>
      <c r="J63" s="19"/>
      <c r="K63" s="19"/>
      <c r="L63" s="19"/>
      <c r="M63" s="19"/>
      <c r="N63" s="19"/>
      <c r="O63" s="19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</row>
    <row r="64" spans="1:188" s="20" customFormat="1" ht="12.75">
      <c r="A64"/>
      <c r="B64"/>
      <c r="C64"/>
      <c r="D64"/>
      <c r="E64" s="166" t="str">
        <f t="shared" si="0"/>
        <v>PSI</v>
      </c>
      <c r="F64" s="19"/>
      <c r="G64" s="19"/>
      <c r="H64" s="19"/>
      <c r="I64" s="19"/>
      <c r="J64" s="19"/>
      <c r="K64" s="19"/>
      <c r="L64" s="19"/>
      <c r="M64" s="19"/>
      <c r="N64" s="19"/>
      <c r="O64" s="19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</row>
    <row r="65" spans="1:188" s="20" customFormat="1" ht="12.75">
      <c r="A65"/>
      <c r="B65"/>
      <c r="C65"/>
      <c r="D65"/>
      <c r="E65" s="166" t="str">
        <f t="shared" si="0"/>
        <v>VET</v>
      </c>
      <c r="F65" s="19"/>
      <c r="G65" s="19"/>
      <c r="H65" s="19"/>
      <c r="I65" s="19"/>
      <c r="J65" s="19"/>
      <c r="K65" s="19"/>
      <c r="L65" s="19"/>
      <c r="M65" s="19"/>
      <c r="N65" s="19"/>
      <c r="O65" s="19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</row>
    <row r="66" spans="1:188" s="20" customFormat="1" ht="12.75">
      <c r="A66"/>
      <c r="B66"/>
      <c r="C66"/>
      <c r="D66"/>
      <c r="E66" s="166" t="str">
        <f t="shared" si="0"/>
        <v>ENF</v>
      </c>
      <c r="F66" s="19"/>
      <c r="G66" s="19"/>
      <c r="H66" s="19"/>
      <c r="I66" s="19"/>
      <c r="J66" s="19"/>
      <c r="K66" s="19"/>
      <c r="L66" s="19"/>
      <c r="M66" s="19"/>
      <c r="N66" s="19"/>
      <c r="O66" s="19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</row>
    <row r="67" spans="1:188" s="20" customFormat="1" ht="12.75">
      <c r="A67"/>
      <c r="B67"/>
      <c r="C67"/>
      <c r="D67"/>
      <c r="E67" s="166" t="str">
        <f t="shared" si="0"/>
        <v>EST</v>
      </c>
      <c r="F67" s="19"/>
      <c r="G67" s="19"/>
      <c r="H67" s="19"/>
      <c r="I67" s="19"/>
      <c r="J67" s="19"/>
      <c r="K67" s="19"/>
      <c r="L67" s="19"/>
      <c r="M67" s="19"/>
      <c r="N67" s="19"/>
      <c r="O67" s="19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</row>
    <row r="68" spans="1:188" s="20" customFormat="1" ht="12.75">
      <c r="A68"/>
      <c r="B68"/>
      <c r="C68"/>
      <c r="D68"/>
      <c r="E68" s="166" t="str">
        <f t="shared" si="0"/>
        <v>EMP</v>
      </c>
      <c r="F68" s="19"/>
      <c r="G68" s="19"/>
      <c r="H68" s="19"/>
      <c r="I68" s="19"/>
      <c r="J68" s="19"/>
      <c r="K68" s="19"/>
      <c r="L68" s="19"/>
      <c r="M68" s="19"/>
      <c r="N68" s="19"/>
      <c r="O68" s="19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</row>
    <row r="69" spans="1:188" s="20" customFormat="1" ht="12.75">
      <c r="A69"/>
      <c r="B69"/>
      <c r="C69"/>
      <c r="D69"/>
      <c r="E69" s="166" t="str">
        <f t="shared" si="0"/>
        <v>OPT</v>
      </c>
      <c r="F69" s="19"/>
      <c r="G69" s="19"/>
      <c r="H69" s="19"/>
      <c r="I69" s="19"/>
      <c r="J69" s="19"/>
      <c r="K69" s="19"/>
      <c r="L69" s="19"/>
      <c r="M69" s="19"/>
      <c r="N69" s="19"/>
      <c r="O69" s="1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</row>
    <row r="70" spans="1:188" s="20" customFormat="1" ht="12.75">
      <c r="A70"/>
      <c r="B70"/>
      <c r="C70"/>
      <c r="D70"/>
      <c r="E70" s="166" t="str">
        <f t="shared" si="0"/>
        <v>TRS</v>
      </c>
      <c r="F70" s="19"/>
      <c r="G70" s="19"/>
      <c r="H70" s="19"/>
      <c r="I70" s="19"/>
      <c r="J70" s="19"/>
      <c r="K70" s="19"/>
      <c r="L70" s="19"/>
      <c r="M70" s="19"/>
      <c r="N70" s="19"/>
      <c r="O70" s="19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</row>
    <row r="71" spans="1:188" s="20" customFormat="1" ht="12.75">
      <c r="A71"/>
      <c r="B71"/>
      <c r="C71" s="166"/>
      <c r="D71"/>
      <c r="E71" s="166" t="e">
        <f>#REF!</f>
        <v>#REF!</v>
      </c>
      <c r="F71" s="19"/>
      <c r="G71" s="19"/>
      <c r="H71" s="19"/>
      <c r="I71" s="19"/>
      <c r="J71" s="19"/>
      <c r="K71" s="19"/>
      <c r="L71" s="19"/>
      <c r="M71" s="19"/>
      <c r="N71" s="19"/>
      <c r="O71" s="19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</row>
    <row r="72" spans="1:188" s="20" customFormat="1" ht="12.75">
      <c r="A72"/>
      <c r="B72"/>
      <c r="C72" s="166"/>
      <c r="D72"/>
      <c r="E72" s="166" t="e">
        <f>#REF!</f>
        <v>#REF!</v>
      </c>
      <c r="F72" s="19"/>
      <c r="G72" s="19"/>
      <c r="H72" s="19"/>
      <c r="I72" s="19"/>
      <c r="J72" s="19"/>
      <c r="K72" s="19"/>
      <c r="L72" s="19"/>
      <c r="M72" s="19"/>
      <c r="N72" s="19"/>
      <c r="O72" s="19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</row>
    <row r="73" spans="1:188" s="20" customFormat="1" ht="12.75">
      <c r="A73"/>
      <c r="B73"/>
      <c r="C73"/>
      <c r="D73"/>
      <c r="E73" s="166" t="str">
        <f>C34</f>
        <v>RLS</v>
      </c>
      <c r="F73" s="19"/>
      <c r="G73" s="19"/>
      <c r="H73" s="19"/>
      <c r="I73" s="19"/>
      <c r="J73" s="19"/>
      <c r="K73" s="19"/>
      <c r="L73" s="19"/>
      <c r="M73" s="19"/>
      <c r="N73" s="19"/>
      <c r="O73" s="19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</row>
    <row r="74" spans="1:188" s="20" customFormat="1" ht="12.75">
      <c r="A74"/>
      <c r="B74"/>
      <c r="C74"/>
      <c r="D74"/>
      <c r="E74" s="166" t="str">
        <f>C35</f>
        <v>IRC</v>
      </c>
      <c r="F74" s="19"/>
      <c r="G74" s="19"/>
      <c r="H74" s="19"/>
      <c r="I74" s="19"/>
      <c r="J74" s="19"/>
      <c r="K74" s="19"/>
      <c r="L74" s="19"/>
      <c r="M74" s="19"/>
      <c r="N74" s="19"/>
      <c r="O74" s="19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</row>
    <row r="75" spans="1:188" s="20" customFormat="1" ht="12.75">
      <c r="A75"/>
      <c r="B75"/>
      <c r="C75"/>
      <c r="D75"/>
      <c r="E75" s="166" t="e">
        <f>#REF!</f>
        <v>#REF!</v>
      </c>
      <c r="F75" s="19"/>
      <c r="G75" s="19"/>
      <c r="H75" s="19"/>
      <c r="I75" s="19"/>
      <c r="J75" s="19"/>
      <c r="K75" s="19"/>
      <c r="L75" s="19"/>
      <c r="M75" s="19"/>
      <c r="N75" s="19"/>
      <c r="O75" s="19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</row>
    <row r="76" spans="1:188" s="20" customFormat="1" ht="12.75">
      <c r="A76"/>
      <c r="B76"/>
      <c r="C76"/>
      <c r="D76"/>
      <c r="E76" s="166" t="str">
        <f>C36</f>
        <v>BHI</v>
      </c>
      <c r="F76" s="19"/>
      <c r="G76" s="19"/>
      <c r="H76" s="19"/>
      <c r="I76" s="19"/>
      <c r="J76" s="19"/>
      <c r="K76" s="19"/>
      <c r="L76" s="19"/>
      <c r="M76" s="19"/>
      <c r="N76" s="19"/>
      <c r="O76" s="19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</row>
    <row r="77" spans="1:188" s="20" customFormat="1" ht="12.75">
      <c r="A77"/>
      <c r="B77"/>
      <c r="C77"/>
      <c r="D77"/>
      <c r="E77" s="166" t="str">
        <f>C37</f>
        <v>TES</v>
      </c>
      <c r="F77" s="19"/>
      <c r="G77" s="19"/>
      <c r="H77" s="19"/>
      <c r="I77" s="19"/>
      <c r="J77" s="19"/>
      <c r="K77" s="19"/>
      <c r="L77" s="19"/>
      <c r="M77" s="19"/>
      <c r="N77" s="19"/>
      <c r="O77" s="19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</row>
    <row r="78" spans="1:188" s="20" customFormat="1" ht="12.75">
      <c r="A78"/>
      <c r="B78"/>
      <c r="C78"/>
      <c r="D78"/>
      <c r="E78" s="166" t="str">
        <f>C38</f>
        <v>SEC</v>
      </c>
      <c r="F78" s="19"/>
      <c r="G78" s="19"/>
      <c r="H78" s="19"/>
      <c r="I78" s="19"/>
      <c r="J78" s="19"/>
      <c r="K78" s="19"/>
      <c r="L78" s="19"/>
      <c r="M78" s="19"/>
      <c r="N78" s="19"/>
      <c r="O78" s="19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</row>
    <row r="79" spans="1:188" s="20" customFormat="1" ht="12.75">
      <c r="A79"/>
      <c r="B79"/>
      <c r="C79"/>
      <c r="D79"/>
      <c r="E79" s="166" t="str">
        <f>C39</f>
        <v>BUC</v>
      </c>
      <c r="F79" s="19"/>
      <c r="G79" s="19"/>
      <c r="H79" s="19"/>
      <c r="I79" s="19"/>
      <c r="J79" s="19"/>
      <c r="K79" s="19"/>
      <c r="L79" s="19"/>
      <c r="M79" s="19"/>
      <c r="N79" s="19"/>
      <c r="O79" s="1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</row>
    <row r="80" spans="1:188" s="20" customFormat="1" ht="12.75">
      <c r="A80"/>
      <c r="B80"/>
      <c r="C80"/>
      <c r="D80"/>
      <c r="E80" s="166">
        <f>C40</f>
        <v>0</v>
      </c>
      <c r="F80" s="19"/>
      <c r="G80" s="19"/>
      <c r="H80" s="19"/>
      <c r="I80" s="19"/>
      <c r="J80" s="19"/>
      <c r="K80" s="19"/>
      <c r="L80" s="19"/>
      <c r="M80" s="19"/>
      <c r="N80" s="19"/>
      <c r="O80" s="19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</row>
    <row r="318" spans="1:188" s="1" customFormat="1" ht="12.75">
      <c r="A318"/>
      <c r="B318"/>
      <c r="C318"/>
      <c r="D318"/>
      <c r="E318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  <c r="EI318"/>
      <c r="EJ318"/>
      <c r="EK318"/>
      <c r="EL318"/>
      <c r="EM318"/>
      <c r="EN318"/>
      <c r="EO318"/>
      <c r="EP318"/>
      <c r="EQ318"/>
      <c r="ER318"/>
      <c r="ES318"/>
      <c r="ET318"/>
      <c r="EU318"/>
      <c r="EV318"/>
      <c r="EW318"/>
      <c r="EX318"/>
      <c r="EY318"/>
      <c r="EZ318"/>
      <c r="FA318"/>
      <c r="FB318"/>
      <c r="FC318"/>
      <c r="FD318"/>
      <c r="FE318"/>
      <c r="FF318"/>
      <c r="FG318"/>
      <c r="FH318"/>
      <c r="FI318"/>
      <c r="FJ318"/>
      <c r="FK318"/>
      <c r="FL318"/>
      <c r="FM318"/>
      <c r="FN318"/>
      <c r="FO318"/>
      <c r="FP318"/>
      <c r="FQ318"/>
      <c r="FR318"/>
      <c r="FS318"/>
      <c r="FT318"/>
      <c r="FU318"/>
      <c r="FV318"/>
      <c r="FW318"/>
      <c r="FX318"/>
      <c r="FY318"/>
      <c r="FZ318"/>
      <c r="GA318"/>
      <c r="GB318"/>
      <c r="GC318"/>
      <c r="GD318"/>
      <c r="GE318"/>
      <c r="GF318"/>
    </row>
  </sheetData>
  <sheetProtection/>
  <mergeCells count="14">
    <mergeCell ref="I4:R4"/>
    <mergeCell ref="P5:P7"/>
    <mergeCell ref="F5:F7"/>
    <mergeCell ref="G5:G7"/>
    <mergeCell ref="H5:H7"/>
    <mergeCell ref="I5:I7"/>
    <mergeCell ref="Q5:Q7"/>
    <mergeCell ref="L5:L7"/>
    <mergeCell ref="M5:M7"/>
    <mergeCell ref="O5:O7"/>
    <mergeCell ref="K5:K7"/>
    <mergeCell ref="N5:N7"/>
    <mergeCell ref="J5:J7"/>
    <mergeCell ref="R5:R7"/>
  </mergeCells>
  <printOptions horizontalCentered="1" verticalCentered="1"/>
  <pageMargins left="0.3937007874015748" right="0.31496062992125984" top="0.35433070866141736" bottom="0.4330708661417323" header="0.15748031496062992" footer="0.2362204724409449"/>
  <pageSetup horizontalDpi="600" verticalDpi="600" orientation="landscape" paperSize="9" scale="62" r:id="rId2"/>
  <headerFooter alignWithMargins="0">
    <oddHeader>&amp;L&amp;18TABLA: &amp;P</oddHeader>
    <oddFooter>&amp;L&amp;8Memoria estadística BUC 2017&amp;R&amp;P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Y1334"/>
  <sheetViews>
    <sheetView showGridLines="0" showZeros="0" view="pageBreakPreview" zoomScale="115" zoomScaleSheetLayoutView="115" zoomScalePageLayoutView="55" workbookViewId="0" topLeftCell="A16">
      <pane xSplit="5" topLeftCell="EL1" activePane="topRight" state="frozen"/>
      <selection pane="topLeft" activeCell="F162" sqref="F162:H163"/>
      <selection pane="topRight" activeCell="ER31" sqref="ER31"/>
    </sheetView>
  </sheetViews>
  <sheetFormatPr defaultColWidth="11.421875" defaultRowHeight="12.75"/>
  <cols>
    <col min="2" max="2" width="3.28125" style="0" customWidth="1"/>
    <col min="3" max="3" width="4.7109375" style="0" customWidth="1"/>
    <col min="4" max="4" width="3.7109375" style="0" customWidth="1"/>
    <col min="5" max="5" width="41.57421875" style="201" customWidth="1"/>
    <col min="6" max="6" width="8.140625" style="8" customWidth="1"/>
    <col min="7" max="7" width="8.140625" style="0" customWidth="1"/>
    <col min="8" max="9" width="8.140625" style="8" customWidth="1"/>
    <col min="10" max="11" width="5.8515625" style="0" customWidth="1"/>
    <col min="12" max="12" width="4.28125" style="0" customWidth="1"/>
    <col min="13" max="14" width="6.140625" style="0" customWidth="1"/>
    <col min="15" max="15" width="4.421875" style="0" customWidth="1"/>
    <col min="16" max="16" width="5.00390625" style="0" customWidth="1"/>
    <col min="17" max="17" width="7.421875" style="0" customWidth="1"/>
    <col min="18" max="18" width="8.7109375" style="8" customWidth="1"/>
    <col min="19" max="19" width="9.140625" style="0" customWidth="1"/>
    <col min="20" max="20" width="11.57421875" style="8" customWidth="1"/>
    <col min="21" max="21" width="9.8515625" style="0" customWidth="1"/>
    <col min="22" max="23" width="11.57421875" style="8" customWidth="1"/>
    <col min="24" max="25" width="9.7109375" style="0" customWidth="1"/>
    <col min="26" max="26" width="8.421875" style="8" customWidth="1"/>
    <col min="27" max="28" width="7.28125" style="0" customWidth="1"/>
    <col min="29" max="29" width="7.7109375" style="0" customWidth="1"/>
    <col min="30" max="30" width="7.8515625" style="0" customWidth="1"/>
    <col min="31" max="31" width="9.421875" style="9" customWidth="1"/>
    <col min="32" max="35" width="8.7109375" style="0" customWidth="1"/>
    <col min="36" max="36" width="9.28125" style="0" customWidth="1"/>
    <col min="37" max="37" width="10.421875" style="0" customWidth="1"/>
    <col min="38" max="39" width="7.28125" style="0" customWidth="1"/>
    <col min="40" max="42" width="5.421875" style="0" customWidth="1"/>
    <col min="43" max="45" width="7.140625" style="0" customWidth="1"/>
    <col min="46" max="46" width="7.57421875" style="0" bestFit="1" customWidth="1"/>
    <col min="47" max="49" width="10.140625" style="0" customWidth="1"/>
    <col min="50" max="52" width="6.421875" style="15" customWidth="1"/>
    <col min="53" max="53" width="8.140625" style="15" customWidth="1"/>
    <col min="54" max="54" width="8.28125" style="15" customWidth="1"/>
    <col min="55" max="57" width="6.28125" style="15" customWidth="1"/>
    <col min="58" max="58" width="6.140625" style="15" customWidth="1"/>
    <col min="59" max="59" width="9.421875" style="18" customWidth="1"/>
    <col min="60" max="61" width="10.28125" style="15" customWidth="1"/>
    <col min="62" max="65" width="9.8515625" style="15" customWidth="1"/>
    <col min="66" max="66" width="7.28125" style="15" customWidth="1"/>
    <col min="67" max="67" width="8.421875" style="15" customWidth="1"/>
    <col min="68" max="68" width="7.8515625" style="15" customWidth="1"/>
    <col min="69" max="69" width="12.28125" style="17" customWidth="1"/>
    <col min="70" max="70" width="12.00390625" style="15" customWidth="1"/>
    <col min="71" max="80" width="9.8515625" style="15" customWidth="1"/>
    <col min="81" max="84" width="11.57421875" style="17" customWidth="1"/>
    <col min="85" max="88" width="7.00390625" style="1" customWidth="1"/>
    <col min="89" max="89" width="7.00390625" style="11" customWidth="1"/>
    <col min="90" max="91" width="7.00390625" style="1" customWidth="1"/>
    <col min="92" max="92" width="7.00390625" style="11" customWidth="1"/>
    <col min="93" max="93" width="10.140625" style="10" customWidth="1"/>
    <col min="94" max="97" width="7.28125" style="1" customWidth="1"/>
    <col min="98" max="98" width="7.28125" style="11" customWidth="1"/>
    <col min="99" max="100" width="7.28125" style="1" customWidth="1"/>
    <col min="101" max="101" width="7.28125" style="11" customWidth="1"/>
    <col min="102" max="102" width="9.7109375" style="10" customWidth="1"/>
    <col min="103" max="106" width="7.00390625" style="1" customWidth="1"/>
    <col min="107" max="107" width="8.8515625" style="11" customWidth="1"/>
    <col min="108" max="109" width="7.00390625" style="1" customWidth="1"/>
    <col min="110" max="110" width="7.00390625" style="11" customWidth="1"/>
    <col min="111" max="111" width="10.28125" style="12" customWidth="1"/>
    <col min="112" max="115" width="7.00390625" style="1" customWidth="1"/>
    <col min="116" max="116" width="7.00390625" style="11" customWidth="1"/>
    <col min="117" max="118" width="7.00390625" style="1" customWidth="1"/>
    <col min="119" max="119" width="7.00390625" style="11" customWidth="1"/>
    <col min="120" max="121" width="10.140625" style="12" customWidth="1"/>
    <col min="122" max="123" width="11.57421875" style="14" customWidth="1"/>
    <col min="124" max="124" width="11.57421875" style="13" customWidth="1"/>
    <col min="125" max="125" width="11.57421875" style="11" customWidth="1"/>
    <col min="126" max="126" width="10.140625" style="12" customWidth="1"/>
    <col min="127" max="128" width="11.57421875" style="14" customWidth="1"/>
    <col min="129" max="129" width="11.57421875" style="13" customWidth="1"/>
    <col min="130" max="131" width="11.57421875" style="11" customWidth="1"/>
    <col min="132" max="132" width="6.00390625" style="4" customWidth="1"/>
    <col min="133" max="133" width="6.00390625" style="0" customWidth="1"/>
    <col min="134" max="134" width="6.00390625" style="4" customWidth="1"/>
    <col min="135" max="135" width="6.00390625" style="0" customWidth="1"/>
    <col min="136" max="136" width="6.00390625" style="4" customWidth="1"/>
    <col min="137" max="137" width="7.28125" style="0" customWidth="1"/>
    <col min="138" max="138" width="7.140625" style="0" customWidth="1"/>
    <col min="139" max="144" width="6.00390625" style="0" customWidth="1"/>
    <col min="145" max="145" width="6.8515625" style="0" customWidth="1"/>
    <col min="146" max="147" width="9.28125" style="1" customWidth="1"/>
    <col min="148" max="148" width="11.8515625" style="1" customWidth="1"/>
    <col min="149" max="149" width="12.57421875" style="1" customWidth="1"/>
  </cols>
  <sheetData>
    <row r="1" spans="6:149" ht="12.75">
      <c r="F1" s="8">
        <v>1</v>
      </c>
      <c r="G1">
        <v>2</v>
      </c>
      <c r="H1" s="8">
        <v>3</v>
      </c>
      <c r="J1">
        <v>4</v>
      </c>
      <c r="K1" s="8">
        <v>5</v>
      </c>
      <c r="L1">
        <v>6</v>
      </c>
      <c r="M1" s="8">
        <v>7</v>
      </c>
      <c r="N1">
        <v>8</v>
      </c>
      <c r="O1" s="8">
        <v>9</v>
      </c>
      <c r="P1">
        <v>10</v>
      </c>
      <c r="Q1" s="8">
        <v>11</v>
      </c>
      <c r="R1" s="8">
        <v>13</v>
      </c>
      <c r="S1">
        <v>24</v>
      </c>
      <c r="T1" s="8">
        <v>25</v>
      </c>
      <c r="U1">
        <v>26</v>
      </c>
      <c r="V1" s="8">
        <v>27</v>
      </c>
      <c r="X1" s="8"/>
      <c r="Y1" s="8"/>
      <c r="Z1">
        <v>36</v>
      </c>
      <c r="AA1">
        <v>40</v>
      </c>
      <c r="AB1" s="8">
        <v>41</v>
      </c>
      <c r="AC1">
        <v>42</v>
      </c>
      <c r="AD1" s="8">
        <v>43</v>
      </c>
      <c r="AE1">
        <v>44</v>
      </c>
      <c r="AF1" s="8">
        <v>45</v>
      </c>
      <c r="AG1">
        <v>46</v>
      </c>
      <c r="AH1" s="8">
        <v>47</v>
      </c>
      <c r="AI1">
        <v>48</v>
      </c>
      <c r="AJ1" s="8">
        <v>53</v>
      </c>
      <c r="AK1">
        <v>56</v>
      </c>
      <c r="AL1">
        <v>80</v>
      </c>
      <c r="AM1" s="8">
        <v>81</v>
      </c>
      <c r="AN1">
        <v>82</v>
      </c>
      <c r="AO1" s="8">
        <v>83</v>
      </c>
      <c r="AP1">
        <v>84</v>
      </c>
      <c r="AQ1">
        <v>92</v>
      </c>
      <c r="AR1" s="8">
        <v>93</v>
      </c>
      <c r="AS1">
        <v>94</v>
      </c>
      <c r="AT1" s="8">
        <v>97</v>
      </c>
      <c r="AU1">
        <v>102</v>
      </c>
      <c r="AV1" s="8">
        <v>103</v>
      </c>
      <c r="AW1">
        <v>104</v>
      </c>
      <c r="AX1" s="8">
        <v>105</v>
      </c>
      <c r="AY1">
        <v>106</v>
      </c>
      <c r="AZ1" s="8">
        <v>107</v>
      </c>
      <c r="BA1">
        <v>108</v>
      </c>
      <c r="BB1" s="8">
        <v>109</v>
      </c>
      <c r="BC1">
        <v>110</v>
      </c>
      <c r="BD1" s="8">
        <v>111</v>
      </c>
      <c r="BE1">
        <v>112</v>
      </c>
      <c r="BF1" s="8">
        <v>113</v>
      </c>
      <c r="BG1">
        <v>114</v>
      </c>
      <c r="BH1" s="8">
        <v>115</v>
      </c>
      <c r="BI1">
        <v>116</v>
      </c>
      <c r="BJ1" s="8">
        <v>117</v>
      </c>
      <c r="BK1">
        <v>118</v>
      </c>
      <c r="BL1" s="8">
        <v>119</v>
      </c>
      <c r="BM1">
        <v>120</v>
      </c>
      <c r="BN1" s="8">
        <v>121</v>
      </c>
      <c r="BO1">
        <v>122</v>
      </c>
      <c r="BP1" s="8">
        <v>123</v>
      </c>
      <c r="BQ1">
        <v>124</v>
      </c>
      <c r="BR1" s="8">
        <v>125</v>
      </c>
      <c r="BS1">
        <v>126</v>
      </c>
      <c r="BT1" s="8">
        <v>127</v>
      </c>
      <c r="BU1">
        <v>128</v>
      </c>
      <c r="BV1" s="8">
        <v>129</v>
      </c>
      <c r="BW1">
        <v>130</v>
      </c>
      <c r="BX1" s="8">
        <v>131</v>
      </c>
      <c r="BY1">
        <v>132</v>
      </c>
      <c r="BZ1" s="8">
        <v>133</v>
      </c>
      <c r="CA1">
        <v>134</v>
      </c>
      <c r="CB1" s="8">
        <v>135</v>
      </c>
      <c r="CC1">
        <v>136</v>
      </c>
      <c r="CD1" s="8">
        <v>137</v>
      </c>
      <c r="CE1">
        <v>138</v>
      </c>
      <c r="CF1"/>
      <c r="CG1" s="8">
        <v>139</v>
      </c>
      <c r="CH1">
        <v>140</v>
      </c>
      <c r="CI1" s="8">
        <v>141</v>
      </c>
      <c r="CJ1">
        <v>142</v>
      </c>
      <c r="CK1" s="8">
        <v>143</v>
      </c>
      <c r="CL1">
        <v>144</v>
      </c>
      <c r="CM1" s="8">
        <v>145</v>
      </c>
      <c r="CN1">
        <v>146</v>
      </c>
      <c r="CO1" s="8">
        <v>147</v>
      </c>
      <c r="CP1">
        <v>148</v>
      </c>
      <c r="CQ1" s="8">
        <v>149</v>
      </c>
      <c r="CR1">
        <v>150</v>
      </c>
      <c r="CS1" s="8">
        <v>151</v>
      </c>
      <c r="CT1">
        <v>152</v>
      </c>
      <c r="CU1" s="8">
        <v>153</v>
      </c>
      <c r="CV1">
        <v>154</v>
      </c>
      <c r="CW1" s="8">
        <v>155</v>
      </c>
      <c r="CX1">
        <v>156</v>
      </c>
      <c r="CY1" s="8">
        <v>157</v>
      </c>
      <c r="CZ1">
        <v>158</v>
      </c>
      <c r="DA1" s="8">
        <v>159</v>
      </c>
      <c r="DB1">
        <v>160</v>
      </c>
      <c r="DC1" s="8">
        <v>161</v>
      </c>
      <c r="DD1">
        <v>162</v>
      </c>
      <c r="DE1" s="8">
        <v>163</v>
      </c>
      <c r="DF1">
        <v>164</v>
      </c>
      <c r="DG1" s="8">
        <v>165</v>
      </c>
      <c r="DH1">
        <v>166</v>
      </c>
      <c r="DI1" s="8">
        <v>167</v>
      </c>
      <c r="DJ1">
        <v>168</v>
      </c>
      <c r="DK1" s="8">
        <v>169</v>
      </c>
      <c r="DL1">
        <v>170</v>
      </c>
      <c r="DM1" s="8">
        <v>171</v>
      </c>
      <c r="DN1">
        <v>172</v>
      </c>
      <c r="DO1" s="8">
        <v>173</v>
      </c>
      <c r="DP1">
        <v>174</v>
      </c>
      <c r="DQ1" s="8">
        <v>175</v>
      </c>
      <c r="DR1">
        <v>176</v>
      </c>
      <c r="DS1" s="8">
        <v>177</v>
      </c>
      <c r="DT1">
        <v>178</v>
      </c>
      <c r="DU1" s="8">
        <v>179</v>
      </c>
      <c r="DV1" s="8">
        <v>175</v>
      </c>
      <c r="DW1">
        <v>176</v>
      </c>
      <c r="DX1" s="8">
        <v>177</v>
      </c>
      <c r="DY1">
        <v>178</v>
      </c>
      <c r="DZ1" s="8">
        <v>179</v>
      </c>
      <c r="EA1">
        <v>180</v>
      </c>
      <c r="EB1" s="8">
        <v>181</v>
      </c>
      <c r="EC1">
        <v>182</v>
      </c>
      <c r="ED1" s="8">
        <v>183</v>
      </c>
      <c r="EE1">
        <v>184</v>
      </c>
      <c r="EF1" s="8">
        <v>185</v>
      </c>
      <c r="EG1">
        <v>186</v>
      </c>
      <c r="EH1" s="8">
        <v>187</v>
      </c>
      <c r="EI1" s="8"/>
      <c r="EJ1">
        <v>188</v>
      </c>
      <c r="EK1" s="8">
        <v>189</v>
      </c>
      <c r="EL1">
        <v>190</v>
      </c>
      <c r="EM1" s="8">
        <v>191</v>
      </c>
      <c r="EN1">
        <v>192</v>
      </c>
      <c r="EO1" s="8">
        <v>193</v>
      </c>
      <c r="EP1">
        <v>196</v>
      </c>
      <c r="EQ1">
        <v>198</v>
      </c>
      <c r="ER1">
        <v>200</v>
      </c>
      <c r="ES1">
        <v>202</v>
      </c>
    </row>
    <row r="2" spans="5:149" s="367" customFormat="1" ht="15.75" thickBot="1">
      <c r="E2" s="368"/>
      <c r="Z2" s="367">
        <v>340</v>
      </c>
      <c r="AB2" s="367" t="s">
        <v>548</v>
      </c>
      <c r="AC2" s="367" t="s">
        <v>548</v>
      </c>
      <c r="AE2" s="367">
        <v>347</v>
      </c>
      <c r="AT2" s="367">
        <v>383</v>
      </c>
      <c r="BG2" s="367">
        <v>1</v>
      </c>
      <c r="BQ2" s="367">
        <v>416</v>
      </c>
      <c r="CO2" s="367">
        <v>435</v>
      </c>
      <c r="DG2" s="367">
        <v>135</v>
      </c>
      <c r="DQ2" s="367">
        <v>458</v>
      </c>
      <c r="DR2" s="367">
        <v>457</v>
      </c>
      <c r="DS2" s="367">
        <v>87</v>
      </c>
      <c r="DT2" s="367">
        <v>459</v>
      </c>
      <c r="DV2" s="367">
        <v>458</v>
      </c>
      <c r="DW2" s="367">
        <v>457</v>
      </c>
      <c r="DX2" s="367">
        <v>87</v>
      </c>
      <c r="DY2" s="367">
        <v>459</v>
      </c>
      <c r="EE2" s="367">
        <v>464</v>
      </c>
      <c r="EG2" s="367">
        <v>466</v>
      </c>
      <c r="EH2" s="367">
        <v>467</v>
      </c>
      <c r="EJ2" s="367" t="s">
        <v>550</v>
      </c>
      <c r="EK2" s="367" t="s">
        <v>550</v>
      </c>
      <c r="EL2" s="367" t="s">
        <v>551</v>
      </c>
      <c r="EM2" s="367" t="s">
        <v>550</v>
      </c>
      <c r="EN2" s="367" t="s">
        <v>551</v>
      </c>
      <c r="EO2" s="367">
        <v>471</v>
      </c>
      <c r="ES2" s="367">
        <v>479</v>
      </c>
    </row>
    <row r="3" spans="5:149" s="520" customFormat="1" ht="21.75" customHeight="1" thickBot="1">
      <c r="E3" s="521"/>
      <c r="F3" s="522" t="s">
        <v>318</v>
      </c>
      <c r="G3" s="523"/>
      <c r="H3" s="524"/>
      <c r="I3" s="525"/>
      <c r="J3" s="522"/>
      <c r="K3" s="523"/>
      <c r="L3" s="523"/>
      <c r="M3" s="523"/>
      <c r="N3" s="523"/>
      <c r="O3" s="523"/>
      <c r="P3" s="523"/>
      <c r="Q3" s="523"/>
      <c r="R3" s="525"/>
      <c r="S3" s="526" t="s">
        <v>318</v>
      </c>
      <c r="T3" s="527"/>
      <c r="U3" s="528"/>
      <c r="V3" s="527"/>
      <c r="W3" s="527"/>
      <c r="X3" s="528"/>
      <c r="Y3" s="528"/>
      <c r="Z3" s="527"/>
      <c r="AA3" s="511" t="s">
        <v>137</v>
      </c>
      <c r="AB3" s="528"/>
      <c r="AC3" s="528"/>
      <c r="AD3" s="528"/>
      <c r="AE3" s="527"/>
      <c r="AF3" s="528"/>
      <c r="AG3" s="528"/>
      <c r="AH3" s="528"/>
      <c r="AI3" s="528"/>
      <c r="AJ3" s="526"/>
      <c r="AK3" s="528"/>
      <c r="AL3" s="511" t="s">
        <v>436</v>
      </c>
      <c r="AM3" s="528"/>
      <c r="AN3" s="528"/>
      <c r="AO3" s="528"/>
      <c r="AP3" s="528"/>
      <c r="AQ3" s="528"/>
      <c r="AR3" s="528"/>
      <c r="AS3" s="529"/>
      <c r="AT3" s="528"/>
      <c r="AU3" s="528"/>
      <c r="AV3" s="528"/>
      <c r="AW3" s="529"/>
      <c r="AX3" s="511" t="s">
        <v>138</v>
      </c>
      <c r="AY3" s="530"/>
      <c r="AZ3" s="530"/>
      <c r="BA3" s="530"/>
      <c r="BB3" s="530"/>
      <c r="BC3" s="530"/>
      <c r="BD3" s="530"/>
      <c r="BE3" s="530"/>
      <c r="BF3" s="530"/>
      <c r="BG3" s="531"/>
      <c r="BH3" s="511" t="s">
        <v>138</v>
      </c>
      <c r="BI3" s="530"/>
      <c r="BJ3" s="530"/>
      <c r="BK3" s="530"/>
      <c r="BL3" s="530"/>
      <c r="BM3" s="530"/>
      <c r="BN3" s="530"/>
      <c r="BO3" s="530"/>
      <c r="BP3" s="530"/>
      <c r="BQ3" s="531"/>
      <c r="BR3" s="511" t="s">
        <v>138</v>
      </c>
      <c r="BS3" s="530"/>
      <c r="BT3" s="530"/>
      <c r="BU3" s="530"/>
      <c r="BV3" s="530"/>
      <c r="BW3" s="530"/>
      <c r="BX3" s="530"/>
      <c r="BY3" s="530"/>
      <c r="BZ3" s="530"/>
      <c r="CA3" s="530"/>
      <c r="CB3" s="530"/>
      <c r="CC3" s="532"/>
      <c r="CD3" s="532"/>
      <c r="CE3" s="531"/>
      <c r="CF3" s="532"/>
      <c r="CG3" s="533" t="s">
        <v>139</v>
      </c>
      <c r="CH3" s="530"/>
      <c r="CI3" s="530"/>
      <c r="CJ3" s="530"/>
      <c r="CK3" s="532"/>
      <c r="CL3" s="530"/>
      <c r="CM3" s="530"/>
      <c r="CN3" s="532"/>
      <c r="CO3" s="532"/>
      <c r="CP3" s="530"/>
      <c r="CQ3" s="530"/>
      <c r="CR3" s="530"/>
      <c r="CS3" s="530"/>
      <c r="CT3" s="532"/>
      <c r="CU3" s="530"/>
      <c r="CV3" s="530"/>
      <c r="CW3" s="532"/>
      <c r="CX3" s="531"/>
      <c r="CY3" s="533" t="s">
        <v>139</v>
      </c>
      <c r="CZ3" s="530"/>
      <c r="DA3" s="530"/>
      <c r="DB3" s="530"/>
      <c r="DC3" s="532"/>
      <c r="DD3" s="530"/>
      <c r="DE3" s="530"/>
      <c r="DF3" s="532"/>
      <c r="DG3" s="532"/>
      <c r="DH3" s="530"/>
      <c r="DI3" s="530"/>
      <c r="DJ3" s="530"/>
      <c r="DK3" s="530"/>
      <c r="DL3" s="532"/>
      <c r="DM3" s="530"/>
      <c r="DN3" s="530"/>
      <c r="DO3" s="532"/>
      <c r="DP3" s="531"/>
      <c r="DQ3" s="533" t="s">
        <v>139</v>
      </c>
      <c r="DR3" s="534"/>
      <c r="DS3" s="534"/>
      <c r="DT3" s="530"/>
      <c r="DU3" s="531"/>
      <c r="DV3" s="533" t="s">
        <v>139</v>
      </c>
      <c r="DW3" s="534"/>
      <c r="DX3" s="534"/>
      <c r="DY3" s="530"/>
      <c r="DZ3" s="531"/>
      <c r="EA3" s="535" t="s">
        <v>26</v>
      </c>
      <c r="EB3" s="536"/>
      <c r="EC3" s="528"/>
      <c r="ED3" s="536"/>
      <c r="EE3" s="528"/>
      <c r="EF3" s="536"/>
      <c r="EG3" s="528"/>
      <c r="EH3" s="528"/>
      <c r="EI3" s="528"/>
      <c r="EJ3" s="528"/>
      <c r="EK3" s="528"/>
      <c r="EL3" s="528"/>
      <c r="EM3" s="528"/>
      <c r="EN3" s="528"/>
      <c r="EO3" s="529"/>
      <c r="EP3" s="530"/>
      <c r="EQ3" s="530"/>
      <c r="ER3" s="530"/>
      <c r="ES3" s="537"/>
    </row>
    <row r="4" spans="5:150" s="64" customFormat="1" ht="39" customHeight="1" thickBot="1">
      <c r="E4" s="517"/>
      <c r="F4" s="1495" t="s">
        <v>242</v>
      </c>
      <c r="G4" s="1495"/>
      <c r="H4" s="1496"/>
      <c r="I4" s="670"/>
      <c r="J4" s="1497" t="s">
        <v>362</v>
      </c>
      <c r="K4" s="1498"/>
      <c r="L4" s="1498"/>
      <c r="M4" s="1498"/>
      <c r="N4" s="1498"/>
      <c r="O4" s="1498"/>
      <c r="P4" s="1498"/>
      <c r="Q4" s="1498"/>
      <c r="R4" s="1498"/>
      <c r="S4" s="1499" t="s">
        <v>633</v>
      </c>
      <c r="T4" s="1500"/>
      <c r="U4" s="1500"/>
      <c r="V4" s="1501"/>
      <c r="W4" s="720"/>
      <c r="X4" s="1518"/>
      <c r="Y4" s="1518"/>
      <c r="Z4" s="1518"/>
      <c r="AA4" s="1516"/>
      <c r="AB4" s="1517"/>
      <c r="AC4" s="1517"/>
      <c r="AD4" s="1517"/>
      <c r="AE4" s="1517"/>
      <c r="AF4" s="1517"/>
      <c r="AG4" s="1517"/>
      <c r="AH4" s="1517"/>
      <c r="AI4" s="1517"/>
      <c r="AJ4" s="1534" t="s">
        <v>319</v>
      </c>
      <c r="AK4" s="1535"/>
      <c r="AL4" s="1483" t="s">
        <v>331</v>
      </c>
      <c r="AM4" s="1484"/>
      <c r="AN4" s="1484"/>
      <c r="AO4" s="1484"/>
      <c r="AP4" s="1485"/>
      <c r="AQ4" s="1447"/>
      <c r="AR4" s="1447"/>
      <c r="AS4" s="1448"/>
      <c r="AT4" s="63"/>
      <c r="AU4" s="1444" t="s">
        <v>9</v>
      </c>
      <c r="AV4" s="1445"/>
      <c r="AW4" s="1446"/>
      <c r="AX4" s="1437" t="s">
        <v>10</v>
      </c>
      <c r="AY4" s="1437"/>
      <c r="AZ4" s="1437"/>
      <c r="BA4" s="1437"/>
      <c r="BB4" s="1437"/>
      <c r="BC4" s="1437"/>
      <c r="BD4" s="1437"/>
      <c r="BE4" s="1437"/>
      <c r="BF4" s="1437"/>
      <c r="BG4" s="1438"/>
      <c r="BH4" s="1436" t="s">
        <v>12</v>
      </c>
      <c r="BI4" s="1437"/>
      <c r="BJ4" s="1437"/>
      <c r="BK4" s="1437"/>
      <c r="BL4" s="1437"/>
      <c r="BM4" s="1437"/>
      <c r="BN4" s="1437"/>
      <c r="BO4" s="1437"/>
      <c r="BP4" s="1437"/>
      <c r="BQ4" s="1438"/>
      <c r="BR4" s="1436" t="s">
        <v>12</v>
      </c>
      <c r="BS4" s="1437"/>
      <c r="BT4" s="1437"/>
      <c r="BU4" s="1437"/>
      <c r="BV4" s="1437"/>
      <c r="BW4" s="1437"/>
      <c r="BX4" s="1437"/>
      <c r="BY4" s="1437"/>
      <c r="BZ4" s="1437"/>
      <c r="CA4" s="1437"/>
      <c r="CB4" s="1437"/>
      <c r="CC4" s="1437"/>
      <c r="CD4" s="1437"/>
      <c r="CE4" s="1438"/>
      <c r="CF4" s="666"/>
      <c r="CG4" s="1561" t="s">
        <v>364</v>
      </c>
      <c r="CH4" s="1527"/>
      <c r="CI4" s="1527"/>
      <c r="CJ4" s="1527"/>
      <c r="CK4" s="1527"/>
      <c r="CL4" s="1527"/>
      <c r="CM4" s="1527"/>
      <c r="CN4" s="1527"/>
      <c r="CO4" s="1528"/>
      <c r="CP4" s="1561" t="s">
        <v>364</v>
      </c>
      <c r="CQ4" s="1527"/>
      <c r="CR4" s="1527"/>
      <c r="CS4" s="1527"/>
      <c r="CT4" s="1527"/>
      <c r="CU4" s="1527"/>
      <c r="CV4" s="1527"/>
      <c r="CW4" s="1527"/>
      <c r="CX4" s="1528"/>
      <c r="CY4" s="1526" t="s">
        <v>367</v>
      </c>
      <c r="CZ4" s="1527"/>
      <c r="DA4" s="1527"/>
      <c r="DB4" s="1527"/>
      <c r="DC4" s="1527"/>
      <c r="DD4" s="1527"/>
      <c r="DE4" s="1527"/>
      <c r="DF4" s="1527"/>
      <c r="DG4" s="1528"/>
      <c r="DH4" s="1526" t="s">
        <v>367</v>
      </c>
      <c r="DI4" s="1527"/>
      <c r="DJ4" s="1527"/>
      <c r="DK4" s="1527"/>
      <c r="DL4" s="1527"/>
      <c r="DM4" s="1527"/>
      <c r="DN4" s="1527"/>
      <c r="DO4" s="1527"/>
      <c r="DP4" s="1528"/>
      <c r="DQ4" s="1549" t="s">
        <v>593</v>
      </c>
      <c r="DR4" s="1550"/>
      <c r="DS4" s="1550"/>
      <c r="DT4" s="1550"/>
      <c r="DU4" s="1551"/>
      <c r="DV4" s="1549" t="s">
        <v>592</v>
      </c>
      <c r="DW4" s="1550"/>
      <c r="DX4" s="1550"/>
      <c r="DY4" s="1550"/>
      <c r="DZ4" s="1551"/>
      <c r="EA4" s="1558"/>
      <c r="EB4" s="1559"/>
      <c r="EC4" s="1559"/>
      <c r="ED4" s="1559"/>
      <c r="EE4" s="1559"/>
      <c r="EF4" s="1559"/>
      <c r="EG4" s="1559"/>
      <c r="EH4" s="1559"/>
      <c r="EI4" s="1559"/>
      <c r="EJ4" s="1559"/>
      <c r="EK4" s="1559"/>
      <c r="EL4" s="1559"/>
      <c r="EM4" s="1559"/>
      <c r="EN4" s="1559"/>
      <c r="EO4" s="1560"/>
      <c r="EP4" s="566"/>
      <c r="EQ4" s="566" t="s">
        <v>345</v>
      </c>
      <c r="ER4" s="645" t="s">
        <v>406</v>
      </c>
      <c r="ES4" s="1449" t="s">
        <v>411</v>
      </c>
      <c r="ET4" s="1450"/>
    </row>
    <row r="5" spans="5:150" s="64" customFormat="1" ht="28.5" customHeight="1" thickBot="1">
      <c r="E5" s="610" t="s">
        <v>690</v>
      </c>
      <c r="F5" s="513" t="s">
        <v>31</v>
      </c>
      <c r="G5" s="65" t="s">
        <v>312</v>
      </c>
      <c r="H5" s="66"/>
      <c r="I5" s="680"/>
      <c r="J5" s="1461" t="s">
        <v>311</v>
      </c>
      <c r="K5" s="1462"/>
      <c r="L5" s="1462"/>
      <c r="M5" s="1462"/>
      <c r="N5" s="1462"/>
      <c r="O5" s="1462"/>
      <c r="P5" s="1462"/>
      <c r="Q5" s="1462"/>
      <c r="R5" s="1463"/>
      <c r="S5" s="1505" t="s">
        <v>309</v>
      </c>
      <c r="T5" s="1506"/>
      <c r="U5" s="1512" t="s">
        <v>310</v>
      </c>
      <c r="V5" s="1513"/>
      <c r="W5" s="722"/>
      <c r="X5" s="562"/>
      <c r="Y5" s="562"/>
      <c r="Z5" s="120"/>
      <c r="AA5" s="1532"/>
      <c r="AB5" s="1533"/>
      <c r="AC5" s="1533"/>
      <c r="AD5" s="1533"/>
      <c r="AE5" s="1533"/>
      <c r="AF5" s="1533"/>
      <c r="AG5" s="1533"/>
      <c r="AH5" s="1533"/>
      <c r="AI5" s="1533"/>
      <c r="AJ5" s="1524" t="s">
        <v>562</v>
      </c>
      <c r="AK5" s="1525"/>
      <c r="AL5" s="1519" t="s">
        <v>259</v>
      </c>
      <c r="AM5" s="1520"/>
      <c r="AN5" s="1520"/>
      <c r="AO5" s="1520"/>
      <c r="AP5" s="1520"/>
      <c r="AQ5" s="1489" t="s">
        <v>646</v>
      </c>
      <c r="AR5" s="1490"/>
      <c r="AS5" s="1491"/>
      <c r="AT5" s="67" t="s">
        <v>333</v>
      </c>
      <c r="AU5" s="1453"/>
      <c r="AV5" s="1454"/>
      <c r="AW5" s="1455"/>
      <c r="AX5" s="1440"/>
      <c r="AY5" s="1440"/>
      <c r="AZ5" s="1440"/>
      <c r="BA5" s="1440"/>
      <c r="BB5" s="1440"/>
      <c r="BC5" s="1440"/>
      <c r="BD5" s="1440"/>
      <c r="BE5" s="1440"/>
      <c r="BF5" s="1440"/>
      <c r="BG5" s="1441"/>
      <c r="BH5" s="1486"/>
      <c r="BI5" s="1487"/>
      <c r="BJ5" s="1487"/>
      <c r="BK5" s="1487"/>
      <c r="BL5" s="1487"/>
      <c r="BM5" s="1487"/>
      <c r="BN5" s="1487"/>
      <c r="BO5" s="1487"/>
      <c r="BP5" s="1487"/>
      <c r="BQ5" s="1488"/>
      <c r="BR5" s="1439"/>
      <c r="BS5" s="1440"/>
      <c r="BT5" s="1440"/>
      <c r="BU5" s="1440"/>
      <c r="BV5" s="1440"/>
      <c r="BW5" s="1440"/>
      <c r="BX5" s="1440"/>
      <c r="BY5" s="1440"/>
      <c r="BZ5" s="1440"/>
      <c r="CA5" s="1440"/>
      <c r="CB5" s="1440"/>
      <c r="CC5" s="1440"/>
      <c r="CD5" s="1440"/>
      <c r="CE5" s="1441"/>
      <c r="CF5" s="667"/>
      <c r="CG5" s="1456" t="s">
        <v>363</v>
      </c>
      <c r="CH5" s="1457"/>
      <c r="CI5" s="1457"/>
      <c r="CJ5" s="1457"/>
      <c r="CK5" s="1457"/>
      <c r="CL5" s="1457"/>
      <c r="CM5" s="1457"/>
      <c r="CN5" s="1457"/>
      <c r="CO5" s="1458"/>
      <c r="CP5" s="1456" t="s">
        <v>365</v>
      </c>
      <c r="CQ5" s="1536"/>
      <c r="CR5" s="1536"/>
      <c r="CS5" s="1536"/>
      <c r="CT5" s="1536"/>
      <c r="CU5" s="1536"/>
      <c r="CV5" s="1536"/>
      <c r="CW5" s="1536"/>
      <c r="CX5" s="1537"/>
      <c r="CY5" s="1456" t="s">
        <v>366</v>
      </c>
      <c r="CZ5" s="1457"/>
      <c r="DA5" s="1457"/>
      <c r="DB5" s="1457"/>
      <c r="DC5" s="1457"/>
      <c r="DD5" s="1457"/>
      <c r="DE5" s="1457"/>
      <c r="DF5" s="1457"/>
      <c r="DG5" s="1458"/>
      <c r="DH5" s="1456" t="s">
        <v>368</v>
      </c>
      <c r="DI5" s="1457"/>
      <c r="DJ5" s="1457"/>
      <c r="DK5" s="1457"/>
      <c r="DL5" s="1457"/>
      <c r="DM5" s="1457"/>
      <c r="DN5" s="1457"/>
      <c r="DO5" s="1457"/>
      <c r="DP5" s="1458"/>
      <c r="DQ5" s="1552"/>
      <c r="DR5" s="1553"/>
      <c r="DS5" s="1553"/>
      <c r="DT5" s="1553"/>
      <c r="DU5" s="1554"/>
      <c r="DV5" s="1552"/>
      <c r="DW5" s="1553"/>
      <c r="DX5" s="1553"/>
      <c r="DY5" s="1553"/>
      <c r="DZ5" s="1554"/>
      <c r="EA5" s="1543"/>
      <c r="EB5" s="1544"/>
      <c r="EC5" s="1544"/>
      <c r="ED5" s="1544"/>
      <c r="EE5" s="1544"/>
      <c r="EF5" s="1544"/>
      <c r="EG5" s="1544"/>
      <c r="EH5" s="1544"/>
      <c r="EI5" s="1544"/>
      <c r="EJ5" s="1544"/>
      <c r="EK5" s="1544"/>
      <c r="EL5" s="1544"/>
      <c r="EM5" s="1544"/>
      <c r="EN5" s="1544"/>
      <c r="EO5" s="1545"/>
      <c r="EP5" s="69"/>
      <c r="EQ5" s="70"/>
      <c r="ER5" s="646"/>
      <c r="ES5" s="1451"/>
      <c r="ET5" s="1452"/>
    </row>
    <row r="6" spans="5:150" s="64" customFormat="1" ht="28.5" customHeight="1" thickBot="1">
      <c r="E6" s="518"/>
      <c r="F6" s="514"/>
      <c r="G6" s="71"/>
      <c r="H6" s="72"/>
      <c r="I6" s="121"/>
      <c r="J6" s="1502" t="s">
        <v>300</v>
      </c>
      <c r="K6" s="1503"/>
      <c r="L6" s="1503"/>
      <c r="M6" s="1503"/>
      <c r="N6" s="1503"/>
      <c r="O6" s="1503"/>
      <c r="P6" s="1503"/>
      <c r="Q6" s="1503"/>
      <c r="R6" s="1504"/>
      <c r="S6" s="1507" t="s">
        <v>301</v>
      </c>
      <c r="T6" s="1508"/>
      <c r="U6" s="1514" t="s">
        <v>302</v>
      </c>
      <c r="V6" s="1515"/>
      <c r="W6" s="723"/>
      <c r="X6" s="563"/>
      <c r="Y6" s="563"/>
      <c r="Z6" s="121"/>
      <c r="AA6" s="502" t="s">
        <v>313</v>
      </c>
      <c r="AB6" s="503"/>
      <c r="AC6" s="504"/>
      <c r="AD6" s="504"/>
      <c r="AE6" s="510"/>
      <c r="AF6" s="1521" t="s">
        <v>314</v>
      </c>
      <c r="AG6" s="1522"/>
      <c r="AH6" s="1522"/>
      <c r="AI6" s="1523"/>
      <c r="AJ6" s="560" t="s">
        <v>316</v>
      </c>
      <c r="AK6" s="73"/>
      <c r="AL6" s="74"/>
      <c r="AM6" s="75"/>
      <c r="AN6" s="76"/>
      <c r="AO6" s="76"/>
      <c r="AP6" s="76"/>
      <c r="AQ6" s="1492"/>
      <c r="AR6" s="1493"/>
      <c r="AS6" s="1494"/>
      <c r="AT6" s="77"/>
      <c r="AU6" s="1466" t="s">
        <v>264</v>
      </c>
      <c r="AV6" s="1468" t="s">
        <v>403</v>
      </c>
      <c r="AW6" s="1470" t="s">
        <v>230</v>
      </c>
      <c r="AX6" s="1442" t="s">
        <v>11</v>
      </c>
      <c r="AY6" s="1442"/>
      <c r="AZ6" s="1442"/>
      <c r="BA6" s="1442"/>
      <c r="BB6" s="1442"/>
      <c r="BC6" s="1442"/>
      <c r="BD6" s="1442"/>
      <c r="BE6" s="1442"/>
      <c r="BF6" s="1442"/>
      <c r="BG6" s="1443"/>
      <c r="BH6" s="1472" t="s">
        <v>13</v>
      </c>
      <c r="BI6" s="1442"/>
      <c r="BJ6" s="1442"/>
      <c r="BK6" s="1442"/>
      <c r="BL6" s="1442"/>
      <c r="BM6" s="1442"/>
      <c r="BN6" s="1442"/>
      <c r="BO6" s="1442"/>
      <c r="BP6" s="1442"/>
      <c r="BQ6" s="1443"/>
      <c r="BR6" s="1473" t="s">
        <v>14</v>
      </c>
      <c r="BS6" s="1474"/>
      <c r="BT6" s="1474"/>
      <c r="BU6" s="1474"/>
      <c r="BV6" s="1474"/>
      <c r="BW6" s="1474"/>
      <c r="BX6" s="1474"/>
      <c r="BY6" s="1474"/>
      <c r="BZ6" s="1474"/>
      <c r="CA6" s="1474"/>
      <c r="CB6" s="1474"/>
      <c r="CC6" s="1474"/>
      <c r="CD6" s="1474"/>
      <c r="CE6" s="1475"/>
      <c r="CF6" s="668"/>
      <c r="CG6" s="1509" t="s">
        <v>339</v>
      </c>
      <c r="CH6" s="1510"/>
      <c r="CI6" s="1510"/>
      <c r="CJ6" s="1510"/>
      <c r="CK6" s="1511"/>
      <c r="CL6" s="1510"/>
      <c r="CM6" s="1510"/>
      <c r="CN6" s="1511"/>
      <c r="CO6" s="78"/>
      <c r="CP6" s="1509" t="s">
        <v>339</v>
      </c>
      <c r="CQ6" s="1510"/>
      <c r="CR6" s="1510"/>
      <c r="CS6" s="1510"/>
      <c r="CT6" s="1511"/>
      <c r="CU6" s="1510"/>
      <c r="CV6" s="1510"/>
      <c r="CW6" s="1511"/>
      <c r="CX6" s="79"/>
      <c r="CY6" s="1509" t="s">
        <v>339</v>
      </c>
      <c r="CZ6" s="1510"/>
      <c r="DA6" s="1510"/>
      <c r="DB6" s="1510"/>
      <c r="DC6" s="1511"/>
      <c r="DD6" s="1510"/>
      <c r="DE6" s="1510"/>
      <c r="DF6" s="1511"/>
      <c r="DG6" s="79"/>
      <c r="DH6" s="1509" t="s">
        <v>339</v>
      </c>
      <c r="DI6" s="1510"/>
      <c r="DJ6" s="1510"/>
      <c r="DK6" s="1510"/>
      <c r="DL6" s="1511"/>
      <c r="DM6" s="1510"/>
      <c r="DN6" s="1510"/>
      <c r="DO6" s="1511"/>
      <c r="DP6" s="79"/>
      <c r="DQ6" s="1555"/>
      <c r="DR6" s="1556"/>
      <c r="DS6" s="1556"/>
      <c r="DT6" s="1556"/>
      <c r="DU6" s="1557"/>
      <c r="DV6" s="1555"/>
      <c r="DW6" s="1556"/>
      <c r="DX6" s="1556"/>
      <c r="DY6" s="1556"/>
      <c r="DZ6" s="1557"/>
      <c r="EA6" s="1572" t="s">
        <v>112</v>
      </c>
      <c r="EB6" s="1564" t="s">
        <v>17</v>
      </c>
      <c r="EC6" s="1546" t="s">
        <v>18</v>
      </c>
      <c r="ED6" s="1546" t="s">
        <v>19</v>
      </c>
      <c r="EE6" s="1546" t="s">
        <v>20</v>
      </c>
      <c r="EF6" s="1567" t="s">
        <v>21</v>
      </c>
      <c r="EG6" s="1575" t="s">
        <v>404</v>
      </c>
      <c r="EH6" s="1576"/>
      <c r="EI6" s="1577"/>
      <c r="EJ6" s="1540" t="s">
        <v>283</v>
      </c>
      <c r="EK6" s="1541"/>
      <c r="EL6" s="1541"/>
      <c r="EM6" s="1541"/>
      <c r="EN6" s="1541"/>
      <c r="EO6" s="1542"/>
      <c r="EP6" s="394" t="s">
        <v>346</v>
      </c>
      <c r="EQ6" s="1570" t="s">
        <v>405</v>
      </c>
      <c r="ER6" s="1459" t="s">
        <v>407</v>
      </c>
      <c r="ES6" s="648"/>
      <c r="ET6" s="649"/>
    </row>
    <row r="7" spans="5:150" s="64" customFormat="1" ht="35.25" customHeight="1">
      <c r="E7" s="518"/>
      <c r="F7" s="515"/>
      <c r="G7" s="81"/>
      <c r="H7" s="82"/>
      <c r="I7" s="122"/>
      <c r="J7" s="83"/>
      <c r="K7" s="84"/>
      <c r="L7" s="84"/>
      <c r="M7" s="84"/>
      <c r="N7" s="84"/>
      <c r="O7" s="84"/>
      <c r="P7" s="84"/>
      <c r="Q7" s="84"/>
      <c r="R7" s="44"/>
      <c r="S7" s="85" t="s">
        <v>303</v>
      </c>
      <c r="T7" s="86" t="s">
        <v>306</v>
      </c>
      <c r="U7" s="80" t="s">
        <v>307</v>
      </c>
      <c r="V7" s="87" t="s">
        <v>308</v>
      </c>
      <c r="W7" s="724"/>
      <c r="X7" s="643"/>
      <c r="Y7" s="643"/>
      <c r="Z7" s="122"/>
      <c r="AA7" s="1529" t="s">
        <v>559</v>
      </c>
      <c r="AB7" s="1530"/>
      <c r="AC7" s="1530"/>
      <c r="AD7" s="1530"/>
      <c r="AE7" s="1531"/>
      <c r="AF7" s="1529" t="s">
        <v>560</v>
      </c>
      <c r="AG7" s="1530"/>
      <c r="AH7" s="1530"/>
      <c r="AI7" s="1531"/>
      <c r="AJ7" s="561" t="s">
        <v>561</v>
      </c>
      <c r="AK7" s="88"/>
      <c r="AL7" s="89" t="s">
        <v>320</v>
      </c>
      <c r="AM7" s="90" t="s">
        <v>321</v>
      </c>
      <c r="AN7" s="90" t="s">
        <v>322</v>
      </c>
      <c r="AO7" s="90" t="s">
        <v>323</v>
      </c>
      <c r="AP7" s="388" t="s">
        <v>324</v>
      </c>
      <c r="AQ7" s="91"/>
      <c r="AR7" s="92"/>
      <c r="AS7" s="175"/>
      <c r="AT7" s="93"/>
      <c r="AU7" s="1466"/>
      <c r="AV7" s="1468"/>
      <c r="AW7" s="1470"/>
      <c r="AX7" s="1481" t="s">
        <v>549</v>
      </c>
      <c r="AY7" s="1481"/>
      <c r="AZ7" s="1481"/>
      <c r="BA7" s="1481"/>
      <c r="BB7" s="1481"/>
      <c r="BC7" s="1481"/>
      <c r="BD7" s="1481"/>
      <c r="BE7" s="1481"/>
      <c r="BF7" s="1481"/>
      <c r="BG7" s="1482"/>
      <c r="BH7" s="1476" t="s">
        <v>337</v>
      </c>
      <c r="BI7" s="1477"/>
      <c r="BJ7" s="1477"/>
      <c r="BK7" s="1477"/>
      <c r="BL7" s="1477"/>
      <c r="BM7" s="1477"/>
      <c r="BN7" s="1477"/>
      <c r="BO7" s="1477"/>
      <c r="BP7" s="1477"/>
      <c r="BQ7" s="1478"/>
      <c r="BR7" s="1476" t="s">
        <v>338</v>
      </c>
      <c r="BS7" s="1477"/>
      <c r="BT7" s="1477"/>
      <c r="BU7" s="1477"/>
      <c r="BV7" s="1477"/>
      <c r="BW7" s="1477"/>
      <c r="BX7" s="1477"/>
      <c r="BY7" s="1477"/>
      <c r="BZ7" s="1477"/>
      <c r="CA7" s="1477"/>
      <c r="CB7" s="1477"/>
      <c r="CC7" s="1477"/>
      <c r="CD7" s="1477"/>
      <c r="CE7" s="1478"/>
      <c r="CF7" s="669"/>
      <c r="CG7" s="1479" t="s">
        <v>200</v>
      </c>
      <c r="CH7" s="1480"/>
      <c r="CI7" s="1464" t="s">
        <v>340</v>
      </c>
      <c r="CJ7" s="1465"/>
      <c r="CK7" s="68"/>
      <c r="CL7" s="1464"/>
      <c r="CM7" s="1465"/>
      <c r="CN7" s="68"/>
      <c r="CO7" s="78"/>
      <c r="CP7" s="1479" t="s">
        <v>200</v>
      </c>
      <c r="CQ7" s="1480"/>
      <c r="CR7" s="1464" t="s">
        <v>340</v>
      </c>
      <c r="CS7" s="1465"/>
      <c r="CT7" s="68"/>
      <c r="CU7" s="1464"/>
      <c r="CV7" s="1465"/>
      <c r="CW7" s="68"/>
      <c r="CX7" s="79"/>
      <c r="CY7" s="1479" t="s">
        <v>200</v>
      </c>
      <c r="CZ7" s="1480"/>
      <c r="DA7" s="1464" t="s">
        <v>340</v>
      </c>
      <c r="DB7" s="1465"/>
      <c r="DC7" s="68"/>
      <c r="DD7" s="1464"/>
      <c r="DE7" s="1465"/>
      <c r="DF7" s="68"/>
      <c r="DG7" s="79"/>
      <c r="DH7" s="1479" t="s">
        <v>200</v>
      </c>
      <c r="DI7" s="1480"/>
      <c r="DJ7" s="1464" t="s">
        <v>340</v>
      </c>
      <c r="DK7" s="1465"/>
      <c r="DL7" s="68"/>
      <c r="DM7" s="1464"/>
      <c r="DN7" s="1465"/>
      <c r="DO7" s="68"/>
      <c r="DP7" s="79"/>
      <c r="DQ7" s="1562" t="s">
        <v>15</v>
      </c>
      <c r="DR7" s="1571"/>
      <c r="DS7" s="1562" t="s">
        <v>16</v>
      </c>
      <c r="DT7" s="1563"/>
      <c r="DU7" s="167"/>
      <c r="DV7" s="1562" t="s">
        <v>15</v>
      </c>
      <c r="DW7" s="1571"/>
      <c r="DX7" s="1562" t="s">
        <v>16</v>
      </c>
      <c r="DY7" s="1563"/>
      <c r="DZ7" s="167"/>
      <c r="EA7" s="1573"/>
      <c r="EB7" s="1565"/>
      <c r="EC7" s="1547"/>
      <c r="ED7" s="1547"/>
      <c r="EE7" s="1547"/>
      <c r="EF7" s="1568"/>
      <c r="EG7" s="1578"/>
      <c r="EH7" s="1579"/>
      <c r="EI7" s="1580"/>
      <c r="EJ7" s="539"/>
      <c r="EK7" s="540"/>
      <c r="EL7" s="540"/>
      <c r="EM7" s="1538" t="s">
        <v>541</v>
      </c>
      <c r="EN7" s="1539"/>
      <c r="EO7" s="541"/>
      <c r="EP7" s="538" t="s">
        <v>28</v>
      </c>
      <c r="EQ7" s="1570"/>
      <c r="ER7" s="1460"/>
      <c r="ES7" s="650"/>
      <c r="ET7" s="651"/>
    </row>
    <row r="8" spans="1:150" s="94" customFormat="1" ht="96.75" customHeight="1" thickBot="1">
      <c r="A8" s="94" t="s">
        <v>482</v>
      </c>
      <c r="B8" s="94" t="s">
        <v>483</v>
      </c>
      <c r="D8" s="94" t="s">
        <v>493</v>
      </c>
      <c r="E8" s="519"/>
      <c r="F8" s="516" t="s">
        <v>32</v>
      </c>
      <c r="G8" s="100" t="s">
        <v>296</v>
      </c>
      <c r="H8" s="97" t="s">
        <v>207</v>
      </c>
      <c r="I8" s="681" t="s">
        <v>662</v>
      </c>
      <c r="J8" s="98" t="s">
        <v>297</v>
      </c>
      <c r="K8" s="95" t="s">
        <v>257</v>
      </c>
      <c r="L8" s="95" t="s">
        <v>395</v>
      </c>
      <c r="M8" s="95" t="s">
        <v>396</v>
      </c>
      <c r="N8" s="95" t="s">
        <v>289</v>
      </c>
      <c r="O8" s="95" t="s">
        <v>298</v>
      </c>
      <c r="P8" s="95" t="s">
        <v>299</v>
      </c>
      <c r="Q8" s="95" t="s">
        <v>230</v>
      </c>
      <c r="R8" s="95" t="s">
        <v>495</v>
      </c>
      <c r="S8" s="99" t="s">
        <v>129</v>
      </c>
      <c r="T8" s="100" t="s">
        <v>130</v>
      </c>
      <c r="U8" s="101" t="s">
        <v>131</v>
      </c>
      <c r="V8" s="102" t="s">
        <v>132</v>
      </c>
      <c r="W8" s="51" t="s">
        <v>674</v>
      </c>
      <c r="X8" s="644" t="s">
        <v>496</v>
      </c>
      <c r="Y8" s="644" t="s">
        <v>497</v>
      </c>
      <c r="Z8" s="123" t="s">
        <v>498</v>
      </c>
      <c r="AA8" s="505" t="s">
        <v>315</v>
      </c>
      <c r="AB8" s="506" t="s">
        <v>284</v>
      </c>
      <c r="AC8" s="506" t="s">
        <v>285</v>
      </c>
      <c r="AD8" s="506" t="s">
        <v>525</v>
      </c>
      <c r="AE8" s="509" t="s">
        <v>527</v>
      </c>
      <c r="AF8" s="508" t="s">
        <v>528</v>
      </c>
      <c r="AG8" s="507" t="s">
        <v>529</v>
      </c>
      <c r="AH8" s="507" t="s">
        <v>530</v>
      </c>
      <c r="AI8" s="509" t="s">
        <v>531</v>
      </c>
      <c r="AJ8" s="103" t="s">
        <v>317</v>
      </c>
      <c r="AK8" s="104" t="s">
        <v>8</v>
      </c>
      <c r="AL8" s="118" t="s">
        <v>384</v>
      </c>
      <c r="AM8" s="117" t="s">
        <v>327</v>
      </c>
      <c r="AN8" s="117" t="s">
        <v>328</v>
      </c>
      <c r="AO8" s="117" t="s">
        <v>329</v>
      </c>
      <c r="AP8" s="389" t="s">
        <v>330</v>
      </c>
      <c r="AQ8" s="118" t="s">
        <v>325</v>
      </c>
      <c r="AR8" s="117" t="s">
        <v>326</v>
      </c>
      <c r="AS8" s="119" t="s">
        <v>332</v>
      </c>
      <c r="AT8" s="105" t="s">
        <v>334</v>
      </c>
      <c r="AU8" s="1467"/>
      <c r="AV8" s="1469"/>
      <c r="AW8" s="1471"/>
      <c r="AX8" s="512" t="s">
        <v>382</v>
      </c>
      <c r="AY8" s="107" t="s">
        <v>380</v>
      </c>
      <c r="AZ8" s="107" t="s">
        <v>533</v>
      </c>
      <c r="BA8" s="107" t="s">
        <v>335</v>
      </c>
      <c r="BB8" s="107" t="s">
        <v>336</v>
      </c>
      <c r="BC8" s="107" t="s">
        <v>206</v>
      </c>
      <c r="BD8" s="107" t="s">
        <v>208</v>
      </c>
      <c r="BE8" s="107" t="s">
        <v>388</v>
      </c>
      <c r="BF8" s="107" t="s">
        <v>534</v>
      </c>
      <c r="BG8" s="108" t="s">
        <v>535</v>
      </c>
      <c r="BH8" s="106" t="s">
        <v>382</v>
      </c>
      <c r="BI8" s="107" t="s">
        <v>380</v>
      </c>
      <c r="BJ8" s="107" t="s">
        <v>335</v>
      </c>
      <c r="BK8" s="107" t="s">
        <v>384</v>
      </c>
      <c r="BL8" s="107" t="s">
        <v>206</v>
      </c>
      <c r="BM8" s="107" t="s">
        <v>208</v>
      </c>
      <c r="BN8" s="107" t="s">
        <v>388</v>
      </c>
      <c r="BO8" s="107" t="s">
        <v>381</v>
      </c>
      <c r="BP8" s="107" t="s">
        <v>470</v>
      </c>
      <c r="BQ8" s="108" t="s">
        <v>501</v>
      </c>
      <c r="BR8" s="106" t="s">
        <v>471</v>
      </c>
      <c r="BS8" s="107" t="s">
        <v>472</v>
      </c>
      <c r="BT8" s="107" t="s">
        <v>473</v>
      </c>
      <c r="BU8" s="107" t="s">
        <v>474</v>
      </c>
      <c r="BV8" s="107" t="s">
        <v>475</v>
      </c>
      <c r="BW8" s="107" t="s">
        <v>476</v>
      </c>
      <c r="BX8" s="107" t="s">
        <v>537</v>
      </c>
      <c r="BY8" s="107" t="s">
        <v>538</v>
      </c>
      <c r="BZ8" s="107" t="s">
        <v>477</v>
      </c>
      <c r="CA8" s="107" t="s">
        <v>478</v>
      </c>
      <c r="CB8" s="107" t="s">
        <v>479</v>
      </c>
      <c r="CC8" s="107" t="s">
        <v>480</v>
      </c>
      <c r="CD8" s="107" t="s">
        <v>481</v>
      </c>
      <c r="CE8" s="108" t="s">
        <v>207</v>
      </c>
      <c r="CF8" s="684" t="s">
        <v>664</v>
      </c>
      <c r="CG8" s="106" t="s">
        <v>341</v>
      </c>
      <c r="CH8" s="107" t="s">
        <v>342</v>
      </c>
      <c r="CI8" s="106" t="s">
        <v>341</v>
      </c>
      <c r="CJ8" s="107" t="s">
        <v>342</v>
      </c>
      <c r="CK8" s="109" t="s">
        <v>374</v>
      </c>
      <c r="CL8" s="106" t="s">
        <v>341</v>
      </c>
      <c r="CM8" s="107" t="s">
        <v>342</v>
      </c>
      <c r="CN8" s="109" t="s">
        <v>375</v>
      </c>
      <c r="CO8" s="198" t="s">
        <v>355</v>
      </c>
      <c r="CP8" s="106" t="s">
        <v>341</v>
      </c>
      <c r="CQ8" s="107" t="s">
        <v>342</v>
      </c>
      <c r="CR8" s="106" t="s">
        <v>341</v>
      </c>
      <c r="CS8" s="107" t="s">
        <v>342</v>
      </c>
      <c r="CT8" s="109" t="s">
        <v>356</v>
      </c>
      <c r="CU8" s="106" t="s">
        <v>341</v>
      </c>
      <c r="CV8" s="107" t="s">
        <v>342</v>
      </c>
      <c r="CW8" s="110" t="s">
        <v>357</v>
      </c>
      <c r="CX8" s="198" t="s">
        <v>358</v>
      </c>
      <c r="CY8" s="106" t="s">
        <v>343</v>
      </c>
      <c r="CZ8" s="107" t="s">
        <v>344</v>
      </c>
      <c r="DA8" s="106" t="s">
        <v>343</v>
      </c>
      <c r="DB8" s="107" t="s">
        <v>344</v>
      </c>
      <c r="DC8" s="109" t="s">
        <v>376</v>
      </c>
      <c r="DD8" s="106" t="s">
        <v>343</v>
      </c>
      <c r="DE8" s="107" t="s">
        <v>344</v>
      </c>
      <c r="DF8" s="109" t="s">
        <v>377</v>
      </c>
      <c r="DG8" s="198" t="s">
        <v>379</v>
      </c>
      <c r="DH8" s="106" t="s">
        <v>343</v>
      </c>
      <c r="DI8" s="107" t="s">
        <v>344</v>
      </c>
      <c r="DJ8" s="106" t="s">
        <v>343</v>
      </c>
      <c r="DK8" s="107" t="s">
        <v>344</v>
      </c>
      <c r="DL8" s="110" t="s">
        <v>359</v>
      </c>
      <c r="DM8" s="106" t="s">
        <v>343</v>
      </c>
      <c r="DN8" s="107" t="s">
        <v>344</v>
      </c>
      <c r="DO8" s="110" t="s">
        <v>360</v>
      </c>
      <c r="DP8" s="372" t="s">
        <v>361</v>
      </c>
      <c r="DQ8" s="241" t="s">
        <v>464</v>
      </c>
      <c r="DR8" s="242" t="s">
        <v>465</v>
      </c>
      <c r="DS8" s="241" t="s">
        <v>466</v>
      </c>
      <c r="DT8" s="243" t="s">
        <v>467</v>
      </c>
      <c r="DU8" s="108" t="s">
        <v>468</v>
      </c>
      <c r="DV8" s="241" t="s">
        <v>464</v>
      </c>
      <c r="DW8" s="242" t="s">
        <v>465</v>
      </c>
      <c r="DX8" s="241" t="s">
        <v>466</v>
      </c>
      <c r="DY8" s="243" t="s">
        <v>467</v>
      </c>
      <c r="DZ8" s="108" t="s">
        <v>468</v>
      </c>
      <c r="EA8" s="1574"/>
      <c r="EB8" s="1566"/>
      <c r="EC8" s="1548"/>
      <c r="ED8" s="1548"/>
      <c r="EE8" s="1548"/>
      <c r="EF8" s="1569"/>
      <c r="EG8" s="276" t="s">
        <v>665</v>
      </c>
      <c r="EH8" s="277" t="s">
        <v>666</v>
      </c>
      <c r="EI8" s="277" t="s">
        <v>667</v>
      </c>
      <c r="EJ8" s="278" t="s">
        <v>22</v>
      </c>
      <c r="EK8" s="275" t="s">
        <v>23</v>
      </c>
      <c r="EL8" s="320" t="s">
        <v>24</v>
      </c>
      <c r="EM8" s="322" t="s">
        <v>540</v>
      </c>
      <c r="EN8" s="277" t="s">
        <v>24</v>
      </c>
      <c r="EO8" s="321" t="s">
        <v>25</v>
      </c>
      <c r="EP8" s="202" t="s">
        <v>27</v>
      </c>
      <c r="EQ8" s="203" t="s">
        <v>182</v>
      </c>
      <c r="ER8" s="647" t="s">
        <v>565</v>
      </c>
      <c r="ES8" s="652" t="s">
        <v>409</v>
      </c>
      <c r="ET8" s="721" t="s">
        <v>675</v>
      </c>
    </row>
    <row r="9" spans="1:150" s="237" customFormat="1" ht="15.75" customHeight="1">
      <c r="A9" s="244">
        <v>1</v>
      </c>
      <c r="B9" s="244" t="s">
        <v>488</v>
      </c>
      <c r="C9" s="244" t="s">
        <v>42</v>
      </c>
      <c r="D9" s="244">
        <v>1</v>
      </c>
      <c r="E9" s="360" t="s">
        <v>183</v>
      </c>
      <c r="F9" s="793">
        <v>749</v>
      </c>
      <c r="G9" s="746">
        <v>2</v>
      </c>
      <c r="H9" s="371">
        <v>767</v>
      </c>
      <c r="I9" s="725">
        <v>2</v>
      </c>
      <c r="J9" s="370">
        <v>0</v>
      </c>
      <c r="K9" s="746">
        <v>4</v>
      </c>
      <c r="L9" s="746">
        <v>0</v>
      </c>
      <c r="M9" s="746">
        <v>6</v>
      </c>
      <c r="N9" s="746">
        <v>0</v>
      </c>
      <c r="O9" s="746">
        <v>0</v>
      </c>
      <c r="P9" s="746">
        <v>0</v>
      </c>
      <c r="Q9" s="746">
        <v>5</v>
      </c>
      <c r="R9" s="746">
        <v>15</v>
      </c>
      <c r="S9" s="370">
        <v>1129</v>
      </c>
      <c r="T9" s="371">
        <v>46111</v>
      </c>
      <c r="U9" s="370">
        <v>819</v>
      </c>
      <c r="V9" s="371">
        <v>36570</v>
      </c>
      <c r="W9" s="725">
        <v>63</v>
      </c>
      <c r="X9" s="564"/>
      <c r="Y9" s="564"/>
      <c r="Z9" s="733">
        <v>0</v>
      </c>
      <c r="AA9" s="370">
        <v>32</v>
      </c>
      <c r="AB9" s="746">
        <v>12</v>
      </c>
      <c r="AC9" s="746">
        <v>1</v>
      </c>
      <c r="AD9" s="746">
        <v>1</v>
      </c>
      <c r="AE9" s="797">
        <v>45</v>
      </c>
      <c r="AF9" s="370">
        <v>348</v>
      </c>
      <c r="AG9" s="746">
        <v>46</v>
      </c>
      <c r="AH9" s="746">
        <v>15</v>
      </c>
      <c r="AI9" s="371">
        <v>409</v>
      </c>
      <c r="AJ9" s="370">
        <v>22</v>
      </c>
      <c r="AK9" s="798">
        <v>368</v>
      </c>
      <c r="AL9" s="799"/>
      <c r="AM9" s="800"/>
      <c r="AN9" s="800"/>
      <c r="AO9" s="800"/>
      <c r="AP9" s="801"/>
      <c r="AQ9" s="802">
        <v>8</v>
      </c>
      <c r="AR9" s="803"/>
      <c r="AS9" s="804"/>
      <c r="AT9" s="746">
        <v>15607</v>
      </c>
      <c r="AU9" s="370">
        <v>0</v>
      </c>
      <c r="AV9" s="746"/>
      <c r="AW9" s="798"/>
      <c r="AX9" s="805">
        <v>1</v>
      </c>
      <c r="AY9" s="806">
        <v>6</v>
      </c>
      <c r="AZ9" s="806">
        <v>2</v>
      </c>
      <c r="BA9" s="806">
        <v>1942</v>
      </c>
      <c r="BB9" s="806">
        <v>406</v>
      </c>
      <c r="BC9" s="806">
        <v>112</v>
      </c>
      <c r="BD9" s="806">
        <v>287</v>
      </c>
      <c r="BE9" s="806">
        <v>0</v>
      </c>
      <c r="BF9" s="807">
        <v>0</v>
      </c>
      <c r="BG9" s="808">
        <v>2756</v>
      </c>
      <c r="BH9" s="805">
        <v>11</v>
      </c>
      <c r="BI9" s="806">
        <v>138</v>
      </c>
      <c r="BJ9" s="806">
        <v>14024</v>
      </c>
      <c r="BK9" s="806">
        <v>6088</v>
      </c>
      <c r="BL9" s="806">
        <v>1115</v>
      </c>
      <c r="BM9" s="806">
        <v>1700</v>
      </c>
      <c r="BN9" s="806">
        <v>3</v>
      </c>
      <c r="BO9" s="806">
        <v>0</v>
      </c>
      <c r="BP9" s="809">
        <v>0</v>
      </c>
      <c r="BQ9" s="810">
        <v>23079</v>
      </c>
      <c r="BR9" s="811">
        <v>5</v>
      </c>
      <c r="BS9" s="812">
        <v>22408</v>
      </c>
      <c r="BT9" s="812">
        <v>0</v>
      </c>
      <c r="BU9" s="812">
        <v>0</v>
      </c>
      <c r="BV9" s="812">
        <v>0</v>
      </c>
      <c r="BW9" s="812">
        <v>96</v>
      </c>
      <c r="BX9" s="812">
        <v>3</v>
      </c>
      <c r="BY9" s="812">
        <v>95</v>
      </c>
      <c r="BZ9" s="812">
        <v>1235</v>
      </c>
      <c r="CA9" s="812">
        <v>631</v>
      </c>
      <c r="CB9" s="812">
        <v>0</v>
      </c>
      <c r="CC9" s="812">
        <v>73</v>
      </c>
      <c r="CD9" s="812">
        <v>26</v>
      </c>
      <c r="CE9" s="810">
        <v>24572</v>
      </c>
      <c r="CF9" s="810">
        <v>5865</v>
      </c>
      <c r="CG9" s="805">
        <v>4</v>
      </c>
      <c r="CH9" s="806">
        <v>0</v>
      </c>
      <c r="CI9" s="806">
        <v>4</v>
      </c>
      <c r="CJ9" s="806">
        <v>0</v>
      </c>
      <c r="CK9" s="813">
        <v>8</v>
      </c>
      <c r="CL9" s="806">
        <v>1</v>
      </c>
      <c r="CM9" s="806">
        <v>0</v>
      </c>
      <c r="CN9" s="813">
        <v>1</v>
      </c>
      <c r="CO9" s="782">
        <v>9</v>
      </c>
      <c r="CP9" s="805">
        <v>310</v>
      </c>
      <c r="CQ9" s="806">
        <v>9</v>
      </c>
      <c r="CR9" s="806">
        <v>44</v>
      </c>
      <c r="CS9" s="806">
        <v>1</v>
      </c>
      <c r="CT9" s="813">
        <v>364</v>
      </c>
      <c r="CU9" s="806">
        <v>5</v>
      </c>
      <c r="CV9" s="806">
        <v>0</v>
      </c>
      <c r="CW9" s="813">
        <v>5</v>
      </c>
      <c r="CX9" s="782">
        <v>369</v>
      </c>
      <c r="CY9" s="805">
        <v>13</v>
      </c>
      <c r="CZ9" s="806">
        <v>1</v>
      </c>
      <c r="DA9" s="806">
        <v>17</v>
      </c>
      <c r="DB9" s="806">
        <v>5</v>
      </c>
      <c r="DC9" s="813">
        <v>36</v>
      </c>
      <c r="DD9" s="806">
        <v>12</v>
      </c>
      <c r="DE9" s="806">
        <v>0</v>
      </c>
      <c r="DF9" s="813">
        <v>12</v>
      </c>
      <c r="DG9" s="782">
        <v>48</v>
      </c>
      <c r="DH9" s="805">
        <v>86</v>
      </c>
      <c r="DI9" s="806">
        <v>12</v>
      </c>
      <c r="DJ9" s="806">
        <v>41</v>
      </c>
      <c r="DK9" s="806">
        <v>1</v>
      </c>
      <c r="DL9" s="813">
        <v>140</v>
      </c>
      <c r="DM9" s="806">
        <v>26</v>
      </c>
      <c r="DN9" s="806">
        <v>1</v>
      </c>
      <c r="DO9" s="813">
        <v>27</v>
      </c>
      <c r="DP9" s="782">
        <v>167</v>
      </c>
      <c r="DQ9" s="814">
        <v>368</v>
      </c>
      <c r="DR9" s="815">
        <v>378</v>
      </c>
      <c r="DS9" s="816">
        <v>195</v>
      </c>
      <c r="DT9" s="775">
        <v>215</v>
      </c>
      <c r="DU9" s="813">
        <v>593</v>
      </c>
      <c r="DV9" s="814">
        <v>54</v>
      </c>
      <c r="DW9" s="815">
        <v>55</v>
      </c>
      <c r="DX9" s="816">
        <v>96</v>
      </c>
      <c r="DY9" s="775">
        <v>103</v>
      </c>
      <c r="DZ9" s="813">
        <v>158</v>
      </c>
      <c r="EA9" s="814"/>
      <c r="EB9" s="819"/>
      <c r="EC9" s="820"/>
      <c r="ED9" s="820"/>
      <c r="EE9" s="820">
        <v>8</v>
      </c>
      <c r="EF9" s="821"/>
      <c r="EG9" s="819">
        <v>0</v>
      </c>
      <c r="EH9" s="821">
        <v>0</v>
      </c>
      <c r="EI9" s="822">
        <v>0</v>
      </c>
      <c r="EJ9" s="819">
        <v>10</v>
      </c>
      <c r="EK9" s="823">
        <v>37</v>
      </c>
      <c r="EL9" s="823">
        <v>200</v>
      </c>
      <c r="EM9" s="823"/>
      <c r="EN9" s="823"/>
      <c r="EO9" s="821">
        <v>1130</v>
      </c>
      <c r="EP9" s="784"/>
      <c r="EQ9" s="785"/>
      <c r="ER9" s="784"/>
      <c r="ES9" s="783"/>
      <c r="ET9" s="783"/>
    </row>
    <row r="10" spans="1:150" s="41" customFormat="1" ht="15.75" customHeight="1">
      <c r="A10" s="245">
        <v>2</v>
      </c>
      <c r="B10" s="245" t="s">
        <v>488</v>
      </c>
      <c r="C10" s="245" t="s">
        <v>43</v>
      </c>
      <c r="D10" s="245">
        <v>2</v>
      </c>
      <c r="E10" s="361" t="s">
        <v>146</v>
      </c>
      <c r="F10" s="254">
        <v>248</v>
      </c>
      <c r="G10" s="249">
        <v>245</v>
      </c>
      <c r="H10" s="371">
        <v>497</v>
      </c>
      <c r="I10" s="725">
        <v>3</v>
      </c>
      <c r="J10" s="247">
        <v>0</v>
      </c>
      <c r="K10" s="249">
        <v>9</v>
      </c>
      <c r="L10" s="249">
        <v>0</v>
      </c>
      <c r="M10" s="249">
        <v>0</v>
      </c>
      <c r="N10" s="249">
        <v>1</v>
      </c>
      <c r="O10" s="249">
        <v>0</v>
      </c>
      <c r="P10" s="249">
        <v>0</v>
      </c>
      <c r="Q10" s="249">
        <v>12</v>
      </c>
      <c r="R10" s="249">
        <v>22</v>
      </c>
      <c r="S10" s="247">
        <v>1419</v>
      </c>
      <c r="T10" s="255">
        <v>59177</v>
      </c>
      <c r="U10" s="247">
        <v>1047</v>
      </c>
      <c r="V10" s="255">
        <v>29000</v>
      </c>
      <c r="W10" s="725">
        <v>198</v>
      </c>
      <c r="X10" s="564"/>
      <c r="Y10" s="564">
        <v>3000</v>
      </c>
      <c r="Z10" s="733">
        <v>3000</v>
      </c>
      <c r="AA10" s="247">
        <v>27</v>
      </c>
      <c r="AB10" s="249">
        <v>32</v>
      </c>
      <c r="AC10" s="249">
        <v>146</v>
      </c>
      <c r="AD10" s="249">
        <v>7</v>
      </c>
      <c r="AE10" s="797">
        <v>205</v>
      </c>
      <c r="AF10" s="247">
        <v>1727</v>
      </c>
      <c r="AG10" s="249">
        <v>212</v>
      </c>
      <c r="AH10" s="249">
        <v>0</v>
      </c>
      <c r="AI10" s="371">
        <v>1939</v>
      </c>
      <c r="AJ10" s="247">
        <v>2</v>
      </c>
      <c r="AK10" s="256">
        <v>273</v>
      </c>
      <c r="AL10" s="257"/>
      <c r="AM10" s="258"/>
      <c r="AN10" s="258"/>
      <c r="AO10" s="258"/>
      <c r="AP10" s="294"/>
      <c r="AQ10" s="259"/>
      <c r="AR10" s="260"/>
      <c r="AS10" s="261"/>
      <c r="AT10" s="249">
        <v>11979</v>
      </c>
      <c r="AU10" s="247">
        <v>0</v>
      </c>
      <c r="AV10" s="249"/>
      <c r="AW10" s="256"/>
      <c r="AX10" s="262">
        <v>0</v>
      </c>
      <c r="AY10" s="263">
        <v>3</v>
      </c>
      <c r="AZ10" s="263">
        <v>0</v>
      </c>
      <c r="BA10" s="263">
        <v>1582</v>
      </c>
      <c r="BB10" s="263">
        <v>445</v>
      </c>
      <c r="BC10" s="263">
        <v>125</v>
      </c>
      <c r="BD10" s="263">
        <v>316</v>
      </c>
      <c r="BE10" s="263">
        <v>12</v>
      </c>
      <c r="BF10" s="264">
        <v>0</v>
      </c>
      <c r="BG10" s="808">
        <v>2483</v>
      </c>
      <c r="BH10" s="262">
        <v>0</v>
      </c>
      <c r="BI10" s="263">
        <v>57</v>
      </c>
      <c r="BJ10" s="263">
        <v>20297</v>
      </c>
      <c r="BK10" s="263">
        <v>1746</v>
      </c>
      <c r="BL10" s="263">
        <v>620</v>
      </c>
      <c r="BM10" s="263">
        <v>1125</v>
      </c>
      <c r="BN10" s="263">
        <v>1308</v>
      </c>
      <c r="BO10" s="263">
        <v>0</v>
      </c>
      <c r="BP10" s="265">
        <v>0</v>
      </c>
      <c r="BQ10" s="810">
        <v>25153</v>
      </c>
      <c r="BR10" s="262">
        <v>18</v>
      </c>
      <c r="BS10" s="263">
        <v>17919</v>
      </c>
      <c r="BT10" s="263">
        <v>4</v>
      </c>
      <c r="BU10" s="263">
        <v>521</v>
      </c>
      <c r="BV10" s="263">
        <v>0</v>
      </c>
      <c r="BW10" s="263">
        <v>0</v>
      </c>
      <c r="BX10" s="263">
        <v>6316</v>
      </c>
      <c r="BY10" s="263">
        <v>16</v>
      </c>
      <c r="BZ10" s="263">
        <v>408</v>
      </c>
      <c r="CA10" s="263">
        <v>48</v>
      </c>
      <c r="CB10" s="263">
        <v>0</v>
      </c>
      <c r="CC10" s="263">
        <v>0</v>
      </c>
      <c r="CD10" s="263">
        <v>35</v>
      </c>
      <c r="CE10" s="810">
        <v>25285</v>
      </c>
      <c r="CF10" s="810">
        <v>0</v>
      </c>
      <c r="CG10" s="262">
        <v>88</v>
      </c>
      <c r="CH10" s="263">
        <v>0</v>
      </c>
      <c r="CI10" s="263">
        <v>163</v>
      </c>
      <c r="CJ10" s="263">
        <v>0</v>
      </c>
      <c r="CK10" s="266">
        <v>251</v>
      </c>
      <c r="CL10" s="263">
        <v>138</v>
      </c>
      <c r="CM10" s="263">
        <v>2</v>
      </c>
      <c r="CN10" s="266">
        <v>140</v>
      </c>
      <c r="CO10" s="267">
        <v>391</v>
      </c>
      <c r="CP10" s="262">
        <v>25</v>
      </c>
      <c r="CQ10" s="263">
        <v>0</v>
      </c>
      <c r="CR10" s="263">
        <v>22</v>
      </c>
      <c r="CS10" s="263">
        <v>1</v>
      </c>
      <c r="CT10" s="266">
        <v>48</v>
      </c>
      <c r="CU10" s="263">
        <v>6</v>
      </c>
      <c r="CV10" s="263">
        <v>0</v>
      </c>
      <c r="CW10" s="266">
        <v>6</v>
      </c>
      <c r="CX10" s="267">
        <v>54</v>
      </c>
      <c r="CY10" s="262">
        <v>30</v>
      </c>
      <c r="CZ10" s="263">
        <v>1</v>
      </c>
      <c r="DA10" s="263">
        <v>56</v>
      </c>
      <c r="DB10" s="263">
        <v>6</v>
      </c>
      <c r="DC10" s="266">
        <v>93</v>
      </c>
      <c r="DD10" s="263">
        <v>10</v>
      </c>
      <c r="DE10" s="263">
        <v>3</v>
      </c>
      <c r="DF10" s="266">
        <v>13</v>
      </c>
      <c r="DG10" s="267">
        <v>106</v>
      </c>
      <c r="DH10" s="262">
        <v>27</v>
      </c>
      <c r="DI10" s="263">
        <v>1</v>
      </c>
      <c r="DJ10" s="263">
        <v>25</v>
      </c>
      <c r="DK10" s="263">
        <v>1</v>
      </c>
      <c r="DL10" s="266">
        <v>54</v>
      </c>
      <c r="DM10" s="263">
        <v>8</v>
      </c>
      <c r="DN10" s="263">
        <v>1</v>
      </c>
      <c r="DO10" s="266">
        <v>9</v>
      </c>
      <c r="DP10" s="267">
        <v>63</v>
      </c>
      <c r="DQ10" s="270">
        <v>442</v>
      </c>
      <c r="DR10" s="268">
        <v>445</v>
      </c>
      <c r="DS10" s="269">
        <v>156</v>
      </c>
      <c r="DT10" s="250">
        <v>169</v>
      </c>
      <c r="DU10" s="266">
        <v>614</v>
      </c>
      <c r="DV10" s="814">
        <v>329</v>
      </c>
      <c r="DW10" s="815">
        <v>332</v>
      </c>
      <c r="DX10" s="816">
        <v>99</v>
      </c>
      <c r="DY10" s="775">
        <v>110</v>
      </c>
      <c r="DZ10" s="813">
        <v>442</v>
      </c>
      <c r="EA10" s="270">
        <v>10</v>
      </c>
      <c r="EB10" s="271">
        <v>10</v>
      </c>
      <c r="EC10" s="272">
        <v>5</v>
      </c>
      <c r="ED10" s="272">
        <v>52</v>
      </c>
      <c r="EE10" s="272"/>
      <c r="EF10" s="273"/>
      <c r="EG10" s="271">
        <v>0</v>
      </c>
      <c r="EH10" s="273">
        <v>0</v>
      </c>
      <c r="EI10" s="686">
        <v>0</v>
      </c>
      <c r="EJ10" s="271">
        <v>7</v>
      </c>
      <c r="EK10" s="274">
        <v>2</v>
      </c>
      <c r="EL10" s="274">
        <v>6</v>
      </c>
      <c r="EM10" s="274"/>
      <c r="EN10" s="274"/>
      <c r="EO10" s="273">
        <v>61</v>
      </c>
      <c r="EP10" s="787"/>
      <c r="EQ10" s="788"/>
      <c r="ER10" s="787"/>
      <c r="ES10" s="786"/>
      <c r="ET10" s="786"/>
    </row>
    <row r="11" spans="1:150" s="41" customFormat="1" ht="15.75" customHeight="1">
      <c r="A11" s="245">
        <v>21</v>
      </c>
      <c r="B11" s="245" t="s">
        <v>488</v>
      </c>
      <c r="C11" s="245" t="s">
        <v>62</v>
      </c>
      <c r="D11" s="244">
        <v>3</v>
      </c>
      <c r="E11" s="361" t="s">
        <v>290</v>
      </c>
      <c r="F11" s="254">
        <v>221</v>
      </c>
      <c r="G11" s="249">
        <v>0</v>
      </c>
      <c r="H11" s="371">
        <v>224</v>
      </c>
      <c r="I11" s="725">
        <v>0</v>
      </c>
      <c r="J11" s="247">
        <v>0</v>
      </c>
      <c r="K11" s="249">
        <v>0</v>
      </c>
      <c r="L11" s="249">
        <v>0</v>
      </c>
      <c r="M11" s="249">
        <v>0</v>
      </c>
      <c r="N11" s="249">
        <v>0</v>
      </c>
      <c r="O11" s="249">
        <v>0</v>
      </c>
      <c r="P11" s="249">
        <v>0</v>
      </c>
      <c r="Q11" s="249">
        <v>1</v>
      </c>
      <c r="R11" s="249">
        <v>1</v>
      </c>
      <c r="S11" s="247">
        <v>982</v>
      </c>
      <c r="T11" s="255">
        <v>13589</v>
      </c>
      <c r="U11" s="247">
        <v>225</v>
      </c>
      <c r="V11" s="255">
        <v>6948</v>
      </c>
      <c r="W11" s="725">
        <v>160</v>
      </c>
      <c r="X11" s="564"/>
      <c r="Y11" s="564"/>
      <c r="Z11" s="733">
        <v>0</v>
      </c>
      <c r="AA11" s="247">
        <v>22</v>
      </c>
      <c r="AB11" s="249">
        <v>4</v>
      </c>
      <c r="AC11" s="249">
        <v>8</v>
      </c>
      <c r="AD11" s="249">
        <v>0</v>
      </c>
      <c r="AE11" s="797">
        <v>34</v>
      </c>
      <c r="AF11" s="247">
        <v>43</v>
      </c>
      <c r="AG11" s="249">
        <v>34</v>
      </c>
      <c r="AH11" s="249">
        <v>0</v>
      </c>
      <c r="AI11" s="371">
        <v>77</v>
      </c>
      <c r="AJ11" s="247">
        <v>0</v>
      </c>
      <c r="AK11" s="256">
        <v>76</v>
      </c>
      <c r="AL11" s="257"/>
      <c r="AM11" s="258"/>
      <c r="AN11" s="258"/>
      <c r="AO11" s="258"/>
      <c r="AP11" s="294"/>
      <c r="AQ11" s="259"/>
      <c r="AR11" s="260"/>
      <c r="AS11" s="261"/>
      <c r="AT11" s="249">
        <v>7451</v>
      </c>
      <c r="AU11" s="247">
        <v>9</v>
      </c>
      <c r="AV11" s="249"/>
      <c r="AW11" s="256"/>
      <c r="AX11" s="262">
        <v>0</v>
      </c>
      <c r="AY11" s="263">
        <v>2</v>
      </c>
      <c r="AZ11" s="263">
        <v>0</v>
      </c>
      <c r="BA11" s="263">
        <v>315</v>
      </c>
      <c r="BB11" s="263">
        <v>164</v>
      </c>
      <c r="BC11" s="263">
        <v>42</v>
      </c>
      <c r="BD11" s="263">
        <v>66</v>
      </c>
      <c r="BE11" s="263">
        <v>0</v>
      </c>
      <c r="BF11" s="264">
        <v>0</v>
      </c>
      <c r="BG11" s="808">
        <v>589</v>
      </c>
      <c r="BH11" s="262">
        <v>0</v>
      </c>
      <c r="BI11" s="263">
        <v>45</v>
      </c>
      <c r="BJ11" s="263">
        <v>1076</v>
      </c>
      <c r="BK11" s="263">
        <v>1309</v>
      </c>
      <c r="BL11" s="263">
        <v>460</v>
      </c>
      <c r="BM11" s="263">
        <v>792</v>
      </c>
      <c r="BN11" s="263">
        <v>0</v>
      </c>
      <c r="BO11" s="263">
        <v>0</v>
      </c>
      <c r="BP11" s="265">
        <v>0</v>
      </c>
      <c r="BQ11" s="810">
        <v>3682</v>
      </c>
      <c r="BR11" s="262">
        <v>201</v>
      </c>
      <c r="BS11" s="263">
        <v>3498</v>
      </c>
      <c r="BT11" s="263">
        <v>0</v>
      </c>
      <c r="BU11" s="263">
        <v>0</v>
      </c>
      <c r="BV11" s="263">
        <v>0</v>
      </c>
      <c r="BW11" s="263">
        <v>1</v>
      </c>
      <c r="BX11" s="263">
        <v>0</v>
      </c>
      <c r="BY11" s="263">
        <v>9</v>
      </c>
      <c r="BZ11" s="263">
        <v>0</v>
      </c>
      <c r="CA11" s="263">
        <v>0</v>
      </c>
      <c r="CB11" s="263">
        <v>0</v>
      </c>
      <c r="CC11" s="263">
        <v>0</v>
      </c>
      <c r="CD11" s="263">
        <v>10</v>
      </c>
      <c r="CE11" s="810">
        <v>3719</v>
      </c>
      <c r="CF11" s="810">
        <v>0</v>
      </c>
      <c r="CG11" s="262">
        <v>15</v>
      </c>
      <c r="CH11" s="263">
        <v>0</v>
      </c>
      <c r="CI11" s="263">
        <v>8</v>
      </c>
      <c r="CJ11" s="263">
        <v>0</v>
      </c>
      <c r="CK11" s="266">
        <v>23</v>
      </c>
      <c r="CL11" s="263">
        <v>1</v>
      </c>
      <c r="CM11" s="263">
        <v>0</v>
      </c>
      <c r="CN11" s="266">
        <v>1</v>
      </c>
      <c r="CO11" s="267">
        <v>24</v>
      </c>
      <c r="CP11" s="262">
        <v>61</v>
      </c>
      <c r="CQ11" s="263">
        <v>0</v>
      </c>
      <c r="CR11" s="263">
        <v>13</v>
      </c>
      <c r="CS11" s="263">
        <v>0</v>
      </c>
      <c r="CT11" s="266">
        <v>74</v>
      </c>
      <c r="CU11" s="263">
        <v>2</v>
      </c>
      <c r="CV11" s="263">
        <v>0</v>
      </c>
      <c r="CW11" s="266">
        <v>2</v>
      </c>
      <c r="CX11" s="267">
        <v>76</v>
      </c>
      <c r="CY11" s="262">
        <v>6</v>
      </c>
      <c r="CZ11" s="263">
        <v>0</v>
      </c>
      <c r="DA11" s="263">
        <v>33</v>
      </c>
      <c r="DB11" s="263">
        <v>1</v>
      </c>
      <c r="DC11" s="266">
        <v>40</v>
      </c>
      <c r="DD11" s="263">
        <v>1</v>
      </c>
      <c r="DE11" s="263">
        <v>0</v>
      </c>
      <c r="DF11" s="266">
        <v>1</v>
      </c>
      <c r="DG11" s="267">
        <v>41</v>
      </c>
      <c r="DH11" s="262">
        <v>74</v>
      </c>
      <c r="DI11" s="263">
        <v>0</v>
      </c>
      <c r="DJ11" s="263">
        <v>21</v>
      </c>
      <c r="DK11" s="263">
        <v>0</v>
      </c>
      <c r="DL11" s="266">
        <v>95</v>
      </c>
      <c r="DM11" s="263">
        <v>3</v>
      </c>
      <c r="DN11" s="263">
        <v>0</v>
      </c>
      <c r="DO11" s="266">
        <v>3</v>
      </c>
      <c r="DP11" s="267">
        <v>98</v>
      </c>
      <c r="DQ11" s="270">
        <v>100</v>
      </c>
      <c r="DR11" s="268">
        <v>100</v>
      </c>
      <c r="DS11" s="269">
        <v>138</v>
      </c>
      <c r="DT11" s="250">
        <v>139</v>
      </c>
      <c r="DU11" s="266">
        <v>239</v>
      </c>
      <c r="DV11" s="814">
        <v>24</v>
      </c>
      <c r="DW11" s="815">
        <v>24</v>
      </c>
      <c r="DX11" s="816">
        <v>58</v>
      </c>
      <c r="DY11" s="775">
        <v>59</v>
      </c>
      <c r="DZ11" s="813">
        <v>83</v>
      </c>
      <c r="EA11" s="270">
        <v>5</v>
      </c>
      <c r="EB11" s="271">
        <v>2</v>
      </c>
      <c r="EC11" s="272"/>
      <c r="ED11" s="272"/>
      <c r="EE11" s="272"/>
      <c r="EF11" s="273"/>
      <c r="EG11" s="271">
        <v>0</v>
      </c>
      <c r="EH11" s="273">
        <v>0</v>
      </c>
      <c r="EI11" s="686">
        <v>0</v>
      </c>
      <c r="EJ11" s="271">
        <v>4</v>
      </c>
      <c r="EK11" s="274">
        <v>3</v>
      </c>
      <c r="EL11" s="274">
        <v>11</v>
      </c>
      <c r="EM11" s="274"/>
      <c r="EN11" s="274"/>
      <c r="EO11" s="273">
        <v>170</v>
      </c>
      <c r="EP11" s="787"/>
      <c r="EQ11" s="788"/>
      <c r="ER11" s="787"/>
      <c r="ES11" s="786"/>
      <c r="ET11" s="786"/>
    </row>
    <row r="12" spans="1:150" s="41" customFormat="1" ht="15.75" customHeight="1">
      <c r="A12" s="245">
        <v>3</v>
      </c>
      <c r="B12" s="245" t="s">
        <v>488</v>
      </c>
      <c r="C12" s="245" t="s">
        <v>44</v>
      </c>
      <c r="D12" s="244">
        <v>4</v>
      </c>
      <c r="E12" s="361" t="s">
        <v>184</v>
      </c>
      <c r="F12" s="254">
        <v>691</v>
      </c>
      <c r="G12" s="249">
        <v>390</v>
      </c>
      <c r="H12" s="371">
        <v>1179</v>
      </c>
      <c r="I12" s="725">
        <v>1</v>
      </c>
      <c r="J12" s="247">
        <v>0</v>
      </c>
      <c r="K12" s="249">
        <v>3</v>
      </c>
      <c r="L12" s="249">
        <v>0</v>
      </c>
      <c r="M12" s="249">
        <v>0</v>
      </c>
      <c r="N12" s="249">
        <v>0</v>
      </c>
      <c r="O12" s="249">
        <v>0</v>
      </c>
      <c r="P12" s="249">
        <v>0</v>
      </c>
      <c r="Q12" s="249">
        <v>2</v>
      </c>
      <c r="R12" s="249">
        <v>5</v>
      </c>
      <c r="S12" s="247">
        <v>4271</v>
      </c>
      <c r="T12" s="255">
        <v>190930</v>
      </c>
      <c r="U12" s="247">
        <v>1184</v>
      </c>
      <c r="V12" s="255">
        <v>98872</v>
      </c>
      <c r="W12" s="725">
        <v>1893</v>
      </c>
      <c r="X12" s="564"/>
      <c r="Y12" s="564"/>
      <c r="Z12" s="733">
        <v>15000</v>
      </c>
      <c r="AA12" s="247">
        <v>24</v>
      </c>
      <c r="AB12" s="249">
        <v>51</v>
      </c>
      <c r="AC12" s="249">
        <v>16</v>
      </c>
      <c r="AD12" s="249">
        <v>21</v>
      </c>
      <c r="AE12" s="797">
        <v>91</v>
      </c>
      <c r="AF12" s="247">
        <v>2207</v>
      </c>
      <c r="AG12" s="249">
        <v>112</v>
      </c>
      <c r="AH12" s="249">
        <v>0</v>
      </c>
      <c r="AI12" s="371">
        <v>2319</v>
      </c>
      <c r="AJ12" s="247">
        <v>17</v>
      </c>
      <c r="AK12" s="256">
        <v>1680</v>
      </c>
      <c r="AL12" s="257"/>
      <c r="AM12" s="258"/>
      <c r="AN12" s="258"/>
      <c r="AO12" s="258"/>
      <c r="AP12" s="294"/>
      <c r="AQ12" s="259">
        <v>1</v>
      </c>
      <c r="AR12" s="260">
        <v>2</v>
      </c>
      <c r="AS12" s="261"/>
      <c r="AT12" s="249">
        <v>40944</v>
      </c>
      <c r="AU12" s="247">
        <v>0</v>
      </c>
      <c r="AV12" s="249"/>
      <c r="AW12" s="256"/>
      <c r="AX12" s="262">
        <v>1</v>
      </c>
      <c r="AY12" s="263">
        <v>11</v>
      </c>
      <c r="AZ12" s="263">
        <v>89</v>
      </c>
      <c r="BA12" s="263">
        <v>4013</v>
      </c>
      <c r="BB12" s="263">
        <v>734</v>
      </c>
      <c r="BC12" s="263">
        <v>117</v>
      </c>
      <c r="BD12" s="263">
        <v>647</v>
      </c>
      <c r="BE12" s="263">
        <v>9</v>
      </c>
      <c r="BF12" s="264">
        <v>4</v>
      </c>
      <c r="BG12" s="808">
        <v>5625</v>
      </c>
      <c r="BH12" s="262">
        <v>10</v>
      </c>
      <c r="BI12" s="263">
        <v>210</v>
      </c>
      <c r="BJ12" s="263">
        <v>36644</v>
      </c>
      <c r="BK12" s="263">
        <v>5297</v>
      </c>
      <c r="BL12" s="263">
        <v>1349</v>
      </c>
      <c r="BM12" s="263">
        <v>4304</v>
      </c>
      <c r="BN12" s="263">
        <v>352</v>
      </c>
      <c r="BO12" s="263">
        <v>692</v>
      </c>
      <c r="BP12" s="265">
        <v>0</v>
      </c>
      <c r="BQ12" s="810">
        <v>48858</v>
      </c>
      <c r="BR12" s="262">
        <v>0</v>
      </c>
      <c r="BS12" s="263">
        <v>41249</v>
      </c>
      <c r="BT12" s="263">
        <v>0</v>
      </c>
      <c r="BU12" s="263">
        <v>0</v>
      </c>
      <c r="BV12" s="263">
        <v>836</v>
      </c>
      <c r="BW12" s="263">
        <v>350</v>
      </c>
      <c r="BX12" s="263">
        <v>5389</v>
      </c>
      <c r="BY12" s="263">
        <v>0</v>
      </c>
      <c r="BZ12" s="263">
        <v>1019</v>
      </c>
      <c r="CA12" s="263">
        <v>0</v>
      </c>
      <c r="CB12" s="263">
        <v>2</v>
      </c>
      <c r="CC12" s="263">
        <v>0</v>
      </c>
      <c r="CD12" s="263">
        <v>190</v>
      </c>
      <c r="CE12" s="810">
        <v>49035</v>
      </c>
      <c r="CF12" s="810">
        <v>1765</v>
      </c>
      <c r="CG12" s="262">
        <v>184</v>
      </c>
      <c r="CH12" s="263">
        <v>0</v>
      </c>
      <c r="CI12" s="263">
        <v>173</v>
      </c>
      <c r="CJ12" s="263">
        <v>0</v>
      </c>
      <c r="CK12" s="266">
        <v>357</v>
      </c>
      <c r="CL12" s="263">
        <v>24</v>
      </c>
      <c r="CM12" s="263">
        <v>0</v>
      </c>
      <c r="CN12" s="266">
        <v>24</v>
      </c>
      <c r="CO12" s="267">
        <v>381</v>
      </c>
      <c r="CP12" s="262">
        <v>211</v>
      </c>
      <c r="CQ12" s="263">
        <v>1</v>
      </c>
      <c r="CR12" s="263">
        <v>65</v>
      </c>
      <c r="CS12" s="263">
        <v>0</v>
      </c>
      <c r="CT12" s="266">
        <v>277</v>
      </c>
      <c r="CU12" s="263">
        <v>5</v>
      </c>
      <c r="CV12" s="263">
        <v>0</v>
      </c>
      <c r="CW12" s="266">
        <v>5</v>
      </c>
      <c r="CX12" s="267">
        <v>282</v>
      </c>
      <c r="CY12" s="262">
        <v>7</v>
      </c>
      <c r="CZ12" s="263">
        <v>0</v>
      </c>
      <c r="DA12" s="263">
        <v>41</v>
      </c>
      <c r="DB12" s="263">
        <v>8</v>
      </c>
      <c r="DC12" s="266">
        <v>56</v>
      </c>
      <c r="DD12" s="263">
        <v>12</v>
      </c>
      <c r="DE12" s="263">
        <v>1</v>
      </c>
      <c r="DF12" s="266">
        <v>13</v>
      </c>
      <c r="DG12" s="267">
        <v>69</v>
      </c>
      <c r="DH12" s="262">
        <v>189</v>
      </c>
      <c r="DI12" s="263">
        <v>2</v>
      </c>
      <c r="DJ12" s="263">
        <v>52</v>
      </c>
      <c r="DK12" s="263">
        <v>4</v>
      </c>
      <c r="DL12" s="266">
        <v>247</v>
      </c>
      <c r="DM12" s="263">
        <v>24</v>
      </c>
      <c r="DN12" s="263">
        <v>1</v>
      </c>
      <c r="DO12" s="266">
        <v>25</v>
      </c>
      <c r="DP12" s="267">
        <v>272</v>
      </c>
      <c r="DQ12" s="270">
        <v>662</v>
      </c>
      <c r="DR12" s="268">
        <v>663</v>
      </c>
      <c r="DS12" s="269">
        <v>325</v>
      </c>
      <c r="DT12" s="250">
        <v>341</v>
      </c>
      <c r="DU12" s="266">
        <v>1004</v>
      </c>
      <c r="DV12" s="814">
        <v>267</v>
      </c>
      <c r="DW12" s="815">
        <v>267</v>
      </c>
      <c r="DX12" s="816">
        <v>129</v>
      </c>
      <c r="DY12" s="775">
        <v>143</v>
      </c>
      <c r="DZ12" s="813">
        <v>410</v>
      </c>
      <c r="EA12" s="270"/>
      <c r="EB12" s="271"/>
      <c r="EC12" s="272"/>
      <c r="ED12" s="272"/>
      <c r="EE12" s="272">
        <v>1</v>
      </c>
      <c r="EF12" s="273"/>
      <c r="EG12" s="271">
        <v>0</v>
      </c>
      <c r="EH12" s="273">
        <v>0</v>
      </c>
      <c r="EI12" s="686">
        <v>0</v>
      </c>
      <c r="EJ12" s="271">
        <v>3</v>
      </c>
      <c r="EK12" s="274">
        <v>23</v>
      </c>
      <c r="EL12" s="274">
        <v>64</v>
      </c>
      <c r="EM12" s="274">
        <v>1</v>
      </c>
      <c r="EN12" s="274">
        <v>20</v>
      </c>
      <c r="EO12" s="273">
        <v>565</v>
      </c>
      <c r="EP12" s="787"/>
      <c r="EQ12" s="788"/>
      <c r="ER12" s="787"/>
      <c r="ES12" s="786"/>
      <c r="ET12" s="786"/>
    </row>
    <row r="13" spans="1:150" s="41" customFormat="1" ht="15.75" customHeight="1">
      <c r="A13" s="245">
        <v>4</v>
      </c>
      <c r="B13" s="245" t="s">
        <v>488</v>
      </c>
      <c r="C13" s="245" t="s">
        <v>45</v>
      </c>
      <c r="D13" s="245">
        <v>5</v>
      </c>
      <c r="E13" s="361" t="s">
        <v>147</v>
      </c>
      <c r="F13" s="254">
        <v>260</v>
      </c>
      <c r="G13" s="249">
        <v>3</v>
      </c>
      <c r="H13" s="371">
        <v>265</v>
      </c>
      <c r="I13" s="725">
        <v>28</v>
      </c>
      <c r="J13" s="247">
        <v>0</v>
      </c>
      <c r="K13" s="249">
        <v>0</v>
      </c>
      <c r="L13" s="249">
        <v>0</v>
      </c>
      <c r="M13" s="249">
        <v>0</v>
      </c>
      <c r="N13" s="249">
        <v>0</v>
      </c>
      <c r="O13" s="249">
        <v>0</v>
      </c>
      <c r="P13" s="249">
        <v>0</v>
      </c>
      <c r="Q13" s="249">
        <v>31</v>
      </c>
      <c r="R13" s="249">
        <v>31</v>
      </c>
      <c r="S13" s="247">
        <v>529</v>
      </c>
      <c r="T13" s="255">
        <v>38423</v>
      </c>
      <c r="U13" s="247">
        <v>298</v>
      </c>
      <c r="V13" s="255">
        <v>20871</v>
      </c>
      <c r="W13" s="725">
        <v>272</v>
      </c>
      <c r="X13" s="564">
        <v>400</v>
      </c>
      <c r="Y13" s="564"/>
      <c r="Z13" s="733">
        <v>400</v>
      </c>
      <c r="AA13" s="247">
        <v>3</v>
      </c>
      <c r="AB13" s="249">
        <v>16</v>
      </c>
      <c r="AC13" s="249">
        <v>23</v>
      </c>
      <c r="AD13" s="249">
        <v>2</v>
      </c>
      <c r="AE13" s="797">
        <v>42</v>
      </c>
      <c r="AF13" s="247">
        <v>1189</v>
      </c>
      <c r="AG13" s="249">
        <v>44</v>
      </c>
      <c r="AH13" s="249">
        <v>0</v>
      </c>
      <c r="AI13" s="371">
        <v>1233</v>
      </c>
      <c r="AJ13" s="247">
        <v>16</v>
      </c>
      <c r="AK13" s="256">
        <v>340</v>
      </c>
      <c r="AL13" s="257"/>
      <c r="AM13" s="258"/>
      <c r="AN13" s="258"/>
      <c r="AO13" s="258"/>
      <c r="AP13" s="294"/>
      <c r="AQ13" s="259"/>
      <c r="AR13" s="260"/>
      <c r="AS13" s="261"/>
      <c r="AT13" s="249">
        <v>10673</v>
      </c>
      <c r="AU13" s="247">
        <v>0</v>
      </c>
      <c r="AV13" s="249"/>
      <c r="AW13" s="256"/>
      <c r="AX13" s="262">
        <v>0</v>
      </c>
      <c r="AY13" s="263">
        <v>1</v>
      </c>
      <c r="AZ13" s="263">
        <v>135</v>
      </c>
      <c r="BA13" s="263">
        <v>1582</v>
      </c>
      <c r="BB13" s="263">
        <v>390</v>
      </c>
      <c r="BC13" s="263">
        <v>155</v>
      </c>
      <c r="BD13" s="263">
        <v>282</v>
      </c>
      <c r="BE13" s="263">
        <v>0</v>
      </c>
      <c r="BF13" s="264">
        <v>0</v>
      </c>
      <c r="BG13" s="808">
        <v>2545</v>
      </c>
      <c r="BH13" s="262">
        <v>0</v>
      </c>
      <c r="BI13" s="263">
        <v>6</v>
      </c>
      <c r="BJ13" s="263">
        <v>32636</v>
      </c>
      <c r="BK13" s="263">
        <v>2161</v>
      </c>
      <c r="BL13" s="263">
        <v>483</v>
      </c>
      <c r="BM13" s="263">
        <v>740</v>
      </c>
      <c r="BN13" s="263">
        <v>0</v>
      </c>
      <c r="BO13" s="263">
        <v>0</v>
      </c>
      <c r="BP13" s="265">
        <v>0</v>
      </c>
      <c r="BQ13" s="810">
        <v>36026</v>
      </c>
      <c r="BR13" s="262">
        <v>5</v>
      </c>
      <c r="BS13" s="263">
        <v>20116</v>
      </c>
      <c r="BT13" s="263">
        <v>15</v>
      </c>
      <c r="BU13" s="263">
        <v>0</v>
      </c>
      <c r="BV13" s="263">
        <v>96</v>
      </c>
      <c r="BW13" s="263">
        <v>0</v>
      </c>
      <c r="BX13" s="263">
        <v>15542</v>
      </c>
      <c r="BY13" s="263">
        <v>11</v>
      </c>
      <c r="BZ13" s="263">
        <v>188</v>
      </c>
      <c r="CA13" s="263">
        <v>16</v>
      </c>
      <c r="CB13" s="263">
        <v>0</v>
      </c>
      <c r="CC13" s="263">
        <v>0</v>
      </c>
      <c r="CD13" s="263">
        <v>0</v>
      </c>
      <c r="CE13" s="810">
        <v>35989</v>
      </c>
      <c r="CF13" s="810">
        <v>0</v>
      </c>
      <c r="CG13" s="262">
        <v>36</v>
      </c>
      <c r="CH13" s="263">
        <v>0</v>
      </c>
      <c r="CI13" s="263">
        <v>43</v>
      </c>
      <c r="CJ13" s="263">
        <v>0</v>
      </c>
      <c r="CK13" s="266">
        <v>79</v>
      </c>
      <c r="CL13" s="263">
        <v>2</v>
      </c>
      <c r="CM13" s="263">
        <v>0</v>
      </c>
      <c r="CN13" s="266">
        <v>2</v>
      </c>
      <c r="CO13" s="267">
        <v>81</v>
      </c>
      <c r="CP13" s="262">
        <v>75</v>
      </c>
      <c r="CQ13" s="263">
        <v>0</v>
      </c>
      <c r="CR13" s="263">
        <v>5</v>
      </c>
      <c r="CS13" s="263">
        <v>0</v>
      </c>
      <c r="CT13" s="266">
        <v>80</v>
      </c>
      <c r="CU13" s="263">
        <v>0</v>
      </c>
      <c r="CV13" s="263">
        <v>0</v>
      </c>
      <c r="CW13" s="266">
        <v>0</v>
      </c>
      <c r="CX13" s="267">
        <v>80</v>
      </c>
      <c r="CY13" s="262">
        <v>4</v>
      </c>
      <c r="CZ13" s="263">
        <v>2</v>
      </c>
      <c r="DA13" s="263">
        <v>3</v>
      </c>
      <c r="DB13" s="263">
        <v>9</v>
      </c>
      <c r="DC13" s="266">
        <v>18</v>
      </c>
      <c r="DD13" s="263">
        <v>1</v>
      </c>
      <c r="DE13" s="263">
        <v>0</v>
      </c>
      <c r="DF13" s="266">
        <v>1</v>
      </c>
      <c r="DG13" s="267">
        <v>19</v>
      </c>
      <c r="DH13" s="262">
        <v>7</v>
      </c>
      <c r="DI13" s="263">
        <v>2</v>
      </c>
      <c r="DJ13" s="263">
        <v>1</v>
      </c>
      <c r="DK13" s="263">
        <v>0</v>
      </c>
      <c r="DL13" s="266">
        <v>10</v>
      </c>
      <c r="DM13" s="263">
        <v>0</v>
      </c>
      <c r="DN13" s="263">
        <v>0</v>
      </c>
      <c r="DO13" s="266">
        <v>0</v>
      </c>
      <c r="DP13" s="267">
        <v>10</v>
      </c>
      <c r="DQ13" s="270">
        <v>161</v>
      </c>
      <c r="DR13" s="268">
        <v>161</v>
      </c>
      <c r="DS13" s="269">
        <v>16</v>
      </c>
      <c r="DT13" s="250">
        <v>29</v>
      </c>
      <c r="DU13" s="266">
        <v>190</v>
      </c>
      <c r="DV13" s="814">
        <v>50</v>
      </c>
      <c r="DW13" s="815">
        <v>50</v>
      </c>
      <c r="DX13" s="816">
        <v>5</v>
      </c>
      <c r="DY13" s="775">
        <v>14</v>
      </c>
      <c r="DZ13" s="813">
        <v>64</v>
      </c>
      <c r="EA13" s="270">
        <v>12</v>
      </c>
      <c r="EB13" s="271"/>
      <c r="EC13" s="272">
        <v>1</v>
      </c>
      <c r="ED13" s="272"/>
      <c r="EE13" s="272"/>
      <c r="EF13" s="273">
        <v>6</v>
      </c>
      <c r="EG13" s="271">
        <v>0</v>
      </c>
      <c r="EH13" s="273">
        <v>0</v>
      </c>
      <c r="EI13" s="686">
        <v>0</v>
      </c>
      <c r="EJ13" s="271">
        <v>7</v>
      </c>
      <c r="EK13" s="274">
        <v>12</v>
      </c>
      <c r="EL13" s="274">
        <v>28</v>
      </c>
      <c r="EM13" s="274"/>
      <c r="EN13" s="274"/>
      <c r="EO13" s="273">
        <v>544</v>
      </c>
      <c r="EP13" s="787"/>
      <c r="EQ13" s="788"/>
      <c r="ER13" s="787"/>
      <c r="ES13" s="786"/>
      <c r="ET13" s="786"/>
    </row>
    <row r="14" spans="1:150" s="41" customFormat="1" ht="15.75" customHeight="1">
      <c r="A14" s="245">
        <v>5</v>
      </c>
      <c r="B14" s="245" t="s">
        <v>488</v>
      </c>
      <c r="C14" s="245" t="s">
        <v>46</v>
      </c>
      <c r="D14" s="244">
        <v>6</v>
      </c>
      <c r="E14" s="361" t="s">
        <v>148</v>
      </c>
      <c r="F14" s="254">
        <v>354</v>
      </c>
      <c r="G14" s="249">
        <v>4</v>
      </c>
      <c r="H14" s="371">
        <v>365</v>
      </c>
      <c r="I14" s="725">
        <v>35</v>
      </c>
      <c r="J14" s="247">
        <v>0</v>
      </c>
      <c r="K14" s="249">
        <v>0</v>
      </c>
      <c r="L14" s="249">
        <v>3</v>
      </c>
      <c r="M14" s="249">
        <v>0</v>
      </c>
      <c r="N14" s="249">
        <v>57</v>
      </c>
      <c r="O14" s="249">
        <v>0</v>
      </c>
      <c r="P14" s="249">
        <v>0</v>
      </c>
      <c r="Q14" s="249">
        <v>1</v>
      </c>
      <c r="R14" s="249">
        <v>61</v>
      </c>
      <c r="S14" s="247">
        <v>1373</v>
      </c>
      <c r="T14" s="255">
        <v>83664</v>
      </c>
      <c r="U14" s="247">
        <v>491</v>
      </c>
      <c r="V14" s="255">
        <v>45871</v>
      </c>
      <c r="W14" s="725">
        <v>1254</v>
      </c>
      <c r="X14" s="564"/>
      <c r="Y14" s="564"/>
      <c r="Z14" s="733">
        <v>0</v>
      </c>
      <c r="AA14" s="247">
        <v>0</v>
      </c>
      <c r="AB14" s="249">
        <v>68</v>
      </c>
      <c r="AC14" s="249">
        <v>585</v>
      </c>
      <c r="AD14" s="249">
        <v>4</v>
      </c>
      <c r="AE14" s="797">
        <v>653</v>
      </c>
      <c r="AF14" s="247">
        <v>6221</v>
      </c>
      <c r="AG14" s="249">
        <v>657</v>
      </c>
      <c r="AH14" s="249">
        <v>2</v>
      </c>
      <c r="AI14" s="371">
        <v>6880</v>
      </c>
      <c r="AJ14" s="247">
        <v>2</v>
      </c>
      <c r="AK14" s="256">
        <v>1406</v>
      </c>
      <c r="AL14" s="257"/>
      <c r="AM14" s="258"/>
      <c r="AN14" s="258"/>
      <c r="AO14" s="258"/>
      <c r="AP14" s="294"/>
      <c r="AQ14" s="259"/>
      <c r="AR14" s="260"/>
      <c r="AS14" s="261"/>
      <c r="AT14" s="249">
        <v>31191</v>
      </c>
      <c r="AU14" s="247">
        <v>0</v>
      </c>
      <c r="AV14" s="249"/>
      <c r="AW14" s="256"/>
      <c r="AX14" s="262">
        <v>0</v>
      </c>
      <c r="AY14" s="263">
        <v>3</v>
      </c>
      <c r="AZ14" s="263">
        <v>0</v>
      </c>
      <c r="BA14" s="263">
        <v>609</v>
      </c>
      <c r="BB14" s="263">
        <v>190</v>
      </c>
      <c r="BC14" s="263">
        <v>102</v>
      </c>
      <c r="BD14" s="263">
        <v>191</v>
      </c>
      <c r="BE14" s="263">
        <v>1</v>
      </c>
      <c r="BF14" s="264">
        <v>0</v>
      </c>
      <c r="BG14" s="808">
        <v>1096</v>
      </c>
      <c r="BH14" s="262">
        <v>0</v>
      </c>
      <c r="BI14" s="263">
        <v>31</v>
      </c>
      <c r="BJ14" s="263">
        <v>11544</v>
      </c>
      <c r="BK14" s="263">
        <v>2037</v>
      </c>
      <c r="BL14" s="263">
        <v>374</v>
      </c>
      <c r="BM14" s="263">
        <v>875</v>
      </c>
      <c r="BN14" s="263">
        <v>27</v>
      </c>
      <c r="BO14" s="263">
        <v>0</v>
      </c>
      <c r="BP14" s="265">
        <v>0</v>
      </c>
      <c r="BQ14" s="810">
        <v>14888</v>
      </c>
      <c r="BR14" s="262">
        <v>521</v>
      </c>
      <c r="BS14" s="263">
        <v>5194</v>
      </c>
      <c r="BT14" s="263">
        <v>0</v>
      </c>
      <c r="BU14" s="263">
        <v>183</v>
      </c>
      <c r="BV14" s="263">
        <v>48</v>
      </c>
      <c r="BW14" s="263">
        <v>2</v>
      </c>
      <c r="BX14" s="263">
        <v>8670</v>
      </c>
      <c r="BY14" s="263">
        <v>14</v>
      </c>
      <c r="BZ14" s="263">
        <v>393</v>
      </c>
      <c r="CA14" s="263">
        <v>13</v>
      </c>
      <c r="CB14" s="263">
        <v>0</v>
      </c>
      <c r="CC14" s="263">
        <v>67</v>
      </c>
      <c r="CD14" s="263">
        <v>51</v>
      </c>
      <c r="CE14" s="810">
        <v>15156</v>
      </c>
      <c r="CF14" s="810">
        <v>0</v>
      </c>
      <c r="CG14" s="262">
        <v>40</v>
      </c>
      <c r="CH14" s="263">
        <v>0</v>
      </c>
      <c r="CI14" s="263">
        <v>154</v>
      </c>
      <c r="CJ14" s="263">
        <v>0</v>
      </c>
      <c r="CK14" s="266">
        <v>194</v>
      </c>
      <c r="CL14" s="263">
        <v>37</v>
      </c>
      <c r="CM14" s="263">
        <v>1</v>
      </c>
      <c r="CN14" s="266">
        <v>38</v>
      </c>
      <c r="CO14" s="267">
        <v>232</v>
      </c>
      <c r="CP14" s="262">
        <v>44</v>
      </c>
      <c r="CQ14" s="263">
        <v>2</v>
      </c>
      <c r="CR14" s="263">
        <v>23</v>
      </c>
      <c r="CS14" s="263">
        <v>1</v>
      </c>
      <c r="CT14" s="266">
        <v>70</v>
      </c>
      <c r="CU14" s="263">
        <v>9</v>
      </c>
      <c r="CV14" s="263">
        <v>1</v>
      </c>
      <c r="CW14" s="266">
        <v>10</v>
      </c>
      <c r="CX14" s="267">
        <v>80</v>
      </c>
      <c r="CY14" s="262">
        <v>24</v>
      </c>
      <c r="CZ14" s="263">
        <v>6</v>
      </c>
      <c r="DA14" s="263">
        <v>66</v>
      </c>
      <c r="DB14" s="263">
        <v>22</v>
      </c>
      <c r="DC14" s="266">
        <v>118</v>
      </c>
      <c r="DD14" s="263">
        <v>23</v>
      </c>
      <c r="DE14" s="263">
        <v>5</v>
      </c>
      <c r="DF14" s="266">
        <v>28</v>
      </c>
      <c r="DG14" s="267">
        <v>146</v>
      </c>
      <c r="DH14" s="262">
        <v>5</v>
      </c>
      <c r="DI14" s="263">
        <v>3</v>
      </c>
      <c r="DJ14" s="263">
        <v>10</v>
      </c>
      <c r="DK14" s="263">
        <v>2</v>
      </c>
      <c r="DL14" s="266">
        <v>20</v>
      </c>
      <c r="DM14" s="263">
        <v>1</v>
      </c>
      <c r="DN14" s="263">
        <v>2</v>
      </c>
      <c r="DO14" s="266">
        <v>3</v>
      </c>
      <c r="DP14" s="267">
        <v>23</v>
      </c>
      <c r="DQ14" s="270">
        <v>307</v>
      </c>
      <c r="DR14" s="268">
        <v>312</v>
      </c>
      <c r="DS14" s="269">
        <v>129</v>
      </c>
      <c r="DT14" s="250">
        <v>169</v>
      </c>
      <c r="DU14" s="266">
        <v>481</v>
      </c>
      <c r="DV14" s="814">
        <v>223</v>
      </c>
      <c r="DW14" s="815">
        <v>226</v>
      </c>
      <c r="DX14" s="816">
        <v>100</v>
      </c>
      <c r="DY14" s="775">
        <v>131</v>
      </c>
      <c r="DZ14" s="813">
        <v>357</v>
      </c>
      <c r="EA14" s="270">
        <v>42</v>
      </c>
      <c r="EB14" s="271"/>
      <c r="EC14" s="272"/>
      <c r="ED14" s="272"/>
      <c r="EE14" s="272">
        <v>2</v>
      </c>
      <c r="EF14" s="273"/>
      <c r="EG14" s="271">
        <v>0</v>
      </c>
      <c r="EH14" s="273">
        <v>0</v>
      </c>
      <c r="EI14" s="686">
        <v>0</v>
      </c>
      <c r="EJ14" s="271">
        <v>2</v>
      </c>
      <c r="EK14" s="274">
        <v>2</v>
      </c>
      <c r="EL14" s="274">
        <v>16</v>
      </c>
      <c r="EM14" s="274"/>
      <c r="EN14" s="274"/>
      <c r="EO14" s="273">
        <v>32</v>
      </c>
      <c r="EP14" s="787"/>
      <c r="EQ14" s="788"/>
      <c r="ER14" s="787"/>
      <c r="ES14" s="786"/>
      <c r="ET14" s="786"/>
    </row>
    <row r="15" spans="1:150" s="41" customFormat="1" ht="15.75" customHeight="1">
      <c r="A15" s="245">
        <v>6</v>
      </c>
      <c r="B15" s="245" t="s">
        <v>488</v>
      </c>
      <c r="C15" s="245" t="s">
        <v>47</v>
      </c>
      <c r="D15" s="244">
        <v>7</v>
      </c>
      <c r="E15" s="361" t="s">
        <v>149</v>
      </c>
      <c r="F15" s="254">
        <v>737</v>
      </c>
      <c r="G15" s="249">
        <v>2</v>
      </c>
      <c r="H15" s="371">
        <v>742</v>
      </c>
      <c r="I15" s="725">
        <v>1</v>
      </c>
      <c r="J15" s="247">
        <v>0</v>
      </c>
      <c r="K15" s="249">
        <v>126</v>
      </c>
      <c r="L15" s="249">
        <v>0</v>
      </c>
      <c r="M15" s="249">
        <v>5</v>
      </c>
      <c r="N15" s="249">
        <v>0</v>
      </c>
      <c r="O15" s="249">
        <v>0</v>
      </c>
      <c r="P15" s="249">
        <v>0</v>
      </c>
      <c r="Q15" s="249">
        <v>0</v>
      </c>
      <c r="R15" s="249">
        <v>131</v>
      </c>
      <c r="S15" s="247">
        <v>2124</v>
      </c>
      <c r="T15" s="255">
        <v>119870</v>
      </c>
      <c r="U15" s="247">
        <v>873</v>
      </c>
      <c r="V15" s="255">
        <v>63244</v>
      </c>
      <c r="W15" s="725">
        <v>3601</v>
      </c>
      <c r="X15" s="564"/>
      <c r="Y15" s="564"/>
      <c r="Z15" s="733">
        <v>0</v>
      </c>
      <c r="AA15" s="247">
        <v>65</v>
      </c>
      <c r="AB15" s="249">
        <v>39</v>
      </c>
      <c r="AC15" s="249">
        <v>27</v>
      </c>
      <c r="AD15" s="249">
        <v>1</v>
      </c>
      <c r="AE15" s="797">
        <v>131</v>
      </c>
      <c r="AF15" s="247">
        <v>1573</v>
      </c>
      <c r="AG15" s="249">
        <v>132</v>
      </c>
      <c r="AH15" s="249">
        <v>0</v>
      </c>
      <c r="AI15" s="371">
        <v>1705</v>
      </c>
      <c r="AJ15" s="247">
        <v>1</v>
      </c>
      <c r="AK15" s="256">
        <v>1664</v>
      </c>
      <c r="AL15" s="257"/>
      <c r="AM15" s="258"/>
      <c r="AN15" s="258"/>
      <c r="AO15" s="258"/>
      <c r="AP15" s="294"/>
      <c r="AQ15" s="259"/>
      <c r="AR15" s="260"/>
      <c r="AS15" s="261"/>
      <c r="AT15" s="249">
        <v>39079</v>
      </c>
      <c r="AU15" s="247">
        <v>0</v>
      </c>
      <c r="AV15" s="249"/>
      <c r="AW15" s="256"/>
      <c r="AX15" s="262">
        <v>2</v>
      </c>
      <c r="AY15" s="263">
        <v>10</v>
      </c>
      <c r="AZ15" s="263">
        <v>1</v>
      </c>
      <c r="BA15" s="263">
        <v>6099</v>
      </c>
      <c r="BB15" s="263">
        <v>1290</v>
      </c>
      <c r="BC15" s="263">
        <v>167</v>
      </c>
      <c r="BD15" s="263">
        <v>469</v>
      </c>
      <c r="BE15" s="263">
        <v>24</v>
      </c>
      <c r="BF15" s="264">
        <v>0</v>
      </c>
      <c r="BG15" s="808">
        <v>8062</v>
      </c>
      <c r="BH15" s="262">
        <v>24</v>
      </c>
      <c r="BI15" s="263">
        <v>425</v>
      </c>
      <c r="BJ15" s="263">
        <v>27195</v>
      </c>
      <c r="BK15" s="263">
        <v>11943</v>
      </c>
      <c r="BL15" s="263">
        <v>4206</v>
      </c>
      <c r="BM15" s="263">
        <v>5448</v>
      </c>
      <c r="BN15" s="263">
        <v>891</v>
      </c>
      <c r="BO15" s="263">
        <v>0</v>
      </c>
      <c r="BP15" s="265">
        <v>7</v>
      </c>
      <c r="BQ15" s="810">
        <v>50139</v>
      </c>
      <c r="BR15" s="262">
        <v>0</v>
      </c>
      <c r="BS15" s="263">
        <v>36244</v>
      </c>
      <c r="BT15" s="263">
        <v>0</v>
      </c>
      <c r="BU15" s="263">
        <v>0</v>
      </c>
      <c r="BV15" s="263">
        <v>3543</v>
      </c>
      <c r="BW15" s="263">
        <v>8709</v>
      </c>
      <c r="BX15" s="263">
        <v>1</v>
      </c>
      <c r="BY15" s="263">
        <v>0</v>
      </c>
      <c r="BZ15" s="263">
        <v>2197</v>
      </c>
      <c r="CA15" s="263">
        <v>0</v>
      </c>
      <c r="CB15" s="263">
        <v>0</v>
      </c>
      <c r="CC15" s="263">
        <v>10</v>
      </c>
      <c r="CD15" s="263">
        <v>65</v>
      </c>
      <c r="CE15" s="810">
        <v>50769</v>
      </c>
      <c r="CF15" s="810">
        <v>2358</v>
      </c>
      <c r="CG15" s="262">
        <v>53</v>
      </c>
      <c r="CH15" s="263">
        <v>0</v>
      </c>
      <c r="CI15" s="263">
        <v>33</v>
      </c>
      <c r="CJ15" s="263">
        <v>0</v>
      </c>
      <c r="CK15" s="266">
        <v>86</v>
      </c>
      <c r="CL15" s="263">
        <v>15</v>
      </c>
      <c r="CM15" s="263">
        <v>0</v>
      </c>
      <c r="CN15" s="266">
        <v>15</v>
      </c>
      <c r="CO15" s="267">
        <v>101</v>
      </c>
      <c r="CP15" s="262">
        <v>460</v>
      </c>
      <c r="CQ15" s="263">
        <v>0</v>
      </c>
      <c r="CR15" s="263">
        <v>46</v>
      </c>
      <c r="CS15" s="263">
        <v>0</v>
      </c>
      <c r="CT15" s="266">
        <v>506</v>
      </c>
      <c r="CU15" s="263">
        <v>13</v>
      </c>
      <c r="CV15" s="263">
        <v>0</v>
      </c>
      <c r="CW15" s="266">
        <v>13</v>
      </c>
      <c r="CX15" s="267">
        <v>519</v>
      </c>
      <c r="CY15" s="262">
        <v>31</v>
      </c>
      <c r="CZ15" s="263">
        <v>4</v>
      </c>
      <c r="DA15" s="263">
        <v>44</v>
      </c>
      <c r="DB15" s="263">
        <v>13</v>
      </c>
      <c r="DC15" s="266">
        <v>92</v>
      </c>
      <c r="DD15" s="263">
        <v>29</v>
      </c>
      <c r="DE15" s="263">
        <v>7</v>
      </c>
      <c r="DF15" s="266">
        <v>36</v>
      </c>
      <c r="DG15" s="267">
        <v>128</v>
      </c>
      <c r="DH15" s="262">
        <v>245</v>
      </c>
      <c r="DI15" s="263">
        <v>7</v>
      </c>
      <c r="DJ15" s="263">
        <v>75</v>
      </c>
      <c r="DK15" s="263">
        <v>1</v>
      </c>
      <c r="DL15" s="266">
        <v>328</v>
      </c>
      <c r="DM15" s="263">
        <v>34</v>
      </c>
      <c r="DN15" s="263">
        <v>2</v>
      </c>
      <c r="DO15" s="266">
        <v>36</v>
      </c>
      <c r="DP15" s="267">
        <v>364</v>
      </c>
      <c r="DQ15" s="270">
        <v>620</v>
      </c>
      <c r="DR15" s="268">
        <v>620</v>
      </c>
      <c r="DS15" s="269">
        <v>458</v>
      </c>
      <c r="DT15" s="250">
        <v>492</v>
      </c>
      <c r="DU15" s="266">
        <v>1112</v>
      </c>
      <c r="DV15" s="814">
        <v>107</v>
      </c>
      <c r="DW15" s="815">
        <v>107</v>
      </c>
      <c r="DX15" s="816">
        <v>182</v>
      </c>
      <c r="DY15" s="775">
        <v>205</v>
      </c>
      <c r="DZ15" s="813">
        <v>312</v>
      </c>
      <c r="EA15" s="270"/>
      <c r="EB15" s="271"/>
      <c r="EC15" s="272">
        <v>6</v>
      </c>
      <c r="ED15" s="272"/>
      <c r="EE15" s="272">
        <v>9</v>
      </c>
      <c r="EF15" s="273"/>
      <c r="EG15" s="271">
        <v>0</v>
      </c>
      <c r="EH15" s="273">
        <v>0</v>
      </c>
      <c r="EI15" s="686">
        <v>0</v>
      </c>
      <c r="EJ15" s="271">
        <v>14</v>
      </c>
      <c r="EK15" s="274">
        <v>10</v>
      </c>
      <c r="EL15" s="274">
        <v>34</v>
      </c>
      <c r="EM15" s="274">
        <v>8</v>
      </c>
      <c r="EN15" s="274">
        <v>16</v>
      </c>
      <c r="EO15" s="273">
        <v>1550</v>
      </c>
      <c r="EP15" s="787"/>
      <c r="EQ15" s="788"/>
      <c r="ER15" s="787"/>
      <c r="ES15" s="786"/>
      <c r="ET15" s="786"/>
    </row>
    <row r="16" spans="1:150" s="41" customFormat="1" ht="15.75" customHeight="1">
      <c r="A16" s="245">
        <v>7</v>
      </c>
      <c r="B16" s="245" t="s">
        <v>488</v>
      </c>
      <c r="C16" s="245" t="s">
        <v>48</v>
      </c>
      <c r="D16" s="245">
        <v>8</v>
      </c>
      <c r="E16" s="361" t="s">
        <v>185</v>
      </c>
      <c r="F16" s="254">
        <v>219</v>
      </c>
      <c r="G16" s="249">
        <v>19</v>
      </c>
      <c r="H16" s="371">
        <v>258</v>
      </c>
      <c r="I16" s="725">
        <v>0</v>
      </c>
      <c r="J16" s="247">
        <v>0</v>
      </c>
      <c r="K16" s="249">
        <v>1</v>
      </c>
      <c r="L16" s="249">
        <v>0</v>
      </c>
      <c r="M16" s="249">
        <v>0</v>
      </c>
      <c r="N16" s="249">
        <v>0</v>
      </c>
      <c r="O16" s="249">
        <v>0</v>
      </c>
      <c r="P16" s="249">
        <v>0</v>
      </c>
      <c r="Q16" s="249">
        <v>0</v>
      </c>
      <c r="R16" s="249">
        <v>1</v>
      </c>
      <c r="S16" s="247">
        <v>1123</v>
      </c>
      <c r="T16" s="255">
        <v>73959</v>
      </c>
      <c r="U16" s="247">
        <v>259</v>
      </c>
      <c r="V16" s="255">
        <v>38483</v>
      </c>
      <c r="W16" s="725">
        <v>431</v>
      </c>
      <c r="X16" s="564"/>
      <c r="Y16" s="564"/>
      <c r="Z16" s="733">
        <v>0</v>
      </c>
      <c r="AA16" s="247">
        <v>29</v>
      </c>
      <c r="AB16" s="249">
        <v>8</v>
      </c>
      <c r="AC16" s="249">
        <v>89</v>
      </c>
      <c r="AD16" s="249">
        <v>3</v>
      </c>
      <c r="AE16" s="797">
        <v>126</v>
      </c>
      <c r="AF16" s="247">
        <v>744</v>
      </c>
      <c r="AG16" s="249">
        <v>119</v>
      </c>
      <c r="AH16" s="249">
        <v>0</v>
      </c>
      <c r="AI16" s="371">
        <v>863</v>
      </c>
      <c r="AJ16" s="247">
        <v>7</v>
      </c>
      <c r="AK16" s="256">
        <v>378</v>
      </c>
      <c r="AL16" s="257"/>
      <c r="AM16" s="258"/>
      <c r="AN16" s="258"/>
      <c r="AO16" s="258"/>
      <c r="AP16" s="294"/>
      <c r="AQ16" s="259"/>
      <c r="AR16" s="260"/>
      <c r="AS16" s="261"/>
      <c r="AT16" s="249">
        <v>52024</v>
      </c>
      <c r="AU16" s="247"/>
      <c r="AV16" s="249">
        <v>3</v>
      </c>
      <c r="AW16" s="256"/>
      <c r="AX16" s="262">
        <v>0</v>
      </c>
      <c r="AY16" s="263">
        <v>6</v>
      </c>
      <c r="AZ16" s="263">
        <v>0</v>
      </c>
      <c r="BA16" s="263">
        <v>1219</v>
      </c>
      <c r="BB16" s="263">
        <v>216</v>
      </c>
      <c r="BC16" s="263">
        <v>84</v>
      </c>
      <c r="BD16" s="263">
        <v>173</v>
      </c>
      <c r="BE16" s="263">
        <v>9</v>
      </c>
      <c r="BF16" s="264">
        <v>0</v>
      </c>
      <c r="BG16" s="808">
        <v>1707</v>
      </c>
      <c r="BH16" s="262">
        <v>0</v>
      </c>
      <c r="BI16" s="263">
        <v>38</v>
      </c>
      <c r="BJ16" s="263">
        <v>26552</v>
      </c>
      <c r="BK16" s="263">
        <v>1861</v>
      </c>
      <c r="BL16" s="263">
        <v>847</v>
      </c>
      <c r="BM16" s="263">
        <v>10559</v>
      </c>
      <c r="BN16" s="263">
        <v>59</v>
      </c>
      <c r="BO16" s="263">
        <v>0</v>
      </c>
      <c r="BP16" s="265">
        <v>0</v>
      </c>
      <c r="BQ16" s="810">
        <v>39916</v>
      </c>
      <c r="BR16" s="262">
        <v>0</v>
      </c>
      <c r="BS16" s="263">
        <v>38544</v>
      </c>
      <c r="BT16" s="263">
        <v>335</v>
      </c>
      <c r="BU16" s="263">
        <v>0</v>
      </c>
      <c r="BV16" s="263">
        <v>171</v>
      </c>
      <c r="BW16" s="263">
        <v>17</v>
      </c>
      <c r="BX16" s="263">
        <v>556</v>
      </c>
      <c r="BY16" s="263">
        <v>14</v>
      </c>
      <c r="BZ16" s="263">
        <v>452</v>
      </c>
      <c r="CA16" s="263">
        <v>0</v>
      </c>
      <c r="CB16" s="263">
        <v>0</v>
      </c>
      <c r="CC16" s="263">
        <v>0</v>
      </c>
      <c r="CD16" s="263">
        <v>90</v>
      </c>
      <c r="CE16" s="810">
        <v>40179</v>
      </c>
      <c r="CF16" s="810">
        <v>0</v>
      </c>
      <c r="CG16" s="262">
        <v>21</v>
      </c>
      <c r="CH16" s="263">
        <v>0</v>
      </c>
      <c r="CI16" s="263">
        <v>43</v>
      </c>
      <c r="CJ16" s="263">
        <v>1</v>
      </c>
      <c r="CK16" s="266">
        <v>65</v>
      </c>
      <c r="CL16" s="263">
        <v>9</v>
      </c>
      <c r="CM16" s="263">
        <v>0</v>
      </c>
      <c r="CN16" s="266">
        <v>9</v>
      </c>
      <c r="CO16" s="267">
        <v>74</v>
      </c>
      <c r="CP16" s="262">
        <v>73</v>
      </c>
      <c r="CQ16" s="263">
        <v>1</v>
      </c>
      <c r="CR16" s="263">
        <v>22</v>
      </c>
      <c r="CS16" s="263">
        <v>0</v>
      </c>
      <c r="CT16" s="266">
        <v>96</v>
      </c>
      <c r="CU16" s="263">
        <v>0</v>
      </c>
      <c r="CV16" s="263">
        <v>0</v>
      </c>
      <c r="CW16" s="266">
        <v>0</v>
      </c>
      <c r="CX16" s="267">
        <v>96</v>
      </c>
      <c r="CY16" s="262">
        <v>7</v>
      </c>
      <c r="CZ16" s="263">
        <v>0</v>
      </c>
      <c r="DA16" s="263">
        <v>35</v>
      </c>
      <c r="DB16" s="263">
        <v>4</v>
      </c>
      <c r="DC16" s="266">
        <v>46</v>
      </c>
      <c r="DD16" s="263">
        <v>8</v>
      </c>
      <c r="DE16" s="263">
        <v>0</v>
      </c>
      <c r="DF16" s="266">
        <v>8</v>
      </c>
      <c r="DG16" s="267">
        <v>54</v>
      </c>
      <c r="DH16" s="262">
        <v>26</v>
      </c>
      <c r="DI16" s="263">
        <v>0</v>
      </c>
      <c r="DJ16" s="263">
        <v>10</v>
      </c>
      <c r="DK16" s="263">
        <v>0</v>
      </c>
      <c r="DL16" s="266">
        <v>36</v>
      </c>
      <c r="DM16" s="263">
        <v>0</v>
      </c>
      <c r="DN16" s="263">
        <v>4</v>
      </c>
      <c r="DO16" s="266">
        <v>4</v>
      </c>
      <c r="DP16" s="267">
        <v>40</v>
      </c>
      <c r="DQ16" s="270">
        <v>168</v>
      </c>
      <c r="DR16" s="268">
        <v>170</v>
      </c>
      <c r="DS16" s="269">
        <v>86</v>
      </c>
      <c r="DT16" s="250">
        <v>94</v>
      </c>
      <c r="DU16" s="266">
        <v>264</v>
      </c>
      <c r="DV16" s="814">
        <v>74</v>
      </c>
      <c r="DW16" s="815">
        <v>75</v>
      </c>
      <c r="DX16" s="816">
        <v>53</v>
      </c>
      <c r="DY16" s="775">
        <v>61</v>
      </c>
      <c r="DZ16" s="813">
        <v>136</v>
      </c>
      <c r="EA16" s="270"/>
      <c r="EB16" s="271"/>
      <c r="EC16" s="272"/>
      <c r="ED16" s="272"/>
      <c r="EE16" s="272">
        <v>2</v>
      </c>
      <c r="EF16" s="273"/>
      <c r="EG16" s="271">
        <v>0</v>
      </c>
      <c r="EH16" s="273">
        <v>0</v>
      </c>
      <c r="EI16" s="686">
        <v>0</v>
      </c>
      <c r="EJ16" s="271"/>
      <c r="EK16" s="274"/>
      <c r="EL16" s="274"/>
      <c r="EM16" s="274">
        <v>1</v>
      </c>
      <c r="EN16" s="274">
        <v>22</v>
      </c>
      <c r="EO16" s="273">
        <v>8</v>
      </c>
      <c r="EP16" s="787"/>
      <c r="EQ16" s="788"/>
      <c r="ER16" s="787"/>
      <c r="ES16" s="786"/>
      <c r="ET16" s="786"/>
    </row>
    <row r="17" spans="1:150" s="41" customFormat="1" ht="15.75" customHeight="1">
      <c r="A17" s="245">
        <v>8</v>
      </c>
      <c r="B17" s="245" t="s">
        <v>488</v>
      </c>
      <c r="C17" s="245" t="s">
        <v>49</v>
      </c>
      <c r="D17" s="244">
        <v>9</v>
      </c>
      <c r="E17" s="361" t="s">
        <v>186</v>
      </c>
      <c r="F17" s="254">
        <v>1317</v>
      </c>
      <c r="G17" s="249">
        <v>111</v>
      </c>
      <c r="H17" s="371">
        <v>1721</v>
      </c>
      <c r="I17" s="725">
        <v>3</v>
      </c>
      <c r="J17" s="247">
        <v>0</v>
      </c>
      <c r="K17" s="249">
        <v>11</v>
      </c>
      <c r="L17" s="249">
        <v>7</v>
      </c>
      <c r="M17" s="249">
        <v>0</v>
      </c>
      <c r="N17" s="249">
        <v>0</v>
      </c>
      <c r="O17" s="249">
        <v>0</v>
      </c>
      <c r="P17" s="249">
        <v>0</v>
      </c>
      <c r="Q17" s="249">
        <v>4</v>
      </c>
      <c r="R17" s="249">
        <v>22</v>
      </c>
      <c r="S17" s="247">
        <v>4855</v>
      </c>
      <c r="T17" s="255">
        <v>204984</v>
      </c>
      <c r="U17" s="247">
        <v>1808</v>
      </c>
      <c r="V17" s="255">
        <v>96314</v>
      </c>
      <c r="W17" s="725">
        <v>221</v>
      </c>
      <c r="X17" s="564">
        <v>5000</v>
      </c>
      <c r="Y17" s="564"/>
      <c r="Z17" s="733">
        <v>5000</v>
      </c>
      <c r="AA17" s="247">
        <v>33</v>
      </c>
      <c r="AB17" s="249">
        <v>48</v>
      </c>
      <c r="AC17" s="249">
        <v>109</v>
      </c>
      <c r="AD17" s="249">
        <v>0</v>
      </c>
      <c r="AE17" s="797">
        <v>190</v>
      </c>
      <c r="AF17" s="247">
        <v>2403</v>
      </c>
      <c r="AG17" s="249">
        <v>190</v>
      </c>
      <c r="AH17" s="249">
        <v>14</v>
      </c>
      <c r="AI17" s="371">
        <v>2607</v>
      </c>
      <c r="AJ17" s="247">
        <v>4</v>
      </c>
      <c r="AK17" s="256">
        <v>918</v>
      </c>
      <c r="AL17" s="257"/>
      <c r="AM17" s="258"/>
      <c r="AN17" s="258">
        <v>1</v>
      </c>
      <c r="AO17" s="258"/>
      <c r="AP17" s="294"/>
      <c r="AQ17" s="259"/>
      <c r="AR17" s="260"/>
      <c r="AS17" s="261">
        <v>1</v>
      </c>
      <c r="AT17" s="249">
        <v>65015</v>
      </c>
      <c r="AU17" s="247">
        <v>0</v>
      </c>
      <c r="AV17" s="249"/>
      <c r="AW17" s="256">
        <v>575</v>
      </c>
      <c r="AX17" s="262">
        <v>2</v>
      </c>
      <c r="AY17" s="263">
        <v>11</v>
      </c>
      <c r="AZ17" s="263">
        <v>414</v>
      </c>
      <c r="BA17" s="263">
        <v>3162</v>
      </c>
      <c r="BB17" s="263">
        <v>1180</v>
      </c>
      <c r="BC17" s="263">
        <v>133</v>
      </c>
      <c r="BD17" s="263">
        <v>508</v>
      </c>
      <c r="BE17" s="263">
        <v>4</v>
      </c>
      <c r="BF17" s="264">
        <v>0</v>
      </c>
      <c r="BG17" s="808">
        <v>5414</v>
      </c>
      <c r="BH17" s="262">
        <v>4</v>
      </c>
      <c r="BI17" s="263">
        <v>274</v>
      </c>
      <c r="BJ17" s="263">
        <v>32761</v>
      </c>
      <c r="BK17" s="263">
        <v>11819</v>
      </c>
      <c r="BL17" s="263">
        <v>1578</v>
      </c>
      <c r="BM17" s="263">
        <v>5118</v>
      </c>
      <c r="BN17" s="263">
        <v>23</v>
      </c>
      <c r="BO17" s="263">
        <v>583</v>
      </c>
      <c r="BP17" s="265">
        <v>0</v>
      </c>
      <c r="BQ17" s="810">
        <v>52160</v>
      </c>
      <c r="BR17" s="262">
        <v>3</v>
      </c>
      <c r="BS17" s="263">
        <v>48219</v>
      </c>
      <c r="BT17" s="263">
        <v>34</v>
      </c>
      <c r="BU17" s="263">
        <v>0</v>
      </c>
      <c r="BV17" s="263">
        <v>579</v>
      </c>
      <c r="BW17" s="263">
        <v>414</v>
      </c>
      <c r="BX17" s="263">
        <v>3334</v>
      </c>
      <c r="BY17" s="263">
        <v>0</v>
      </c>
      <c r="BZ17" s="263">
        <v>68</v>
      </c>
      <c r="CA17" s="263">
        <v>185</v>
      </c>
      <c r="CB17" s="263">
        <v>0</v>
      </c>
      <c r="CC17" s="263">
        <v>1</v>
      </c>
      <c r="CD17" s="263">
        <v>103</v>
      </c>
      <c r="CE17" s="810">
        <v>52940</v>
      </c>
      <c r="CF17" s="810">
        <v>0</v>
      </c>
      <c r="CG17" s="262">
        <v>44</v>
      </c>
      <c r="CH17" s="263">
        <v>0</v>
      </c>
      <c r="CI17" s="263">
        <v>111</v>
      </c>
      <c r="CJ17" s="263">
        <v>0</v>
      </c>
      <c r="CK17" s="266">
        <v>155</v>
      </c>
      <c r="CL17" s="263">
        <v>26</v>
      </c>
      <c r="CM17" s="263">
        <v>0</v>
      </c>
      <c r="CN17" s="266">
        <v>26</v>
      </c>
      <c r="CO17" s="267">
        <v>181</v>
      </c>
      <c r="CP17" s="262">
        <v>408</v>
      </c>
      <c r="CQ17" s="263">
        <v>0</v>
      </c>
      <c r="CR17" s="263">
        <v>142</v>
      </c>
      <c r="CS17" s="263">
        <v>0</v>
      </c>
      <c r="CT17" s="266">
        <v>550</v>
      </c>
      <c r="CU17" s="263">
        <v>63</v>
      </c>
      <c r="CV17" s="263">
        <v>0</v>
      </c>
      <c r="CW17" s="266">
        <v>63</v>
      </c>
      <c r="CX17" s="267">
        <v>613</v>
      </c>
      <c r="CY17" s="262">
        <v>34</v>
      </c>
      <c r="CZ17" s="263">
        <v>1</v>
      </c>
      <c r="DA17" s="263">
        <v>56</v>
      </c>
      <c r="DB17" s="263">
        <v>8</v>
      </c>
      <c r="DC17" s="266">
        <v>99</v>
      </c>
      <c r="DD17" s="263">
        <v>26</v>
      </c>
      <c r="DE17" s="263">
        <v>2</v>
      </c>
      <c r="DF17" s="266">
        <v>28</v>
      </c>
      <c r="DG17" s="267">
        <v>127</v>
      </c>
      <c r="DH17" s="262">
        <v>324</v>
      </c>
      <c r="DI17" s="263">
        <v>9</v>
      </c>
      <c r="DJ17" s="263">
        <v>129</v>
      </c>
      <c r="DK17" s="263">
        <v>3</v>
      </c>
      <c r="DL17" s="266">
        <v>465</v>
      </c>
      <c r="DM17" s="263">
        <v>30</v>
      </c>
      <c r="DN17" s="263">
        <v>0</v>
      </c>
      <c r="DO17" s="266">
        <v>30</v>
      </c>
      <c r="DP17" s="267">
        <v>495</v>
      </c>
      <c r="DQ17" s="270">
        <v>794</v>
      </c>
      <c r="DR17" s="268">
        <v>794</v>
      </c>
      <c r="DS17" s="269">
        <v>599</v>
      </c>
      <c r="DT17" s="250">
        <v>622</v>
      </c>
      <c r="DU17" s="266">
        <v>1416</v>
      </c>
      <c r="DV17" s="814">
        <v>342</v>
      </c>
      <c r="DW17" s="815">
        <v>342</v>
      </c>
      <c r="DX17" s="816">
        <v>241</v>
      </c>
      <c r="DY17" s="775">
        <v>254</v>
      </c>
      <c r="DZ17" s="813">
        <v>596</v>
      </c>
      <c r="EA17" s="270">
        <v>12</v>
      </c>
      <c r="EB17" s="271"/>
      <c r="EC17" s="272">
        <v>4</v>
      </c>
      <c r="ED17" s="272"/>
      <c r="EE17" s="272"/>
      <c r="EF17" s="273">
        <v>1</v>
      </c>
      <c r="EG17" s="271">
        <v>0</v>
      </c>
      <c r="EH17" s="273">
        <v>0</v>
      </c>
      <c r="EI17" s="686">
        <v>0</v>
      </c>
      <c r="EJ17" s="271">
        <v>12</v>
      </c>
      <c r="EK17" s="274">
        <v>18</v>
      </c>
      <c r="EL17" s="274">
        <v>61.3</v>
      </c>
      <c r="EM17" s="274"/>
      <c r="EN17" s="274"/>
      <c r="EO17" s="273">
        <v>752</v>
      </c>
      <c r="EP17" s="787"/>
      <c r="EQ17" s="788"/>
      <c r="ER17" s="787"/>
      <c r="ES17" s="786"/>
      <c r="ET17" s="786"/>
    </row>
    <row r="18" spans="1:150" s="41" customFormat="1" ht="15.75" customHeight="1">
      <c r="A18" s="245">
        <v>9</v>
      </c>
      <c r="B18" s="245" t="s">
        <v>488</v>
      </c>
      <c r="C18" s="245" t="s">
        <v>51</v>
      </c>
      <c r="D18" s="244">
        <v>10</v>
      </c>
      <c r="E18" s="361" t="s">
        <v>187</v>
      </c>
      <c r="F18" s="254">
        <v>149</v>
      </c>
      <c r="G18" s="249">
        <v>49</v>
      </c>
      <c r="H18" s="371">
        <v>200</v>
      </c>
      <c r="I18" s="725">
        <v>1</v>
      </c>
      <c r="J18" s="247">
        <v>0</v>
      </c>
      <c r="K18" s="249">
        <v>0</v>
      </c>
      <c r="L18" s="249">
        <v>0</v>
      </c>
      <c r="M18" s="249">
        <v>0</v>
      </c>
      <c r="N18" s="249">
        <v>0</v>
      </c>
      <c r="O18" s="249">
        <v>0</v>
      </c>
      <c r="P18" s="249">
        <v>0</v>
      </c>
      <c r="Q18" s="249">
        <v>0</v>
      </c>
      <c r="R18" s="249">
        <v>0</v>
      </c>
      <c r="S18" s="247">
        <v>475</v>
      </c>
      <c r="T18" s="255">
        <v>38762</v>
      </c>
      <c r="U18" s="247">
        <v>200</v>
      </c>
      <c r="V18" s="255">
        <v>19802</v>
      </c>
      <c r="W18" s="725">
        <v>0</v>
      </c>
      <c r="X18" s="564"/>
      <c r="Y18" s="564"/>
      <c r="Z18" s="733">
        <v>0</v>
      </c>
      <c r="AA18" s="247">
        <v>25</v>
      </c>
      <c r="AB18" s="249">
        <v>51</v>
      </c>
      <c r="AC18" s="249">
        <v>12</v>
      </c>
      <c r="AD18" s="249">
        <v>29</v>
      </c>
      <c r="AE18" s="797">
        <v>88</v>
      </c>
      <c r="AF18" s="247">
        <v>970</v>
      </c>
      <c r="AG18" s="249">
        <v>117</v>
      </c>
      <c r="AH18" s="249">
        <v>9</v>
      </c>
      <c r="AI18" s="371">
        <v>1096</v>
      </c>
      <c r="AJ18" s="247">
        <v>1</v>
      </c>
      <c r="AK18" s="256">
        <v>277</v>
      </c>
      <c r="AL18" s="257"/>
      <c r="AM18" s="258"/>
      <c r="AN18" s="258"/>
      <c r="AO18" s="258"/>
      <c r="AP18" s="294"/>
      <c r="AQ18" s="259"/>
      <c r="AR18" s="260"/>
      <c r="AS18" s="261"/>
      <c r="AT18" s="249">
        <v>16520</v>
      </c>
      <c r="AU18" s="247">
        <v>57</v>
      </c>
      <c r="AV18" s="249">
        <v>2760</v>
      </c>
      <c r="AW18" s="256">
        <v>24</v>
      </c>
      <c r="AX18" s="262">
        <v>0</v>
      </c>
      <c r="AY18" s="263">
        <v>3</v>
      </c>
      <c r="AZ18" s="263">
        <v>2</v>
      </c>
      <c r="BA18" s="263">
        <v>1851</v>
      </c>
      <c r="BB18" s="263">
        <v>464</v>
      </c>
      <c r="BC18" s="263">
        <v>210</v>
      </c>
      <c r="BD18" s="263">
        <v>359</v>
      </c>
      <c r="BE18" s="263">
        <v>6</v>
      </c>
      <c r="BF18" s="264">
        <v>1</v>
      </c>
      <c r="BG18" s="808">
        <v>2896</v>
      </c>
      <c r="BH18" s="262">
        <v>0</v>
      </c>
      <c r="BI18" s="263">
        <v>74</v>
      </c>
      <c r="BJ18" s="263">
        <v>27172</v>
      </c>
      <c r="BK18" s="263">
        <v>1502</v>
      </c>
      <c r="BL18" s="263">
        <v>476</v>
      </c>
      <c r="BM18" s="263">
        <v>2638</v>
      </c>
      <c r="BN18" s="263">
        <v>265</v>
      </c>
      <c r="BO18" s="263">
        <v>0</v>
      </c>
      <c r="BP18" s="265">
        <v>0</v>
      </c>
      <c r="BQ18" s="810">
        <v>32127</v>
      </c>
      <c r="BR18" s="262">
        <v>0</v>
      </c>
      <c r="BS18" s="263">
        <v>18375</v>
      </c>
      <c r="BT18" s="263">
        <v>0</v>
      </c>
      <c r="BU18" s="263">
        <v>177</v>
      </c>
      <c r="BV18" s="263">
        <v>1079</v>
      </c>
      <c r="BW18" s="263">
        <v>18</v>
      </c>
      <c r="BX18" s="263">
        <v>13014</v>
      </c>
      <c r="BY18" s="263">
        <v>19</v>
      </c>
      <c r="BZ18" s="263">
        <v>5</v>
      </c>
      <c r="CA18" s="263">
        <v>15</v>
      </c>
      <c r="CB18" s="263">
        <v>0</v>
      </c>
      <c r="CC18" s="263">
        <v>12</v>
      </c>
      <c r="CD18" s="263">
        <v>3</v>
      </c>
      <c r="CE18" s="810">
        <v>32717</v>
      </c>
      <c r="CF18" s="810">
        <v>0</v>
      </c>
      <c r="CG18" s="262">
        <v>109</v>
      </c>
      <c r="CH18" s="263">
        <v>1</v>
      </c>
      <c r="CI18" s="263">
        <v>219</v>
      </c>
      <c r="CJ18" s="263">
        <v>2</v>
      </c>
      <c r="CK18" s="266">
        <v>331</v>
      </c>
      <c r="CL18" s="263">
        <v>17</v>
      </c>
      <c r="CM18" s="263">
        <v>0</v>
      </c>
      <c r="CN18" s="266">
        <v>17</v>
      </c>
      <c r="CO18" s="267">
        <v>348</v>
      </c>
      <c r="CP18" s="262">
        <v>38</v>
      </c>
      <c r="CQ18" s="263">
        <v>0</v>
      </c>
      <c r="CR18" s="263">
        <v>4</v>
      </c>
      <c r="CS18" s="263">
        <v>0</v>
      </c>
      <c r="CT18" s="266">
        <v>42</v>
      </c>
      <c r="CU18" s="263">
        <v>0</v>
      </c>
      <c r="CV18" s="263">
        <v>0</v>
      </c>
      <c r="CW18" s="266">
        <v>0</v>
      </c>
      <c r="CX18" s="267">
        <v>42</v>
      </c>
      <c r="CY18" s="262">
        <v>19</v>
      </c>
      <c r="CZ18" s="263">
        <v>1</v>
      </c>
      <c r="DA18" s="263">
        <v>22</v>
      </c>
      <c r="DB18" s="263">
        <v>12</v>
      </c>
      <c r="DC18" s="266">
        <v>54</v>
      </c>
      <c r="DD18" s="263">
        <v>9</v>
      </c>
      <c r="DE18" s="263">
        <v>1</v>
      </c>
      <c r="DF18" s="266">
        <v>10</v>
      </c>
      <c r="DG18" s="267">
        <v>64</v>
      </c>
      <c r="DH18" s="262">
        <v>15</v>
      </c>
      <c r="DI18" s="263">
        <v>0</v>
      </c>
      <c r="DJ18" s="263">
        <v>4</v>
      </c>
      <c r="DK18" s="263">
        <v>1</v>
      </c>
      <c r="DL18" s="266">
        <v>20</v>
      </c>
      <c r="DM18" s="263">
        <v>1</v>
      </c>
      <c r="DN18" s="263">
        <v>0</v>
      </c>
      <c r="DO18" s="266">
        <v>1</v>
      </c>
      <c r="DP18" s="267">
        <v>21</v>
      </c>
      <c r="DQ18" s="270">
        <v>387</v>
      </c>
      <c r="DR18" s="268">
        <v>390</v>
      </c>
      <c r="DS18" s="269">
        <v>70</v>
      </c>
      <c r="DT18" s="250">
        <v>85</v>
      </c>
      <c r="DU18" s="266">
        <v>475</v>
      </c>
      <c r="DV18" s="814">
        <v>240</v>
      </c>
      <c r="DW18" s="815">
        <v>242</v>
      </c>
      <c r="DX18" s="816">
        <v>36</v>
      </c>
      <c r="DY18" s="775">
        <v>50</v>
      </c>
      <c r="DZ18" s="813">
        <v>292</v>
      </c>
      <c r="EA18" s="270"/>
      <c r="EB18" s="271"/>
      <c r="EC18" s="272"/>
      <c r="ED18" s="272"/>
      <c r="EE18" s="272">
        <v>1</v>
      </c>
      <c r="EF18" s="273">
        <v>10</v>
      </c>
      <c r="EG18" s="271">
        <v>0</v>
      </c>
      <c r="EH18" s="273">
        <v>0</v>
      </c>
      <c r="EI18" s="686">
        <v>0</v>
      </c>
      <c r="EJ18" s="271">
        <v>12</v>
      </c>
      <c r="EK18" s="274">
        <v>6</v>
      </c>
      <c r="EL18" s="274">
        <v>16</v>
      </c>
      <c r="EM18" s="274"/>
      <c r="EN18" s="274"/>
      <c r="EO18" s="273">
        <v>719</v>
      </c>
      <c r="EP18" s="787"/>
      <c r="EQ18" s="788"/>
      <c r="ER18" s="787"/>
      <c r="ES18" s="786"/>
      <c r="ET18" s="786"/>
    </row>
    <row r="19" spans="1:150" s="41" customFormat="1" ht="15.75" customHeight="1">
      <c r="A19" s="245">
        <v>10</v>
      </c>
      <c r="B19" s="245" t="s">
        <v>488</v>
      </c>
      <c r="C19" s="245" t="s">
        <v>52</v>
      </c>
      <c r="D19" s="245">
        <v>11</v>
      </c>
      <c r="E19" s="361" t="s">
        <v>188</v>
      </c>
      <c r="F19" s="254">
        <v>3024</v>
      </c>
      <c r="G19" s="249">
        <v>2095</v>
      </c>
      <c r="H19" s="371">
        <v>5173</v>
      </c>
      <c r="I19" s="725">
        <v>9</v>
      </c>
      <c r="J19" s="247">
        <v>0</v>
      </c>
      <c r="K19" s="249">
        <v>3</v>
      </c>
      <c r="L19" s="249">
        <v>1</v>
      </c>
      <c r="M19" s="249">
        <v>0</v>
      </c>
      <c r="N19" s="249">
        <v>5</v>
      </c>
      <c r="O19" s="249">
        <v>0</v>
      </c>
      <c r="P19" s="249">
        <v>0</v>
      </c>
      <c r="Q19" s="249">
        <v>115</v>
      </c>
      <c r="R19" s="249">
        <v>124</v>
      </c>
      <c r="S19" s="247">
        <v>9167</v>
      </c>
      <c r="T19" s="255">
        <v>384250</v>
      </c>
      <c r="U19" s="247">
        <v>5316</v>
      </c>
      <c r="V19" s="255">
        <v>211438</v>
      </c>
      <c r="W19" s="725">
        <v>366</v>
      </c>
      <c r="X19" s="564">
        <v>39000</v>
      </c>
      <c r="Y19" s="564"/>
      <c r="Z19" s="733">
        <v>39000</v>
      </c>
      <c r="AA19" s="247">
        <v>300</v>
      </c>
      <c r="AB19" s="249">
        <v>89</v>
      </c>
      <c r="AC19" s="249">
        <v>85</v>
      </c>
      <c r="AD19" s="249">
        <v>4</v>
      </c>
      <c r="AE19" s="797">
        <v>474</v>
      </c>
      <c r="AF19" s="247">
        <v>3611</v>
      </c>
      <c r="AG19" s="249">
        <v>470</v>
      </c>
      <c r="AH19" s="249">
        <v>21</v>
      </c>
      <c r="AI19" s="371">
        <v>4102</v>
      </c>
      <c r="AJ19" s="247">
        <v>17</v>
      </c>
      <c r="AK19" s="256">
        <v>2044</v>
      </c>
      <c r="AL19" s="257"/>
      <c r="AM19" s="258"/>
      <c r="AN19" s="258"/>
      <c r="AO19" s="258"/>
      <c r="AP19" s="294"/>
      <c r="AQ19" s="259"/>
      <c r="AR19" s="260"/>
      <c r="AS19" s="261"/>
      <c r="AT19" s="249">
        <v>37124</v>
      </c>
      <c r="AU19" s="247">
        <v>0</v>
      </c>
      <c r="AV19" s="249"/>
      <c r="AW19" s="256"/>
      <c r="AX19" s="262">
        <v>3</v>
      </c>
      <c r="AY19" s="263">
        <v>18</v>
      </c>
      <c r="AZ19" s="263">
        <v>1442</v>
      </c>
      <c r="BA19" s="263">
        <v>6636</v>
      </c>
      <c r="BB19" s="263">
        <v>1119</v>
      </c>
      <c r="BC19" s="263">
        <v>122</v>
      </c>
      <c r="BD19" s="263">
        <v>579</v>
      </c>
      <c r="BE19" s="263">
        <v>2</v>
      </c>
      <c r="BF19" s="264">
        <v>3</v>
      </c>
      <c r="BG19" s="808">
        <v>9924</v>
      </c>
      <c r="BH19" s="262">
        <v>22</v>
      </c>
      <c r="BI19" s="263">
        <v>702</v>
      </c>
      <c r="BJ19" s="263">
        <v>39335</v>
      </c>
      <c r="BK19" s="263">
        <v>10650</v>
      </c>
      <c r="BL19" s="263">
        <v>1673</v>
      </c>
      <c r="BM19" s="263">
        <v>4838</v>
      </c>
      <c r="BN19" s="263">
        <v>80</v>
      </c>
      <c r="BO19" s="263">
        <v>1256</v>
      </c>
      <c r="BP19" s="265">
        <v>5</v>
      </c>
      <c r="BQ19" s="810">
        <v>58561</v>
      </c>
      <c r="BR19" s="262">
        <v>19</v>
      </c>
      <c r="BS19" s="263">
        <v>49937</v>
      </c>
      <c r="BT19" s="263">
        <v>10</v>
      </c>
      <c r="BU19" s="263">
        <v>0</v>
      </c>
      <c r="BV19" s="263">
        <v>976</v>
      </c>
      <c r="BW19" s="263">
        <v>40</v>
      </c>
      <c r="BX19" s="263">
        <v>6628</v>
      </c>
      <c r="BY19" s="263">
        <v>3</v>
      </c>
      <c r="BZ19" s="263">
        <v>1409</v>
      </c>
      <c r="CA19" s="263">
        <v>1573</v>
      </c>
      <c r="CB19" s="263">
        <v>0</v>
      </c>
      <c r="CC19" s="263">
        <v>11</v>
      </c>
      <c r="CD19" s="263">
        <v>207</v>
      </c>
      <c r="CE19" s="810">
        <v>60813</v>
      </c>
      <c r="CF19" s="810">
        <v>8043</v>
      </c>
      <c r="CG19" s="262">
        <v>74</v>
      </c>
      <c r="CH19" s="263">
        <v>0</v>
      </c>
      <c r="CI19" s="263">
        <v>64</v>
      </c>
      <c r="CJ19" s="263">
        <v>1</v>
      </c>
      <c r="CK19" s="266">
        <v>139</v>
      </c>
      <c r="CL19" s="263">
        <v>26</v>
      </c>
      <c r="CM19" s="263">
        <v>0</v>
      </c>
      <c r="CN19" s="266">
        <v>26</v>
      </c>
      <c r="CO19" s="267">
        <v>165</v>
      </c>
      <c r="CP19" s="262">
        <v>236</v>
      </c>
      <c r="CQ19" s="263">
        <v>2</v>
      </c>
      <c r="CR19" s="263">
        <v>78</v>
      </c>
      <c r="CS19" s="263">
        <v>0</v>
      </c>
      <c r="CT19" s="266">
        <v>316</v>
      </c>
      <c r="CU19" s="263">
        <v>24</v>
      </c>
      <c r="CV19" s="263">
        <v>0</v>
      </c>
      <c r="CW19" s="266">
        <v>24</v>
      </c>
      <c r="CX19" s="267">
        <v>340</v>
      </c>
      <c r="CY19" s="262">
        <v>17</v>
      </c>
      <c r="CZ19" s="263">
        <v>7</v>
      </c>
      <c r="DA19" s="263">
        <v>247</v>
      </c>
      <c r="DB19" s="263">
        <v>21</v>
      </c>
      <c r="DC19" s="266">
        <v>292</v>
      </c>
      <c r="DD19" s="263">
        <v>93</v>
      </c>
      <c r="DE19" s="263">
        <v>22</v>
      </c>
      <c r="DF19" s="266">
        <v>115</v>
      </c>
      <c r="DG19" s="267">
        <v>407</v>
      </c>
      <c r="DH19" s="262">
        <v>290</v>
      </c>
      <c r="DI19" s="263">
        <v>12</v>
      </c>
      <c r="DJ19" s="263">
        <v>173</v>
      </c>
      <c r="DK19" s="263">
        <v>24</v>
      </c>
      <c r="DL19" s="266">
        <v>499</v>
      </c>
      <c r="DM19" s="263">
        <v>96</v>
      </c>
      <c r="DN19" s="263">
        <v>12</v>
      </c>
      <c r="DO19" s="266">
        <v>108</v>
      </c>
      <c r="DP19" s="267">
        <v>607</v>
      </c>
      <c r="DQ19" s="270">
        <v>502</v>
      </c>
      <c r="DR19" s="268">
        <v>505</v>
      </c>
      <c r="DS19" s="269">
        <v>916</v>
      </c>
      <c r="DT19" s="250">
        <v>1014</v>
      </c>
      <c r="DU19" s="266">
        <v>1519</v>
      </c>
      <c r="DV19" s="814">
        <v>192</v>
      </c>
      <c r="DW19" s="815">
        <v>193</v>
      </c>
      <c r="DX19" s="816">
        <v>609</v>
      </c>
      <c r="DY19" s="775">
        <v>688</v>
      </c>
      <c r="DZ19" s="813">
        <v>881</v>
      </c>
      <c r="EA19" s="270"/>
      <c r="EB19" s="271"/>
      <c r="EC19" s="272"/>
      <c r="ED19" s="272"/>
      <c r="EE19" s="272"/>
      <c r="EF19" s="273"/>
      <c r="EG19" s="271">
        <v>0</v>
      </c>
      <c r="EH19" s="273">
        <v>0</v>
      </c>
      <c r="EI19" s="686">
        <v>0</v>
      </c>
      <c r="EJ19" s="271">
        <v>21</v>
      </c>
      <c r="EK19" s="274">
        <v>14</v>
      </c>
      <c r="EL19" s="274">
        <v>42.75</v>
      </c>
      <c r="EM19" s="274"/>
      <c r="EN19" s="274"/>
      <c r="EO19" s="273">
        <v>1068</v>
      </c>
      <c r="EP19" s="787"/>
      <c r="EQ19" s="788"/>
      <c r="ER19" s="787"/>
      <c r="ES19" s="786"/>
      <c r="ET19" s="786"/>
    </row>
    <row r="20" spans="1:150" s="41" customFormat="1" ht="15.75" customHeight="1">
      <c r="A20" s="245">
        <v>11</v>
      </c>
      <c r="B20" s="245" t="s">
        <v>488</v>
      </c>
      <c r="C20" s="245" t="s">
        <v>53</v>
      </c>
      <c r="D20" s="244">
        <v>12</v>
      </c>
      <c r="E20" s="361" t="s">
        <v>189</v>
      </c>
      <c r="F20" s="254">
        <v>989</v>
      </c>
      <c r="G20" s="249">
        <v>294</v>
      </c>
      <c r="H20" s="371">
        <v>1284</v>
      </c>
      <c r="I20" s="725">
        <v>3</v>
      </c>
      <c r="J20" s="247">
        <v>0</v>
      </c>
      <c r="K20" s="249">
        <v>3</v>
      </c>
      <c r="L20" s="249">
        <v>0</v>
      </c>
      <c r="M20" s="249">
        <v>0</v>
      </c>
      <c r="N20" s="249">
        <v>0</v>
      </c>
      <c r="O20" s="249">
        <v>0</v>
      </c>
      <c r="P20" s="249">
        <v>0</v>
      </c>
      <c r="Q20" s="249">
        <v>2</v>
      </c>
      <c r="R20" s="249">
        <v>5</v>
      </c>
      <c r="S20" s="247">
        <v>3228</v>
      </c>
      <c r="T20" s="255">
        <v>127581</v>
      </c>
      <c r="U20" s="247">
        <v>1298</v>
      </c>
      <c r="V20" s="255">
        <v>55000</v>
      </c>
      <c r="W20" s="725">
        <v>9</v>
      </c>
      <c r="X20" s="564">
        <v>4000</v>
      </c>
      <c r="Y20" s="564"/>
      <c r="Z20" s="733">
        <v>4000</v>
      </c>
      <c r="AA20" s="247">
        <v>45</v>
      </c>
      <c r="AB20" s="249">
        <v>18</v>
      </c>
      <c r="AC20" s="249">
        <v>72</v>
      </c>
      <c r="AD20" s="249">
        <v>9</v>
      </c>
      <c r="AE20" s="797">
        <v>135</v>
      </c>
      <c r="AF20" s="247">
        <v>1446</v>
      </c>
      <c r="AG20" s="249">
        <v>143</v>
      </c>
      <c r="AH20" s="249">
        <v>0</v>
      </c>
      <c r="AI20" s="371">
        <v>1589</v>
      </c>
      <c r="AJ20" s="247">
        <v>1</v>
      </c>
      <c r="AK20" s="256">
        <v>833</v>
      </c>
      <c r="AL20" s="257"/>
      <c r="AM20" s="258"/>
      <c r="AN20" s="258"/>
      <c r="AO20" s="258"/>
      <c r="AP20" s="294"/>
      <c r="AQ20" s="259"/>
      <c r="AR20" s="260"/>
      <c r="AS20" s="261"/>
      <c r="AT20" s="249">
        <v>27562</v>
      </c>
      <c r="AU20" s="247">
        <v>0</v>
      </c>
      <c r="AV20" s="249"/>
      <c r="AW20" s="256"/>
      <c r="AX20" s="262">
        <v>8</v>
      </c>
      <c r="AY20" s="263">
        <v>10</v>
      </c>
      <c r="AZ20" s="263">
        <v>120</v>
      </c>
      <c r="BA20" s="263">
        <v>6390</v>
      </c>
      <c r="BB20" s="263">
        <v>1194</v>
      </c>
      <c r="BC20" s="263">
        <v>117</v>
      </c>
      <c r="BD20" s="263">
        <v>633</v>
      </c>
      <c r="BE20" s="263">
        <v>0</v>
      </c>
      <c r="BF20" s="264">
        <v>0</v>
      </c>
      <c r="BG20" s="808">
        <v>8472</v>
      </c>
      <c r="BH20" s="262">
        <v>96</v>
      </c>
      <c r="BI20" s="263">
        <v>328</v>
      </c>
      <c r="BJ20" s="263">
        <v>28118</v>
      </c>
      <c r="BK20" s="263">
        <v>8896</v>
      </c>
      <c r="BL20" s="263">
        <v>1757</v>
      </c>
      <c r="BM20" s="263">
        <v>4197</v>
      </c>
      <c r="BN20" s="263">
        <v>174</v>
      </c>
      <c r="BO20" s="263">
        <v>4</v>
      </c>
      <c r="BP20" s="265">
        <v>3</v>
      </c>
      <c r="BQ20" s="810">
        <v>43573</v>
      </c>
      <c r="BR20" s="262">
        <v>0</v>
      </c>
      <c r="BS20" s="263">
        <v>37637</v>
      </c>
      <c r="BT20" s="263">
        <v>518</v>
      </c>
      <c r="BU20" s="263">
        <v>0</v>
      </c>
      <c r="BV20" s="263">
        <v>0</v>
      </c>
      <c r="BW20" s="263">
        <v>199</v>
      </c>
      <c r="BX20" s="263">
        <v>5864</v>
      </c>
      <c r="BY20" s="263">
        <v>1</v>
      </c>
      <c r="BZ20" s="263">
        <v>114</v>
      </c>
      <c r="CA20" s="263">
        <v>209</v>
      </c>
      <c r="CB20" s="263">
        <v>0</v>
      </c>
      <c r="CC20" s="263">
        <v>0</v>
      </c>
      <c r="CD20" s="263">
        <v>16</v>
      </c>
      <c r="CE20" s="810">
        <v>44558</v>
      </c>
      <c r="CF20" s="810">
        <v>4014</v>
      </c>
      <c r="CG20" s="262">
        <v>39</v>
      </c>
      <c r="CH20" s="263">
        <v>0</v>
      </c>
      <c r="CI20" s="263">
        <v>30</v>
      </c>
      <c r="CJ20" s="263">
        <v>0</v>
      </c>
      <c r="CK20" s="266">
        <v>69</v>
      </c>
      <c r="CL20" s="263">
        <v>1</v>
      </c>
      <c r="CM20" s="263">
        <v>0</v>
      </c>
      <c r="CN20" s="266">
        <v>1</v>
      </c>
      <c r="CO20" s="267">
        <v>70</v>
      </c>
      <c r="CP20" s="262">
        <v>348</v>
      </c>
      <c r="CQ20" s="263">
        <v>0</v>
      </c>
      <c r="CR20" s="263">
        <v>37</v>
      </c>
      <c r="CS20" s="263">
        <v>0</v>
      </c>
      <c r="CT20" s="266">
        <v>385</v>
      </c>
      <c r="CU20" s="263">
        <v>0</v>
      </c>
      <c r="CV20" s="263">
        <v>0</v>
      </c>
      <c r="CW20" s="266">
        <v>0</v>
      </c>
      <c r="CX20" s="267">
        <v>385</v>
      </c>
      <c r="CY20" s="262">
        <v>25</v>
      </c>
      <c r="CZ20" s="263">
        <v>1</v>
      </c>
      <c r="DA20" s="263">
        <v>23</v>
      </c>
      <c r="DB20" s="263">
        <v>1</v>
      </c>
      <c r="DC20" s="266">
        <v>50</v>
      </c>
      <c r="DD20" s="263">
        <v>7</v>
      </c>
      <c r="DE20" s="263">
        <v>1</v>
      </c>
      <c r="DF20" s="266">
        <v>8</v>
      </c>
      <c r="DG20" s="267">
        <v>58</v>
      </c>
      <c r="DH20" s="262">
        <v>213</v>
      </c>
      <c r="DI20" s="263">
        <v>0</v>
      </c>
      <c r="DJ20" s="263">
        <v>55</v>
      </c>
      <c r="DK20" s="263">
        <v>0</v>
      </c>
      <c r="DL20" s="266">
        <v>268</v>
      </c>
      <c r="DM20" s="263">
        <v>16</v>
      </c>
      <c r="DN20" s="263">
        <v>2</v>
      </c>
      <c r="DO20" s="266">
        <v>18</v>
      </c>
      <c r="DP20" s="267">
        <v>286</v>
      </c>
      <c r="DQ20" s="270">
        <v>455</v>
      </c>
      <c r="DR20" s="268">
        <v>455</v>
      </c>
      <c r="DS20" s="269">
        <v>339</v>
      </c>
      <c r="DT20" s="250">
        <v>344</v>
      </c>
      <c r="DU20" s="266">
        <v>799</v>
      </c>
      <c r="DV20" s="814">
        <v>68</v>
      </c>
      <c r="DW20" s="815">
        <v>68</v>
      </c>
      <c r="DX20" s="816">
        <v>101</v>
      </c>
      <c r="DY20" s="775">
        <v>105</v>
      </c>
      <c r="DZ20" s="813">
        <v>173</v>
      </c>
      <c r="EA20" s="270"/>
      <c r="EB20" s="271"/>
      <c r="EC20" s="272"/>
      <c r="ED20" s="272"/>
      <c r="EE20" s="272">
        <v>2</v>
      </c>
      <c r="EF20" s="273"/>
      <c r="EG20" s="271">
        <v>0</v>
      </c>
      <c r="EH20" s="273">
        <v>0</v>
      </c>
      <c r="EI20" s="686">
        <v>0</v>
      </c>
      <c r="EJ20" s="271">
        <v>17</v>
      </c>
      <c r="EK20" s="274">
        <v>10</v>
      </c>
      <c r="EL20" s="274">
        <v>54</v>
      </c>
      <c r="EM20" s="274"/>
      <c r="EN20" s="274"/>
      <c r="EO20" s="273">
        <v>1021</v>
      </c>
      <c r="EP20" s="787"/>
      <c r="EQ20" s="788"/>
      <c r="ER20" s="787"/>
      <c r="ES20" s="786"/>
      <c r="ET20" s="786"/>
    </row>
    <row r="21" spans="1:150" s="41" customFormat="1" ht="15.75" customHeight="1">
      <c r="A21" s="245">
        <v>12</v>
      </c>
      <c r="B21" s="245" t="s">
        <v>488</v>
      </c>
      <c r="C21" s="245" t="s">
        <v>54</v>
      </c>
      <c r="D21" s="244">
        <v>13</v>
      </c>
      <c r="E21" s="361" t="s">
        <v>190</v>
      </c>
      <c r="F21" s="254">
        <v>373</v>
      </c>
      <c r="G21" s="249">
        <v>2</v>
      </c>
      <c r="H21" s="371">
        <v>375</v>
      </c>
      <c r="I21" s="725">
        <v>3</v>
      </c>
      <c r="J21" s="247">
        <v>0</v>
      </c>
      <c r="K21" s="249">
        <v>5</v>
      </c>
      <c r="L21" s="249">
        <v>0</v>
      </c>
      <c r="M21" s="249">
        <v>0</v>
      </c>
      <c r="N21" s="249">
        <v>30</v>
      </c>
      <c r="O21" s="249">
        <v>0</v>
      </c>
      <c r="P21" s="249">
        <v>0</v>
      </c>
      <c r="Q21" s="249">
        <v>1</v>
      </c>
      <c r="R21" s="249">
        <v>36</v>
      </c>
      <c r="S21" s="247">
        <v>1197</v>
      </c>
      <c r="T21" s="255">
        <v>46849</v>
      </c>
      <c r="U21" s="247">
        <v>852</v>
      </c>
      <c r="V21" s="255">
        <v>26257</v>
      </c>
      <c r="W21" s="725">
        <v>170</v>
      </c>
      <c r="X21" s="564"/>
      <c r="Y21" s="564"/>
      <c r="Z21" s="733">
        <v>0</v>
      </c>
      <c r="AA21" s="247">
        <v>35</v>
      </c>
      <c r="AB21" s="249">
        <v>23</v>
      </c>
      <c r="AC21" s="249">
        <v>70</v>
      </c>
      <c r="AD21" s="249">
        <v>41</v>
      </c>
      <c r="AE21" s="797">
        <v>128</v>
      </c>
      <c r="AF21" s="247">
        <v>3054</v>
      </c>
      <c r="AG21" s="249">
        <v>168</v>
      </c>
      <c r="AH21" s="249">
        <v>0</v>
      </c>
      <c r="AI21" s="371">
        <v>3222</v>
      </c>
      <c r="AJ21" s="247">
        <v>3</v>
      </c>
      <c r="AK21" s="256">
        <v>461</v>
      </c>
      <c r="AL21" s="257"/>
      <c r="AM21" s="258"/>
      <c r="AN21" s="258"/>
      <c r="AO21" s="258"/>
      <c r="AP21" s="294"/>
      <c r="AQ21" s="259"/>
      <c r="AR21" s="260"/>
      <c r="AS21" s="261"/>
      <c r="AT21" s="249">
        <v>5347</v>
      </c>
      <c r="AU21" s="247">
        <v>0</v>
      </c>
      <c r="AV21" s="249"/>
      <c r="AW21" s="256"/>
      <c r="AX21" s="262">
        <v>0</v>
      </c>
      <c r="AY21" s="263">
        <v>5</v>
      </c>
      <c r="AZ21" s="263">
        <v>0</v>
      </c>
      <c r="BA21" s="263">
        <v>2453</v>
      </c>
      <c r="BB21" s="263">
        <v>486</v>
      </c>
      <c r="BC21" s="263">
        <v>132</v>
      </c>
      <c r="BD21" s="263">
        <v>390</v>
      </c>
      <c r="BE21" s="263">
        <v>1</v>
      </c>
      <c r="BF21" s="264">
        <v>1</v>
      </c>
      <c r="BG21" s="808">
        <v>3468</v>
      </c>
      <c r="BH21" s="262">
        <v>0</v>
      </c>
      <c r="BI21" s="263">
        <v>145</v>
      </c>
      <c r="BJ21" s="263">
        <v>9084</v>
      </c>
      <c r="BK21" s="263">
        <v>353</v>
      </c>
      <c r="BL21" s="263">
        <v>305</v>
      </c>
      <c r="BM21" s="263">
        <v>334</v>
      </c>
      <c r="BN21" s="263">
        <v>0</v>
      </c>
      <c r="BO21" s="263">
        <v>0</v>
      </c>
      <c r="BP21" s="265">
        <v>0</v>
      </c>
      <c r="BQ21" s="810">
        <v>10221</v>
      </c>
      <c r="BR21" s="262">
        <v>0</v>
      </c>
      <c r="BS21" s="263">
        <v>10142</v>
      </c>
      <c r="BT21" s="263">
        <v>0</v>
      </c>
      <c r="BU21" s="263">
        <v>40</v>
      </c>
      <c r="BV21" s="263">
        <v>0</v>
      </c>
      <c r="BW21" s="263">
        <v>24</v>
      </c>
      <c r="BX21" s="263">
        <v>0</v>
      </c>
      <c r="BY21" s="263">
        <v>84</v>
      </c>
      <c r="BZ21" s="263">
        <v>697</v>
      </c>
      <c r="CA21" s="263">
        <v>365</v>
      </c>
      <c r="CB21" s="263">
        <v>0</v>
      </c>
      <c r="CC21" s="263">
        <v>0</v>
      </c>
      <c r="CD21" s="263">
        <v>0</v>
      </c>
      <c r="CE21" s="810">
        <v>11352</v>
      </c>
      <c r="CF21" s="810">
        <v>0</v>
      </c>
      <c r="CG21" s="262">
        <v>183</v>
      </c>
      <c r="CH21" s="263">
        <v>0</v>
      </c>
      <c r="CI21" s="263">
        <v>225</v>
      </c>
      <c r="CJ21" s="263">
        <v>2</v>
      </c>
      <c r="CK21" s="266">
        <v>410</v>
      </c>
      <c r="CL21" s="263">
        <v>67</v>
      </c>
      <c r="CM21" s="263">
        <v>4</v>
      </c>
      <c r="CN21" s="266">
        <v>71</v>
      </c>
      <c r="CO21" s="267">
        <v>481</v>
      </c>
      <c r="CP21" s="262">
        <v>62</v>
      </c>
      <c r="CQ21" s="263">
        <v>2</v>
      </c>
      <c r="CR21" s="263">
        <v>7</v>
      </c>
      <c r="CS21" s="263">
        <v>2</v>
      </c>
      <c r="CT21" s="266">
        <v>73</v>
      </c>
      <c r="CU21" s="263">
        <v>2</v>
      </c>
      <c r="CV21" s="263">
        <v>0</v>
      </c>
      <c r="CW21" s="266">
        <v>2</v>
      </c>
      <c r="CX21" s="267">
        <v>75</v>
      </c>
      <c r="CY21" s="262">
        <v>31</v>
      </c>
      <c r="CZ21" s="263">
        <v>3</v>
      </c>
      <c r="DA21" s="263">
        <v>64</v>
      </c>
      <c r="DB21" s="263">
        <v>14</v>
      </c>
      <c r="DC21" s="266">
        <v>112</v>
      </c>
      <c r="DD21" s="263">
        <v>10</v>
      </c>
      <c r="DE21" s="263">
        <v>3</v>
      </c>
      <c r="DF21" s="266">
        <v>13</v>
      </c>
      <c r="DG21" s="267">
        <v>125</v>
      </c>
      <c r="DH21" s="262">
        <v>31</v>
      </c>
      <c r="DI21" s="263">
        <v>0</v>
      </c>
      <c r="DJ21" s="263">
        <v>3</v>
      </c>
      <c r="DK21" s="263">
        <v>0</v>
      </c>
      <c r="DL21" s="266">
        <v>34</v>
      </c>
      <c r="DM21" s="263">
        <v>0</v>
      </c>
      <c r="DN21" s="263">
        <v>0</v>
      </c>
      <c r="DO21" s="266">
        <v>0</v>
      </c>
      <c r="DP21" s="267">
        <v>34</v>
      </c>
      <c r="DQ21" s="270">
        <v>546</v>
      </c>
      <c r="DR21" s="268">
        <v>556</v>
      </c>
      <c r="DS21" s="269">
        <v>139</v>
      </c>
      <c r="DT21" s="250">
        <v>159</v>
      </c>
      <c r="DU21" s="266">
        <v>715</v>
      </c>
      <c r="DV21" s="814">
        <v>301</v>
      </c>
      <c r="DW21" s="815">
        <v>309</v>
      </c>
      <c r="DX21" s="816">
        <v>77</v>
      </c>
      <c r="DY21" s="775">
        <v>94</v>
      </c>
      <c r="DZ21" s="813">
        <v>403</v>
      </c>
      <c r="EA21" s="270"/>
      <c r="EB21" s="271"/>
      <c r="EC21" s="272"/>
      <c r="ED21" s="272"/>
      <c r="EE21" s="272"/>
      <c r="EF21" s="273"/>
      <c r="EG21" s="271">
        <v>0</v>
      </c>
      <c r="EH21" s="273">
        <v>0</v>
      </c>
      <c r="EI21" s="686">
        <v>0</v>
      </c>
      <c r="EJ21" s="271">
        <v>1</v>
      </c>
      <c r="EK21" s="274">
        <v>1</v>
      </c>
      <c r="EL21" s="274">
        <v>3.5</v>
      </c>
      <c r="EM21" s="274"/>
      <c r="EN21" s="274"/>
      <c r="EO21" s="273">
        <v>15</v>
      </c>
      <c r="EP21" s="787"/>
      <c r="EQ21" s="788"/>
      <c r="ER21" s="787"/>
      <c r="ES21" s="786"/>
      <c r="ET21" s="786"/>
    </row>
    <row r="22" spans="1:150" s="41" customFormat="1" ht="15.75" customHeight="1">
      <c r="A22" s="245">
        <v>13</v>
      </c>
      <c r="B22" s="245" t="s">
        <v>488</v>
      </c>
      <c r="C22" s="245" t="s">
        <v>55</v>
      </c>
      <c r="D22" s="245">
        <v>14</v>
      </c>
      <c r="E22" s="361" t="s">
        <v>150</v>
      </c>
      <c r="F22" s="254">
        <v>4878</v>
      </c>
      <c r="G22" s="249">
        <v>675</v>
      </c>
      <c r="H22" s="371">
        <v>5605</v>
      </c>
      <c r="I22" s="725">
        <v>7</v>
      </c>
      <c r="J22" s="247">
        <v>0</v>
      </c>
      <c r="K22" s="249">
        <v>30</v>
      </c>
      <c r="L22" s="249">
        <v>3</v>
      </c>
      <c r="M22" s="249">
        <v>4</v>
      </c>
      <c r="N22" s="249">
        <v>1</v>
      </c>
      <c r="O22" s="249">
        <v>0</v>
      </c>
      <c r="P22" s="249">
        <v>0</v>
      </c>
      <c r="Q22" s="249">
        <v>10</v>
      </c>
      <c r="R22" s="249">
        <v>48</v>
      </c>
      <c r="S22" s="247">
        <v>9420</v>
      </c>
      <c r="T22" s="255">
        <v>444038</v>
      </c>
      <c r="U22" s="247">
        <v>5654</v>
      </c>
      <c r="V22" s="255">
        <v>292586</v>
      </c>
      <c r="W22" s="725">
        <v>569</v>
      </c>
      <c r="X22" s="564"/>
      <c r="Y22" s="564"/>
      <c r="Z22" s="733">
        <v>0</v>
      </c>
      <c r="AA22" s="247">
        <v>203</v>
      </c>
      <c r="AB22" s="249">
        <v>189</v>
      </c>
      <c r="AC22" s="249">
        <v>656</v>
      </c>
      <c r="AD22" s="249">
        <v>15</v>
      </c>
      <c r="AE22" s="797">
        <v>1048</v>
      </c>
      <c r="AF22" s="247">
        <v>3249</v>
      </c>
      <c r="AG22" s="249">
        <v>1033</v>
      </c>
      <c r="AH22" s="249">
        <v>50</v>
      </c>
      <c r="AI22" s="371">
        <v>4332</v>
      </c>
      <c r="AJ22" s="247">
        <v>27</v>
      </c>
      <c r="AK22" s="256">
        <v>2702</v>
      </c>
      <c r="AL22" s="257"/>
      <c r="AM22" s="258"/>
      <c r="AN22" s="258"/>
      <c r="AO22" s="258"/>
      <c r="AP22" s="294"/>
      <c r="AQ22" s="259"/>
      <c r="AR22" s="260"/>
      <c r="AS22" s="261"/>
      <c r="AT22" s="249">
        <v>45897</v>
      </c>
      <c r="AU22" s="247">
        <v>0</v>
      </c>
      <c r="AV22" s="249"/>
      <c r="AW22" s="256"/>
      <c r="AX22" s="262">
        <v>10</v>
      </c>
      <c r="AY22" s="263">
        <v>30</v>
      </c>
      <c r="AZ22" s="263">
        <v>9</v>
      </c>
      <c r="BA22" s="263">
        <v>4149</v>
      </c>
      <c r="BB22" s="263">
        <v>1291</v>
      </c>
      <c r="BC22" s="263">
        <v>176</v>
      </c>
      <c r="BD22" s="263">
        <v>665</v>
      </c>
      <c r="BE22" s="263">
        <v>10</v>
      </c>
      <c r="BF22" s="264">
        <v>1</v>
      </c>
      <c r="BG22" s="808">
        <v>6341</v>
      </c>
      <c r="BH22" s="262">
        <v>270</v>
      </c>
      <c r="BI22" s="263">
        <v>672</v>
      </c>
      <c r="BJ22" s="263">
        <v>54739</v>
      </c>
      <c r="BK22" s="263">
        <v>28173</v>
      </c>
      <c r="BL22" s="263">
        <v>7108</v>
      </c>
      <c r="BM22" s="263">
        <v>10390</v>
      </c>
      <c r="BN22" s="263">
        <v>1505</v>
      </c>
      <c r="BO22" s="263">
        <v>1240</v>
      </c>
      <c r="BP22" s="265">
        <v>6</v>
      </c>
      <c r="BQ22" s="810">
        <v>104103</v>
      </c>
      <c r="BR22" s="262">
        <v>2</v>
      </c>
      <c r="BS22" s="263">
        <v>94342</v>
      </c>
      <c r="BT22" s="263">
        <v>155</v>
      </c>
      <c r="BU22" s="263">
        <v>0</v>
      </c>
      <c r="BV22" s="263">
        <v>1630</v>
      </c>
      <c r="BW22" s="263">
        <v>2306</v>
      </c>
      <c r="BX22" s="263">
        <v>7089</v>
      </c>
      <c r="BY22" s="263">
        <v>0</v>
      </c>
      <c r="BZ22" s="263">
        <v>5433</v>
      </c>
      <c r="CA22" s="263">
        <v>51</v>
      </c>
      <c r="CB22" s="263">
        <v>0</v>
      </c>
      <c r="CC22" s="263">
        <v>0</v>
      </c>
      <c r="CD22" s="263">
        <v>748</v>
      </c>
      <c r="CE22" s="810">
        <v>111756</v>
      </c>
      <c r="CF22" s="810">
        <v>30530</v>
      </c>
      <c r="CG22" s="262">
        <v>79</v>
      </c>
      <c r="CH22" s="263">
        <v>0</v>
      </c>
      <c r="CI22" s="263">
        <v>239</v>
      </c>
      <c r="CJ22" s="263">
        <v>2</v>
      </c>
      <c r="CK22" s="266">
        <v>320</v>
      </c>
      <c r="CL22" s="263">
        <v>92</v>
      </c>
      <c r="CM22" s="263">
        <v>14</v>
      </c>
      <c r="CN22" s="266">
        <v>106</v>
      </c>
      <c r="CO22" s="267">
        <v>426</v>
      </c>
      <c r="CP22" s="262">
        <v>97</v>
      </c>
      <c r="CQ22" s="263">
        <v>1</v>
      </c>
      <c r="CR22" s="263">
        <v>166</v>
      </c>
      <c r="CS22" s="263">
        <v>4</v>
      </c>
      <c r="CT22" s="266">
        <v>268</v>
      </c>
      <c r="CU22" s="263">
        <v>98</v>
      </c>
      <c r="CV22" s="263">
        <v>6</v>
      </c>
      <c r="CW22" s="266">
        <v>104</v>
      </c>
      <c r="CX22" s="267">
        <v>372</v>
      </c>
      <c r="CY22" s="262">
        <v>77</v>
      </c>
      <c r="CZ22" s="263">
        <v>6</v>
      </c>
      <c r="DA22" s="263">
        <v>182</v>
      </c>
      <c r="DB22" s="263">
        <v>43</v>
      </c>
      <c r="DC22" s="266">
        <v>308</v>
      </c>
      <c r="DD22" s="263">
        <v>133</v>
      </c>
      <c r="DE22" s="263">
        <v>14</v>
      </c>
      <c r="DF22" s="266">
        <v>147</v>
      </c>
      <c r="DG22" s="267">
        <v>455</v>
      </c>
      <c r="DH22" s="262">
        <v>484</v>
      </c>
      <c r="DI22" s="263">
        <v>28</v>
      </c>
      <c r="DJ22" s="263">
        <v>337</v>
      </c>
      <c r="DK22" s="263">
        <v>29</v>
      </c>
      <c r="DL22" s="266">
        <v>878</v>
      </c>
      <c r="DM22" s="263">
        <v>73</v>
      </c>
      <c r="DN22" s="263">
        <v>12</v>
      </c>
      <c r="DO22" s="266">
        <v>85</v>
      </c>
      <c r="DP22" s="267">
        <v>963</v>
      </c>
      <c r="DQ22" s="270">
        <v>771</v>
      </c>
      <c r="DR22" s="268">
        <v>798</v>
      </c>
      <c r="DS22" s="269">
        <v>1286</v>
      </c>
      <c r="DT22" s="250">
        <v>1418</v>
      </c>
      <c r="DU22" s="266">
        <v>2216</v>
      </c>
      <c r="DV22" s="814">
        <v>595</v>
      </c>
      <c r="DW22" s="815">
        <v>621</v>
      </c>
      <c r="DX22" s="816">
        <v>725</v>
      </c>
      <c r="DY22" s="775">
        <v>823</v>
      </c>
      <c r="DZ22" s="813">
        <v>1444</v>
      </c>
      <c r="EA22" s="270"/>
      <c r="EB22" s="271"/>
      <c r="EC22" s="272">
        <v>1</v>
      </c>
      <c r="ED22" s="272"/>
      <c r="EE22" s="272">
        <v>10</v>
      </c>
      <c r="EF22" s="273"/>
      <c r="EG22" s="271">
        <v>0</v>
      </c>
      <c r="EH22" s="273">
        <v>0</v>
      </c>
      <c r="EI22" s="686">
        <v>0</v>
      </c>
      <c r="EJ22" s="271">
        <v>4</v>
      </c>
      <c r="EK22" s="274">
        <v>18</v>
      </c>
      <c r="EL22" s="274">
        <v>53</v>
      </c>
      <c r="EM22" s="274">
        <v>1</v>
      </c>
      <c r="EN22" s="274">
        <v>20</v>
      </c>
      <c r="EO22" s="273">
        <v>206</v>
      </c>
      <c r="EP22" s="787"/>
      <c r="EQ22" s="788"/>
      <c r="ER22" s="787"/>
      <c r="ES22" s="786"/>
      <c r="ET22" s="786"/>
    </row>
    <row r="23" spans="1:150" s="41" customFormat="1" ht="15.75" customHeight="1">
      <c r="A23" s="245">
        <v>14</v>
      </c>
      <c r="B23" s="245" t="s">
        <v>488</v>
      </c>
      <c r="C23" s="245" t="s">
        <v>56</v>
      </c>
      <c r="D23" s="244">
        <v>15</v>
      </c>
      <c r="E23" s="361" t="s">
        <v>191</v>
      </c>
      <c r="F23" s="254">
        <v>907</v>
      </c>
      <c r="G23" s="249">
        <v>4</v>
      </c>
      <c r="H23" s="371">
        <v>1013</v>
      </c>
      <c r="I23" s="725">
        <v>6</v>
      </c>
      <c r="J23" s="247">
        <v>0</v>
      </c>
      <c r="K23" s="249">
        <v>13</v>
      </c>
      <c r="L23" s="249">
        <v>0</v>
      </c>
      <c r="M23" s="249">
        <v>2</v>
      </c>
      <c r="N23" s="249">
        <v>0</v>
      </c>
      <c r="O23" s="249">
        <v>0</v>
      </c>
      <c r="P23" s="249">
        <v>0</v>
      </c>
      <c r="Q23" s="249">
        <v>12</v>
      </c>
      <c r="R23" s="249">
        <v>27</v>
      </c>
      <c r="S23" s="247">
        <v>1637</v>
      </c>
      <c r="T23" s="255">
        <v>131990</v>
      </c>
      <c r="U23" s="247">
        <v>1041</v>
      </c>
      <c r="V23" s="255">
        <v>64846</v>
      </c>
      <c r="W23" s="725">
        <v>45</v>
      </c>
      <c r="X23" s="564">
        <v>6519</v>
      </c>
      <c r="Y23" s="564"/>
      <c r="Z23" s="733">
        <v>6519</v>
      </c>
      <c r="AA23" s="247">
        <v>61</v>
      </c>
      <c r="AB23" s="249">
        <v>19</v>
      </c>
      <c r="AC23" s="249">
        <v>145</v>
      </c>
      <c r="AD23" s="249">
        <v>1</v>
      </c>
      <c r="AE23" s="797">
        <v>225</v>
      </c>
      <c r="AF23" s="247">
        <v>407</v>
      </c>
      <c r="AG23" s="249">
        <v>226</v>
      </c>
      <c r="AH23" s="249">
        <v>1</v>
      </c>
      <c r="AI23" s="371">
        <v>634</v>
      </c>
      <c r="AJ23" s="247">
        <v>10</v>
      </c>
      <c r="AK23" s="256">
        <v>394</v>
      </c>
      <c r="AL23" s="257"/>
      <c r="AM23" s="258"/>
      <c r="AN23" s="258"/>
      <c r="AO23" s="258"/>
      <c r="AP23" s="294"/>
      <c r="AQ23" s="259"/>
      <c r="AR23" s="260"/>
      <c r="AS23" s="261"/>
      <c r="AT23" s="249">
        <v>6305</v>
      </c>
      <c r="AU23" s="247">
        <v>0</v>
      </c>
      <c r="AV23" s="249">
        <v>66</v>
      </c>
      <c r="AW23" s="256"/>
      <c r="AX23" s="262">
        <v>13</v>
      </c>
      <c r="AY23" s="263">
        <v>19</v>
      </c>
      <c r="AZ23" s="263">
        <v>299</v>
      </c>
      <c r="BA23" s="263">
        <v>588</v>
      </c>
      <c r="BB23" s="263">
        <v>330</v>
      </c>
      <c r="BC23" s="263">
        <v>62</v>
      </c>
      <c r="BD23" s="263">
        <v>131</v>
      </c>
      <c r="BE23" s="263">
        <v>8</v>
      </c>
      <c r="BF23" s="264">
        <v>0</v>
      </c>
      <c r="BG23" s="808">
        <v>1450</v>
      </c>
      <c r="BH23" s="262">
        <v>486</v>
      </c>
      <c r="BI23" s="263">
        <v>806</v>
      </c>
      <c r="BJ23" s="263">
        <v>19014</v>
      </c>
      <c r="BK23" s="263">
        <v>11988</v>
      </c>
      <c r="BL23" s="263">
        <v>2462</v>
      </c>
      <c r="BM23" s="263">
        <v>4157</v>
      </c>
      <c r="BN23" s="263">
        <v>43</v>
      </c>
      <c r="BO23" s="263">
        <v>474</v>
      </c>
      <c r="BP23" s="265">
        <v>0</v>
      </c>
      <c r="BQ23" s="810">
        <v>39430</v>
      </c>
      <c r="BR23" s="262">
        <v>0</v>
      </c>
      <c r="BS23" s="263">
        <v>36561</v>
      </c>
      <c r="BT23" s="263">
        <v>0</v>
      </c>
      <c r="BU23" s="263">
        <v>0</v>
      </c>
      <c r="BV23" s="263">
        <v>562</v>
      </c>
      <c r="BW23" s="263">
        <v>623</v>
      </c>
      <c r="BX23" s="263">
        <v>2304</v>
      </c>
      <c r="BY23" s="263">
        <v>6</v>
      </c>
      <c r="BZ23" s="263">
        <v>618</v>
      </c>
      <c r="CA23" s="263">
        <v>11</v>
      </c>
      <c r="CB23" s="263">
        <v>0</v>
      </c>
      <c r="CC23" s="263">
        <v>0</v>
      </c>
      <c r="CD23" s="263">
        <v>35</v>
      </c>
      <c r="CE23" s="810">
        <v>40720</v>
      </c>
      <c r="CF23" s="810">
        <v>0</v>
      </c>
      <c r="CG23" s="262">
        <v>25</v>
      </c>
      <c r="CH23" s="263">
        <v>0</v>
      </c>
      <c r="CI23" s="263">
        <v>83</v>
      </c>
      <c r="CJ23" s="263">
        <v>0</v>
      </c>
      <c r="CK23" s="266">
        <v>108</v>
      </c>
      <c r="CL23" s="263">
        <v>12</v>
      </c>
      <c r="CM23" s="263">
        <v>1</v>
      </c>
      <c r="CN23" s="266">
        <v>13</v>
      </c>
      <c r="CO23" s="267">
        <v>121</v>
      </c>
      <c r="CP23" s="262">
        <v>46</v>
      </c>
      <c r="CQ23" s="263">
        <v>0</v>
      </c>
      <c r="CR23" s="263">
        <v>74</v>
      </c>
      <c r="CS23" s="263">
        <v>0</v>
      </c>
      <c r="CT23" s="266">
        <v>120</v>
      </c>
      <c r="CU23" s="263">
        <v>31</v>
      </c>
      <c r="CV23" s="263">
        <v>0</v>
      </c>
      <c r="CW23" s="266">
        <v>31</v>
      </c>
      <c r="CX23" s="267">
        <v>151</v>
      </c>
      <c r="CY23" s="262">
        <v>21</v>
      </c>
      <c r="CZ23" s="263">
        <v>1</v>
      </c>
      <c r="DA23" s="263">
        <v>28</v>
      </c>
      <c r="DB23" s="263">
        <v>5</v>
      </c>
      <c r="DC23" s="266">
        <v>55</v>
      </c>
      <c r="DD23" s="263">
        <v>25</v>
      </c>
      <c r="DE23" s="263">
        <v>0</v>
      </c>
      <c r="DF23" s="266">
        <v>25</v>
      </c>
      <c r="DG23" s="267">
        <v>80</v>
      </c>
      <c r="DH23" s="262">
        <v>206</v>
      </c>
      <c r="DI23" s="263">
        <v>4</v>
      </c>
      <c r="DJ23" s="263">
        <v>101</v>
      </c>
      <c r="DK23" s="263">
        <v>1</v>
      </c>
      <c r="DL23" s="266">
        <v>312</v>
      </c>
      <c r="DM23" s="263">
        <v>46</v>
      </c>
      <c r="DN23" s="263">
        <v>1</v>
      </c>
      <c r="DO23" s="266">
        <v>47</v>
      </c>
      <c r="DP23" s="267">
        <v>359</v>
      </c>
      <c r="DQ23" s="270">
        <v>271</v>
      </c>
      <c r="DR23" s="268">
        <v>272</v>
      </c>
      <c r="DS23" s="269">
        <v>427</v>
      </c>
      <c r="DT23" s="250">
        <v>439</v>
      </c>
      <c r="DU23" s="266">
        <v>711</v>
      </c>
      <c r="DV23" s="814">
        <v>200</v>
      </c>
      <c r="DW23" s="815">
        <v>201</v>
      </c>
      <c r="DX23" s="816">
        <v>200</v>
      </c>
      <c r="DY23" s="775">
        <v>207</v>
      </c>
      <c r="DZ23" s="813">
        <v>408</v>
      </c>
      <c r="EA23" s="270">
        <v>12</v>
      </c>
      <c r="EB23" s="271"/>
      <c r="EC23" s="272">
        <v>2</v>
      </c>
      <c r="ED23" s="272">
        <v>12</v>
      </c>
      <c r="EE23" s="272">
        <v>2</v>
      </c>
      <c r="EF23" s="273"/>
      <c r="EG23" s="271">
        <v>0</v>
      </c>
      <c r="EH23" s="273">
        <v>0</v>
      </c>
      <c r="EI23" s="686">
        <v>0</v>
      </c>
      <c r="EJ23" s="271">
        <v>5</v>
      </c>
      <c r="EK23" s="274">
        <v>2</v>
      </c>
      <c r="EL23" s="274">
        <v>15</v>
      </c>
      <c r="EM23" s="274">
        <v>2</v>
      </c>
      <c r="EN23" s="274">
        <v>10</v>
      </c>
      <c r="EO23" s="273">
        <v>240</v>
      </c>
      <c r="EP23" s="787"/>
      <c r="EQ23" s="788"/>
      <c r="ER23" s="787"/>
      <c r="ES23" s="786"/>
      <c r="ET23" s="786"/>
    </row>
    <row r="24" spans="1:150" s="41" customFormat="1" ht="15.75" customHeight="1">
      <c r="A24" s="245">
        <v>15</v>
      </c>
      <c r="B24" s="245" t="s">
        <v>488</v>
      </c>
      <c r="C24" s="245" t="s">
        <v>57</v>
      </c>
      <c r="D24" s="244">
        <v>16</v>
      </c>
      <c r="E24" s="361" t="s">
        <v>192</v>
      </c>
      <c r="F24" s="254">
        <v>4397</v>
      </c>
      <c r="G24" s="249">
        <v>23</v>
      </c>
      <c r="H24" s="371">
        <v>4487</v>
      </c>
      <c r="I24" s="725">
        <v>53</v>
      </c>
      <c r="J24" s="247">
        <v>0</v>
      </c>
      <c r="K24" s="249">
        <v>8</v>
      </c>
      <c r="L24" s="249">
        <v>3</v>
      </c>
      <c r="M24" s="249">
        <v>1</v>
      </c>
      <c r="N24" s="249">
        <v>0</v>
      </c>
      <c r="O24" s="249">
        <v>0</v>
      </c>
      <c r="P24" s="249">
        <v>0</v>
      </c>
      <c r="Q24" s="249">
        <v>53</v>
      </c>
      <c r="R24" s="249">
        <v>65</v>
      </c>
      <c r="S24" s="247">
        <v>10904</v>
      </c>
      <c r="T24" s="255">
        <v>412566</v>
      </c>
      <c r="U24" s="247">
        <v>5134</v>
      </c>
      <c r="V24" s="255">
        <v>230003</v>
      </c>
      <c r="W24" s="725">
        <v>1398</v>
      </c>
      <c r="X24" s="564">
        <v>50000</v>
      </c>
      <c r="Y24" s="564"/>
      <c r="Z24" s="733">
        <v>50000</v>
      </c>
      <c r="AA24" s="247">
        <v>57</v>
      </c>
      <c r="AB24" s="249">
        <v>215</v>
      </c>
      <c r="AC24" s="249">
        <v>1379</v>
      </c>
      <c r="AD24" s="249">
        <v>17</v>
      </c>
      <c r="AE24" s="797">
        <v>1651</v>
      </c>
      <c r="AF24" s="247">
        <v>2092</v>
      </c>
      <c r="AG24" s="249">
        <v>1664</v>
      </c>
      <c r="AH24" s="249">
        <v>5</v>
      </c>
      <c r="AI24" s="371">
        <v>3761</v>
      </c>
      <c r="AJ24" s="247">
        <v>11</v>
      </c>
      <c r="AK24" s="256">
        <v>2552</v>
      </c>
      <c r="AL24" s="257"/>
      <c r="AM24" s="258"/>
      <c r="AN24" s="258"/>
      <c r="AO24" s="258"/>
      <c r="AP24" s="294"/>
      <c r="AQ24" s="259"/>
      <c r="AR24" s="260"/>
      <c r="AS24" s="261"/>
      <c r="AT24" s="249">
        <v>49585</v>
      </c>
      <c r="AU24" s="247">
        <v>0</v>
      </c>
      <c r="AV24" s="249"/>
      <c r="AW24" s="256"/>
      <c r="AX24" s="262">
        <v>8</v>
      </c>
      <c r="AY24" s="263">
        <v>44</v>
      </c>
      <c r="AZ24" s="263">
        <v>71</v>
      </c>
      <c r="BA24" s="263">
        <v>4545</v>
      </c>
      <c r="BB24" s="263">
        <v>1085</v>
      </c>
      <c r="BC24" s="263">
        <v>194</v>
      </c>
      <c r="BD24" s="263">
        <v>531</v>
      </c>
      <c r="BE24" s="263">
        <v>18</v>
      </c>
      <c r="BF24" s="264">
        <v>1</v>
      </c>
      <c r="BG24" s="808">
        <v>6497</v>
      </c>
      <c r="BH24" s="262">
        <v>738</v>
      </c>
      <c r="BI24" s="263">
        <v>911</v>
      </c>
      <c r="BJ24" s="263">
        <v>63962</v>
      </c>
      <c r="BK24" s="263">
        <v>27608</v>
      </c>
      <c r="BL24" s="263">
        <v>4891</v>
      </c>
      <c r="BM24" s="263">
        <v>8955</v>
      </c>
      <c r="BN24" s="263">
        <v>153</v>
      </c>
      <c r="BO24" s="263">
        <v>3365</v>
      </c>
      <c r="BP24" s="265">
        <v>3</v>
      </c>
      <c r="BQ24" s="810">
        <v>110586</v>
      </c>
      <c r="BR24" s="262">
        <v>9</v>
      </c>
      <c r="BS24" s="263">
        <v>114200</v>
      </c>
      <c r="BT24" s="263">
        <v>9</v>
      </c>
      <c r="BU24" s="263">
        <v>1</v>
      </c>
      <c r="BV24" s="263">
        <v>1826</v>
      </c>
      <c r="BW24" s="263">
        <v>518</v>
      </c>
      <c r="BX24" s="263">
        <v>575</v>
      </c>
      <c r="BY24" s="263">
        <v>7</v>
      </c>
      <c r="BZ24" s="263">
        <v>5450</v>
      </c>
      <c r="CA24" s="263">
        <v>575</v>
      </c>
      <c r="CB24" s="263">
        <v>0</v>
      </c>
      <c r="CC24" s="263">
        <v>24</v>
      </c>
      <c r="CD24" s="263">
        <v>892</v>
      </c>
      <c r="CE24" s="810">
        <v>124086</v>
      </c>
      <c r="CF24" s="810">
        <v>49635</v>
      </c>
      <c r="CG24" s="262">
        <v>160</v>
      </c>
      <c r="CH24" s="263">
        <v>1</v>
      </c>
      <c r="CI24" s="263">
        <v>442</v>
      </c>
      <c r="CJ24" s="263">
        <v>1</v>
      </c>
      <c r="CK24" s="266">
        <v>604</v>
      </c>
      <c r="CL24" s="263">
        <v>118</v>
      </c>
      <c r="CM24" s="263">
        <v>3</v>
      </c>
      <c r="CN24" s="266">
        <v>121</v>
      </c>
      <c r="CO24" s="267">
        <v>725</v>
      </c>
      <c r="CP24" s="262">
        <v>274</v>
      </c>
      <c r="CQ24" s="263">
        <v>1</v>
      </c>
      <c r="CR24" s="263">
        <v>606</v>
      </c>
      <c r="CS24" s="263">
        <v>6</v>
      </c>
      <c r="CT24" s="266">
        <v>887</v>
      </c>
      <c r="CU24" s="263">
        <v>209</v>
      </c>
      <c r="CV24" s="263">
        <v>8</v>
      </c>
      <c r="CW24" s="266">
        <v>217</v>
      </c>
      <c r="CX24" s="267">
        <v>1104</v>
      </c>
      <c r="CY24" s="262">
        <v>73</v>
      </c>
      <c r="CZ24" s="263">
        <v>7</v>
      </c>
      <c r="DA24" s="263">
        <v>184</v>
      </c>
      <c r="DB24" s="263">
        <v>32</v>
      </c>
      <c r="DC24" s="266">
        <v>296</v>
      </c>
      <c r="DD24" s="263">
        <v>148</v>
      </c>
      <c r="DE24" s="263">
        <v>20</v>
      </c>
      <c r="DF24" s="266">
        <v>168</v>
      </c>
      <c r="DG24" s="267">
        <v>464</v>
      </c>
      <c r="DH24" s="262">
        <v>451</v>
      </c>
      <c r="DI24" s="263">
        <v>15</v>
      </c>
      <c r="DJ24" s="263">
        <v>368</v>
      </c>
      <c r="DK24" s="263">
        <v>8</v>
      </c>
      <c r="DL24" s="266">
        <v>842</v>
      </c>
      <c r="DM24" s="263">
        <v>87</v>
      </c>
      <c r="DN24" s="263">
        <v>10</v>
      </c>
      <c r="DO24" s="266">
        <v>97</v>
      </c>
      <c r="DP24" s="267">
        <v>939</v>
      </c>
      <c r="DQ24" s="270">
        <v>1809</v>
      </c>
      <c r="DR24" s="268">
        <v>1829</v>
      </c>
      <c r="DS24" s="269">
        <v>1311</v>
      </c>
      <c r="DT24" s="250">
        <v>1403</v>
      </c>
      <c r="DU24" s="266">
        <v>3232</v>
      </c>
      <c r="DV24" s="814">
        <v>1375</v>
      </c>
      <c r="DW24" s="815">
        <v>1393</v>
      </c>
      <c r="DX24" s="816">
        <v>787</v>
      </c>
      <c r="DY24" s="775">
        <v>857</v>
      </c>
      <c r="DZ24" s="813">
        <v>2250</v>
      </c>
      <c r="EA24" s="270"/>
      <c r="EB24" s="271"/>
      <c r="EC24" s="272"/>
      <c r="ED24" s="272"/>
      <c r="EE24" s="272"/>
      <c r="EF24" s="273"/>
      <c r="EG24" s="271">
        <v>0</v>
      </c>
      <c r="EH24" s="273">
        <v>0</v>
      </c>
      <c r="EI24" s="686">
        <v>0</v>
      </c>
      <c r="EJ24" s="271">
        <v>6</v>
      </c>
      <c r="EK24" s="274">
        <v>4</v>
      </c>
      <c r="EL24" s="274">
        <v>26</v>
      </c>
      <c r="EM24" s="274"/>
      <c r="EN24" s="274"/>
      <c r="EO24" s="273">
        <v>775</v>
      </c>
      <c r="EP24" s="787"/>
      <c r="EQ24" s="788"/>
      <c r="ER24" s="787"/>
      <c r="ES24" s="786"/>
      <c r="ET24" s="786"/>
    </row>
    <row r="25" spans="1:150" s="41" customFormat="1" ht="15.75" customHeight="1">
      <c r="A25" s="245">
        <v>20</v>
      </c>
      <c r="B25" s="245" t="s">
        <v>488</v>
      </c>
      <c r="C25" s="245" t="s">
        <v>408</v>
      </c>
      <c r="D25" s="245">
        <v>17</v>
      </c>
      <c r="E25" s="361" t="s">
        <v>197</v>
      </c>
      <c r="F25" s="254">
        <v>328</v>
      </c>
      <c r="G25" s="249">
        <v>0</v>
      </c>
      <c r="H25" s="371">
        <v>334</v>
      </c>
      <c r="I25" s="725">
        <v>0</v>
      </c>
      <c r="J25" s="247">
        <v>0</v>
      </c>
      <c r="K25" s="249">
        <v>34</v>
      </c>
      <c r="L25" s="249">
        <v>65</v>
      </c>
      <c r="M25" s="249">
        <v>0</v>
      </c>
      <c r="N25" s="249">
        <v>0</v>
      </c>
      <c r="O25" s="249">
        <v>0</v>
      </c>
      <c r="P25" s="249">
        <v>0</v>
      </c>
      <c r="Q25" s="249">
        <v>2</v>
      </c>
      <c r="R25" s="249">
        <v>101</v>
      </c>
      <c r="S25" s="247">
        <v>1185</v>
      </c>
      <c r="T25" s="255">
        <v>34684</v>
      </c>
      <c r="U25" s="247">
        <v>493</v>
      </c>
      <c r="V25" s="255">
        <v>16388</v>
      </c>
      <c r="W25" s="725">
        <v>928</v>
      </c>
      <c r="X25" s="564"/>
      <c r="Y25" s="564"/>
      <c r="Z25" s="733">
        <v>0</v>
      </c>
      <c r="AA25" s="247">
        <v>2</v>
      </c>
      <c r="AB25" s="249">
        <v>5</v>
      </c>
      <c r="AC25" s="249">
        <v>2</v>
      </c>
      <c r="AD25" s="249">
        <v>15</v>
      </c>
      <c r="AE25" s="797">
        <v>4</v>
      </c>
      <c r="AF25" s="247">
        <v>399</v>
      </c>
      <c r="AG25" s="249">
        <v>4</v>
      </c>
      <c r="AH25" s="249">
        <v>2</v>
      </c>
      <c r="AI25" s="371">
        <v>405</v>
      </c>
      <c r="AJ25" s="247">
        <v>16</v>
      </c>
      <c r="AK25" s="256">
        <v>211</v>
      </c>
      <c r="AL25" s="257"/>
      <c r="AM25" s="258"/>
      <c r="AN25" s="258"/>
      <c r="AO25" s="258"/>
      <c r="AP25" s="294"/>
      <c r="AQ25" s="259"/>
      <c r="AR25" s="260"/>
      <c r="AS25" s="261"/>
      <c r="AT25" s="249">
        <v>17573</v>
      </c>
      <c r="AU25" s="247">
        <v>0</v>
      </c>
      <c r="AV25" s="249"/>
      <c r="AW25" s="256"/>
      <c r="AX25" s="262">
        <v>1</v>
      </c>
      <c r="AY25" s="263">
        <v>3</v>
      </c>
      <c r="AZ25" s="263">
        <v>121</v>
      </c>
      <c r="BA25" s="263">
        <v>1663</v>
      </c>
      <c r="BB25" s="263">
        <v>230</v>
      </c>
      <c r="BC25" s="263">
        <v>110</v>
      </c>
      <c r="BD25" s="263">
        <v>196</v>
      </c>
      <c r="BE25" s="263">
        <v>2</v>
      </c>
      <c r="BF25" s="264">
        <v>1</v>
      </c>
      <c r="BG25" s="808">
        <v>2327</v>
      </c>
      <c r="BH25" s="262">
        <v>3</v>
      </c>
      <c r="BI25" s="263">
        <v>26</v>
      </c>
      <c r="BJ25" s="263">
        <v>21829</v>
      </c>
      <c r="BK25" s="263">
        <v>801</v>
      </c>
      <c r="BL25" s="263">
        <v>912</v>
      </c>
      <c r="BM25" s="263">
        <v>2166</v>
      </c>
      <c r="BN25" s="263">
        <v>55</v>
      </c>
      <c r="BO25" s="263">
        <v>160</v>
      </c>
      <c r="BP25" s="265">
        <v>0</v>
      </c>
      <c r="BQ25" s="810">
        <v>25952</v>
      </c>
      <c r="BR25" s="262">
        <v>0</v>
      </c>
      <c r="BS25" s="263">
        <v>15404</v>
      </c>
      <c r="BT25" s="263">
        <v>12</v>
      </c>
      <c r="BU25" s="263">
        <v>0</v>
      </c>
      <c r="BV25" s="263">
        <v>150</v>
      </c>
      <c r="BW25" s="263">
        <v>898</v>
      </c>
      <c r="BX25" s="263">
        <v>7649</v>
      </c>
      <c r="BY25" s="263">
        <v>1761</v>
      </c>
      <c r="BZ25" s="263">
        <v>291</v>
      </c>
      <c r="CA25" s="263">
        <v>0</v>
      </c>
      <c r="CB25" s="263">
        <v>0</v>
      </c>
      <c r="CC25" s="263">
        <v>0</v>
      </c>
      <c r="CD25" s="263">
        <v>11</v>
      </c>
      <c r="CE25" s="810">
        <v>26176</v>
      </c>
      <c r="CF25" s="810">
        <v>0</v>
      </c>
      <c r="CG25" s="262">
        <v>5</v>
      </c>
      <c r="CH25" s="263">
        <v>0</v>
      </c>
      <c r="CI25" s="263">
        <v>4</v>
      </c>
      <c r="CJ25" s="263">
        <v>0</v>
      </c>
      <c r="CK25" s="266">
        <v>9</v>
      </c>
      <c r="CL25" s="263">
        <v>0</v>
      </c>
      <c r="CM25" s="263">
        <v>0</v>
      </c>
      <c r="CN25" s="266">
        <v>0</v>
      </c>
      <c r="CO25" s="267">
        <v>9</v>
      </c>
      <c r="CP25" s="262">
        <v>29</v>
      </c>
      <c r="CQ25" s="263">
        <v>1</v>
      </c>
      <c r="CR25" s="263">
        <v>1</v>
      </c>
      <c r="CS25" s="263">
        <v>1</v>
      </c>
      <c r="CT25" s="266">
        <v>32</v>
      </c>
      <c r="CU25" s="263">
        <v>0</v>
      </c>
      <c r="CV25" s="263">
        <v>0</v>
      </c>
      <c r="CW25" s="266">
        <v>0</v>
      </c>
      <c r="CX25" s="267">
        <v>32</v>
      </c>
      <c r="CY25" s="262">
        <v>3</v>
      </c>
      <c r="CZ25" s="263">
        <v>0</v>
      </c>
      <c r="DA25" s="263">
        <v>4</v>
      </c>
      <c r="DB25" s="263">
        <v>0</v>
      </c>
      <c r="DC25" s="266">
        <v>7</v>
      </c>
      <c r="DD25" s="263">
        <v>0</v>
      </c>
      <c r="DE25" s="263">
        <v>0</v>
      </c>
      <c r="DF25" s="266">
        <v>0</v>
      </c>
      <c r="DG25" s="267">
        <v>7</v>
      </c>
      <c r="DH25" s="262">
        <v>58</v>
      </c>
      <c r="DI25" s="263">
        <v>3</v>
      </c>
      <c r="DJ25" s="263">
        <v>7</v>
      </c>
      <c r="DK25" s="263">
        <v>0</v>
      </c>
      <c r="DL25" s="266">
        <v>68</v>
      </c>
      <c r="DM25" s="263">
        <v>6</v>
      </c>
      <c r="DN25" s="263">
        <v>0</v>
      </c>
      <c r="DO25" s="266">
        <v>6</v>
      </c>
      <c r="DP25" s="267">
        <v>74</v>
      </c>
      <c r="DQ25" s="270">
        <v>39</v>
      </c>
      <c r="DR25" s="268">
        <v>41</v>
      </c>
      <c r="DS25" s="269">
        <v>78</v>
      </c>
      <c r="DT25" s="250">
        <v>81</v>
      </c>
      <c r="DU25" s="266">
        <v>122</v>
      </c>
      <c r="DV25" s="814">
        <v>5</v>
      </c>
      <c r="DW25" s="815">
        <v>6</v>
      </c>
      <c r="DX25" s="816">
        <v>17</v>
      </c>
      <c r="DY25" s="775">
        <v>17</v>
      </c>
      <c r="DZ25" s="813">
        <v>23</v>
      </c>
      <c r="EA25" s="270">
        <v>12</v>
      </c>
      <c r="EB25" s="271"/>
      <c r="EC25" s="272">
        <v>2</v>
      </c>
      <c r="ED25" s="272"/>
      <c r="EE25" s="272"/>
      <c r="EF25" s="273"/>
      <c r="EG25" s="271">
        <v>0</v>
      </c>
      <c r="EH25" s="273">
        <v>0</v>
      </c>
      <c r="EI25" s="686">
        <v>0</v>
      </c>
      <c r="EJ25" s="271">
        <v>2</v>
      </c>
      <c r="EK25" s="274">
        <v>3</v>
      </c>
      <c r="EL25" s="274">
        <v>14</v>
      </c>
      <c r="EM25" s="274"/>
      <c r="EN25" s="274"/>
      <c r="EO25" s="273">
        <v>75</v>
      </c>
      <c r="EP25" s="787"/>
      <c r="EQ25" s="788"/>
      <c r="ER25" s="787"/>
      <c r="ES25" s="786"/>
      <c r="ET25" s="786"/>
    </row>
    <row r="26" spans="1:150" s="41" customFormat="1" ht="15.75" customHeight="1">
      <c r="A26" s="245">
        <v>16</v>
      </c>
      <c r="B26" s="245" t="s">
        <v>488</v>
      </c>
      <c r="C26" s="245" t="s">
        <v>58</v>
      </c>
      <c r="D26" s="244">
        <v>18</v>
      </c>
      <c r="E26" s="361" t="s">
        <v>193</v>
      </c>
      <c r="F26" s="254">
        <v>445</v>
      </c>
      <c r="G26" s="249">
        <v>7</v>
      </c>
      <c r="H26" s="371">
        <v>453</v>
      </c>
      <c r="I26" s="725">
        <v>5</v>
      </c>
      <c r="J26" s="247">
        <v>0</v>
      </c>
      <c r="K26" s="249">
        <v>31</v>
      </c>
      <c r="L26" s="249">
        <v>0</v>
      </c>
      <c r="M26" s="249">
        <v>0</v>
      </c>
      <c r="N26" s="249">
        <v>0</v>
      </c>
      <c r="O26" s="249">
        <v>0</v>
      </c>
      <c r="P26" s="249">
        <v>0</v>
      </c>
      <c r="Q26" s="249">
        <v>1</v>
      </c>
      <c r="R26" s="249">
        <v>32</v>
      </c>
      <c r="S26" s="247">
        <v>2982</v>
      </c>
      <c r="T26" s="255">
        <v>212353</v>
      </c>
      <c r="U26" s="247">
        <v>932</v>
      </c>
      <c r="V26" s="255">
        <v>113001</v>
      </c>
      <c r="W26" s="725">
        <v>418</v>
      </c>
      <c r="X26" s="564"/>
      <c r="Y26" s="564"/>
      <c r="Z26" s="733">
        <v>0</v>
      </c>
      <c r="AA26" s="247">
        <v>81</v>
      </c>
      <c r="AB26" s="249">
        <v>40</v>
      </c>
      <c r="AC26" s="249">
        <v>9</v>
      </c>
      <c r="AD26" s="249">
        <v>6</v>
      </c>
      <c r="AE26" s="797">
        <v>130</v>
      </c>
      <c r="AF26" s="247">
        <v>4397</v>
      </c>
      <c r="AG26" s="249">
        <v>135</v>
      </c>
      <c r="AH26" s="249">
        <v>6</v>
      </c>
      <c r="AI26" s="371">
        <v>4538</v>
      </c>
      <c r="AJ26" s="247">
        <v>6</v>
      </c>
      <c r="AK26" s="256">
        <v>1585</v>
      </c>
      <c r="AL26" s="257"/>
      <c r="AM26" s="258"/>
      <c r="AN26" s="258"/>
      <c r="AO26" s="258"/>
      <c r="AP26" s="294"/>
      <c r="AQ26" s="259"/>
      <c r="AR26" s="260"/>
      <c r="AS26" s="261"/>
      <c r="AT26" s="249">
        <v>16424</v>
      </c>
      <c r="AU26" s="247">
        <v>0</v>
      </c>
      <c r="AV26" s="249"/>
      <c r="AW26" s="256"/>
      <c r="AX26" s="262">
        <v>13</v>
      </c>
      <c r="AY26" s="263">
        <v>3</v>
      </c>
      <c r="AZ26" s="263">
        <v>1</v>
      </c>
      <c r="BA26" s="263">
        <v>3353</v>
      </c>
      <c r="BB26" s="263">
        <v>1440</v>
      </c>
      <c r="BC26" s="263">
        <v>195</v>
      </c>
      <c r="BD26" s="263">
        <v>1486</v>
      </c>
      <c r="BE26" s="263">
        <v>2</v>
      </c>
      <c r="BF26" s="264">
        <v>0</v>
      </c>
      <c r="BG26" s="808">
        <v>6493</v>
      </c>
      <c r="BH26" s="262">
        <v>451</v>
      </c>
      <c r="BI26" s="263">
        <v>107</v>
      </c>
      <c r="BJ26" s="263">
        <v>11809</v>
      </c>
      <c r="BK26" s="263">
        <v>760</v>
      </c>
      <c r="BL26" s="263">
        <v>1316</v>
      </c>
      <c r="BM26" s="263">
        <v>1160</v>
      </c>
      <c r="BN26" s="263">
        <v>21</v>
      </c>
      <c r="BO26" s="263">
        <v>44</v>
      </c>
      <c r="BP26" s="265">
        <v>0</v>
      </c>
      <c r="BQ26" s="810">
        <v>15668</v>
      </c>
      <c r="BR26" s="262">
        <v>14</v>
      </c>
      <c r="BS26" s="263">
        <v>14641</v>
      </c>
      <c r="BT26" s="263">
        <v>377</v>
      </c>
      <c r="BU26" s="263">
        <v>0</v>
      </c>
      <c r="BV26" s="263">
        <v>0</v>
      </c>
      <c r="BW26" s="263">
        <v>269</v>
      </c>
      <c r="BX26" s="263">
        <v>111</v>
      </c>
      <c r="BY26" s="263">
        <v>515</v>
      </c>
      <c r="BZ26" s="263">
        <v>1050</v>
      </c>
      <c r="CA26" s="263">
        <v>4071</v>
      </c>
      <c r="CB26" s="263">
        <v>1</v>
      </c>
      <c r="CC26" s="263">
        <v>1096</v>
      </c>
      <c r="CD26" s="263">
        <v>3</v>
      </c>
      <c r="CE26" s="810">
        <v>22148</v>
      </c>
      <c r="CF26" s="810">
        <v>406</v>
      </c>
      <c r="CG26" s="262">
        <v>294</v>
      </c>
      <c r="CH26" s="263">
        <v>0</v>
      </c>
      <c r="CI26" s="263">
        <v>449</v>
      </c>
      <c r="CJ26" s="263">
        <v>3</v>
      </c>
      <c r="CK26" s="266">
        <v>746</v>
      </c>
      <c r="CL26" s="263">
        <v>28</v>
      </c>
      <c r="CM26" s="263">
        <v>4</v>
      </c>
      <c r="CN26" s="266">
        <v>32</v>
      </c>
      <c r="CO26" s="267">
        <v>778</v>
      </c>
      <c r="CP26" s="262">
        <v>64</v>
      </c>
      <c r="CQ26" s="263">
        <v>2</v>
      </c>
      <c r="CR26" s="263">
        <v>14</v>
      </c>
      <c r="CS26" s="263">
        <v>2</v>
      </c>
      <c r="CT26" s="266">
        <v>82</v>
      </c>
      <c r="CU26" s="263">
        <v>3</v>
      </c>
      <c r="CV26" s="263">
        <v>1</v>
      </c>
      <c r="CW26" s="266">
        <v>4</v>
      </c>
      <c r="CX26" s="267">
        <v>86</v>
      </c>
      <c r="CY26" s="262">
        <v>57</v>
      </c>
      <c r="CZ26" s="263">
        <v>14</v>
      </c>
      <c r="DA26" s="263">
        <v>277</v>
      </c>
      <c r="DB26" s="263">
        <v>98</v>
      </c>
      <c r="DC26" s="266">
        <v>446</v>
      </c>
      <c r="DD26" s="263">
        <v>23</v>
      </c>
      <c r="DE26" s="263">
        <v>16</v>
      </c>
      <c r="DF26" s="266">
        <v>39</v>
      </c>
      <c r="DG26" s="267">
        <v>485</v>
      </c>
      <c r="DH26" s="262">
        <v>103</v>
      </c>
      <c r="DI26" s="263">
        <v>8</v>
      </c>
      <c r="DJ26" s="263">
        <v>16</v>
      </c>
      <c r="DK26" s="263">
        <v>5</v>
      </c>
      <c r="DL26" s="266">
        <v>132</v>
      </c>
      <c r="DM26" s="263">
        <v>4</v>
      </c>
      <c r="DN26" s="263">
        <v>2</v>
      </c>
      <c r="DO26" s="266">
        <v>6</v>
      </c>
      <c r="DP26" s="267">
        <v>138</v>
      </c>
      <c r="DQ26" s="270">
        <v>852</v>
      </c>
      <c r="DR26" s="268">
        <v>864</v>
      </c>
      <c r="DS26" s="269">
        <v>480</v>
      </c>
      <c r="DT26" s="250">
        <v>623</v>
      </c>
      <c r="DU26" s="266">
        <v>1487</v>
      </c>
      <c r="DV26" s="814">
        <v>494</v>
      </c>
      <c r="DW26" s="815">
        <v>504</v>
      </c>
      <c r="DX26" s="816">
        <v>320</v>
      </c>
      <c r="DY26" s="775">
        <v>441</v>
      </c>
      <c r="DZ26" s="813">
        <v>945</v>
      </c>
      <c r="EA26" s="270"/>
      <c r="EB26" s="271"/>
      <c r="EC26" s="272"/>
      <c r="ED26" s="272"/>
      <c r="EE26" s="272"/>
      <c r="EF26" s="273"/>
      <c r="EG26" s="271">
        <v>0</v>
      </c>
      <c r="EH26" s="273">
        <v>0</v>
      </c>
      <c r="EI26" s="686">
        <v>0</v>
      </c>
      <c r="EJ26" s="271"/>
      <c r="EK26" s="274"/>
      <c r="EL26" s="274"/>
      <c r="EM26" s="274"/>
      <c r="EN26" s="274"/>
      <c r="EO26" s="273"/>
      <c r="EP26" s="787"/>
      <c r="EQ26" s="788"/>
      <c r="ER26" s="787"/>
      <c r="ES26" s="786"/>
      <c r="ET26" s="786"/>
    </row>
    <row r="27" spans="1:150" s="41" customFormat="1" ht="15.75" customHeight="1">
      <c r="A27" s="245">
        <v>17</v>
      </c>
      <c r="B27" s="245" t="s">
        <v>488</v>
      </c>
      <c r="C27" s="245" t="s">
        <v>59</v>
      </c>
      <c r="D27" s="244">
        <v>19</v>
      </c>
      <c r="E27" s="361" t="s">
        <v>194</v>
      </c>
      <c r="F27" s="254">
        <v>112</v>
      </c>
      <c r="G27" s="249">
        <v>0</v>
      </c>
      <c r="H27" s="371">
        <v>112</v>
      </c>
      <c r="I27" s="725">
        <v>2</v>
      </c>
      <c r="J27" s="247">
        <v>0</v>
      </c>
      <c r="K27" s="249">
        <v>0</v>
      </c>
      <c r="L27" s="249">
        <v>107</v>
      </c>
      <c r="M27" s="249">
        <v>0</v>
      </c>
      <c r="N27" s="249">
        <v>0</v>
      </c>
      <c r="O27" s="249">
        <v>0</v>
      </c>
      <c r="P27" s="249">
        <v>0</v>
      </c>
      <c r="Q27" s="249">
        <v>0</v>
      </c>
      <c r="R27" s="249">
        <v>107</v>
      </c>
      <c r="S27" s="247">
        <v>317</v>
      </c>
      <c r="T27" s="255">
        <v>17584</v>
      </c>
      <c r="U27" s="247">
        <v>221</v>
      </c>
      <c r="V27" s="255">
        <v>9717</v>
      </c>
      <c r="W27" s="725">
        <v>1099</v>
      </c>
      <c r="X27" s="564"/>
      <c r="Y27" s="564"/>
      <c r="Z27" s="733">
        <v>0</v>
      </c>
      <c r="AA27" s="247">
        <v>16</v>
      </c>
      <c r="AB27" s="249">
        <v>25</v>
      </c>
      <c r="AC27" s="249">
        <v>1</v>
      </c>
      <c r="AD27" s="249">
        <v>0</v>
      </c>
      <c r="AE27" s="797">
        <v>42</v>
      </c>
      <c r="AF27" s="247">
        <v>762</v>
      </c>
      <c r="AG27" s="249">
        <v>42</v>
      </c>
      <c r="AH27" s="249">
        <v>2</v>
      </c>
      <c r="AI27" s="371">
        <v>806</v>
      </c>
      <c r="AJ27" s="247">
        <v>0</v>
      </c>
      <c r="AK27" s="256">
        <v>317</v>
      </c>
      <c r="AL27" s="257">
        <v>71</v>
      </c>
      <c r="AM27" s="258">
        <v>183</v>
      </c>
      <c r="AN27" s="258"/>
      <c r="AO27" s="258"/>
      <c r="AP27" s="294"/>
      <c r="AQ27" s="259"/>
      <c r="AR27" s="260"/>
      <c r="AS27" s="261"/>
      <c r="AT27" s="249">
        <v>5316</v>
      </c>
      <c r="AU27" s="247">
        <v>0</v>
      </c>
      <c r="AV27" s="249"/>
      <c r="AW27" s="256"/>
      <c r="AX27" s="262">
        <v>0</v>
      </c>
      <c r="AY27" s="263">
        <v>2</v>
      </c>
      <c r="AZ27" s="263">
        <v>0</v>
      </c>
      <c r="BA27" s="263">
        <v>540</v>
      </c>
      <c r="BB27" s="263">
        <v>379</v>
      </c>
      <c r="BC27" s="263">
        <v>105</v>
      </c>
      <c r="BD27" s="263">
        <v>223</v>
      </c>
      <c r="BE27" s="263">
        <v>13</v>
      </c>
      <c r="BF27" s="264">
        <v>0</v>
      </c>
      <c r="BG27" s="808">
        <v>1262</v>
      </c>
      <c r="BH27" s="262">
        <v>2</v>
      </c>
      <c r="BI27" s="263">
        <v>125</v>
      </c>
      <c r="BJ27" s="263">
        <v>5509</v>
      </c>
      <c r="BK27" s="263">
        <v>1245</v>
      </c>
      <c r="BL27" s="263">
        <v>293</v>
      </c>
      <c r="BM27" s="263">
        <v>940</v>
      </c>
      <c r="BN27" s="263">
        <v>169</v>
      </c>
      <c r="BO27" s="263">
        <v>4</v>
      </c>
      <c r="BP27" s="265">
        <v>0</v>
      </c>
      <c r="BQ27" s="810">
        <v>8287</v>
      </c>
      <c r="BR27" s="262">
        <v>50</v>
      </c>
      <c r="BS27" s="263">
        <v>5434</v>
      </c>
      <c r="BT27" s="263">
        <v>46</v>
      </c>
      <c r="BU27" s="263">
        <v>24</v>
      </c>
      <c r="BV27" s="263">
        <v>19</v>
      </c>
      <c r="BW27" s="263">
        <v>0</v>
      </c>
      <c r="BX27" s="263">
        <v>3084</v>
      </c>
      <c r="BY27" s="263">
        <v>7</v>
      </c>
      <c r="BZ27" s="263">
        <v>656</v>
      </c>
      <c r="CA27" s="263">
        <v>98</v>
      </c>
      <c r="CB27" s="263">
        <v>0</v>
      </c>
      <c r="CC27" s="263">
        <v>437</v>
      </c>
      <c r="CD27" s="263">
        <v>3</v>
      </c>
      <c r="CE27" s="810">
        <v>9858</v>
      </c>
      <c r="CF27" s="810">
        <v>0</v>
      </c>
      <c r="CG27" s="262">
        <v>65</v>
      </c>
      <c r="CH27" s="263">
        <v>1</v>
      </c>
      <c r="CI27" s="263">
        <v>108</v>
      </c>
      <c r="CJ27" s="263">
        <v>1</v>
      </c>
      <c r="CK27" s="266">
        <v>175</v>
      </c>
      <c r="CL27" s="263">
        <v>16</v>
      </c>
      <c r="CM27" s="263">
        <v>1</v>
      </c>
      <c r="CN27" s="266">
        <v>17</v>
      </c>
      <c r="CO27" s="267">
        <v>192</v>
      </c>
      <c r="CP27" s="262">
        <v>36</v>
      </c>
      <c r="CQ27" s="263">
        <v>1</v>
      </c>
      <c r="CR27" s="263">
        <v>8</v>
      </c>
      <c r="CS27" s="263">
        <v>0</v>
      </c>
      <c r="CT27" s="266">
        <v>45</v>
      </c>
      <c r="CU27" s="263">
        <v>0</v>
      </c>
      <c r="CV27" s="263">
        <v>1</v>
      </c>
      <c r="CW27" s="266">
        <v>1</v>
      </c>
      <c r="CX27" s="267">
        <v>46</v>
      </c>
      <c r="CY27" s="262">
        <v>9</v>
      </c>
      <c r="CZ27" s="263">
        <v>3</v>
      </c>
      <c r="DA27" s="263">
        <v>202</v>
      </c>
      <c r="DB27" s="263">
        <v>29</v>
      </c>
      <c r="DC27" s="266">
        <v>243</v>
      </c>
      <c r="DD27" s="263">
        <v>6</v>
      </c>
      <c r="DE27" s="263">
        <v>0</v>
      </c>
      <c r="DF27" s="266">
        <v>6</v>
      </c>
      <c r="DG27" s="267">
        <v>249</v>
      </c>
      <c r="DH27" s="262">
        <v>6</v>
      </c>
      <c r="DI27" s="263">
        <v>0</v>
      </c>
      <c r="DJ27" s="263">
        <v>17</v>
      </c>
      <c r="DK27" s="263">
        <v>2</v>
      </c>
      <c r="DL27" s="266">
        <v>25</v>
      </c>
      <c r="DM27" s="263">
        <v>0</v>
      </c>
      <c r="DN27" s="263">
        <v>1</v>
      </c>
      <c r="DO27" s="266">
        <v>1</v>
      </c>
      <c r="DP27" s="267">
        <v>26</v>
      </c>
      <c r="DQ27" s="270">
        <v>233</v>
      </c>
      <c r="DR27" s="268">
        <v>238</v>
      </c>
      <c r="DS27" s="269">
        <v>240</v>
      </c>
      <c r="DT27" s="250">
        <v>275</v>
      </c>
      <c r="DU27" s="266">
        <v>513</v>
      </c>
      <c r="DV27" s="814">
        <v>132</v>
      </c>
      <c r="DW27" s="815">
        <v>135</v>
      </c>
      <c r="DX27" s="816">
        <v>225</v>
      </c>
      <c r="DY27" s="775">
        <v>257</v>
      </c>
      <c r="DZ27" s="813">
        <v>392</v>
      </c>
      <c r="EA27" s="270">
        <v>12</v>
      </c>
      <c r="EB27" s="271">
        <v>12</v>
      </c>
      <c r="EC27" s="272">
        <v>1</v>
      </c>
      <c r="ED27" s="272"/>
      <c r="EE27" s="272"/>
      <c r="EF27" s="273"/>
      <c r="EG27" s="271">
        <v>0</v>
      </c>
      <c r="EH27" s="273">
        <v>0</v>
      </c>
      <c r="EI27" s="686">
        <v>0</v>
      </c>
      <c r="EJ27" s="271">
        <v>12</v>
      </c>
      <c r="EK27" s="274">
        <v>12</v>
      </c>
      <c r="EL27" s="274">
        <v>48</v>
      </c>
      <c r="EM27" s="274"/>
      <c r="EN27" s="274"/>
      <c r="EO27" s="273">
        <v>400</v>
      </c>
      <c r="EP27" s="787"/>
      <c r="EQ27" s="788"/>
      <c r="ER27" s="787"/>
      <c r="ES27" s="786"/>
      <c r="ET27" s="786"/>
    </row>
    <row r="28" spans="1:150" s="41" customFormat="1" ht="15.75" customHeight="1">
      <c r="A28" s="245">
        <v>18</v>
      </c>
      <c r="B28" s="245" t="s">
        <v>488</v>
      </c>
      <c r="C28" s="245" t="s">
        <v>60</v>
      </c>
      <c r="D28" s="245">
        <v>20</v>
      </c>
      <c r="E28" s="361" t="s">
        <v>151</v>
      </c>
      <c r="F28" s="254">
        <v>453</v>
      </c>
      <c r="G28" s="249">
        <v>343</v>
      </c>
      <c r="H28" s="371">
        <v>805</v>
      </c>
      <c r="I28" s="725">
        <v>0</v>
      </c>
      <c r="J28" s="247">
        <v>0</v>
      </c>
      <c r="K28" s="249">
        <v>19</v>
      </c>
      <c r="L28" s="249">
        <v>1</v>
      </c>
      <c r="M28" s="249">
        <v>0</v>
      </c>
      <c r="N28" s="249">
        <v>0</v>
      </c>
      <c r="O28" s="249">
        <v>0</v>
      </c>
      <c r="P28" s="249">
        <v>0</v>
      </c>
      <c r="Q28" s="249">
        <v>2</v>
      </c>
      <c r="R28" s="249">
        <v>22</v>
      </c>
      <c r="S28" s="247">
        <v>2094</v>
      </c>
      <c r="T28" s="255">
        <v>86959</v>
      </c>
      <c r="U28" s="247">
        <v>870</v>
      </c>
      <c r="V28" s="255">
        <v>46572</v>
      </c>
      <c r="W28" s="725">
        <v>1919</v>
      </c>
      <c r="X28" s="564">
        <v>5065</v>
      </c>
      <c r="Y28" s="564"/>
      <c r="Z28" s="733">
        <v>5065</v>
      </c>
      <c r="AA28" s="247">
        <v>0</v>
      </c>
      <c r="AB28" s="249">
        <v>35</v>
      </c>
      <c r="AC28" s="249">
        <v>0</v>
      </c>
      <c r="AD28" s="249">
        <v>0</v>
      </c>
      <c r="AE28" s="797">
        <v>35</v>
      </c>
      <c r="AF28" s="247">
        <v>958</v>
      </c>
      <c r="AG28" s="249">
        <v>35</v>
      </c>
      <c r="AH28" s="249">
        <v>0</v>
      </c>
      <c r="AI28" s="371">
        <v>993</v>
      </c>
      <c r="AJ28" s="247">
        <v>0</v>
      </c>
      <c r="AK28" s="256">
        <v>596</v>
      </c>
      <c r="AL28" s="257"/>
      <c r="AM28" s="258"/>
      <c r="AN28" s="258"/>
      <c r="AO28" s="258"/>
      <c r="AP28" s="294"/>
      <c r="AQ28" s="259"/>
      <c r="AR28" s="260"/>
      <c r="AS28" s="261"/>
      <c r="AT28" s="249">
        <v>31121</v>
      </c>
      <c r="AU28" s="247">
        <v>0</v>
      </c>
      <c r="AV28" s="249"/>
      <c r="AW28" s="256"/>
      <c r="AX28" s="262">
        <v>14</v>
      </c>
      <c r="AY28" s="263">
        <v>88</v>
      </c>
      <c r="AZ28" s="263">
        <v>66</v>
      </c>
      <c r="BA28" s="263">
        <v>3133</v>
      </c>
      <c r="BB28" s="263">
        <v>1107</v>
      </c>
      <c r="BC28" s="263">
        <v>136</v>
      </c>
      <c r="BD28" s="263">
        <v>361</v>
      </c>
      <c r="BE28" s="263">
        <v>9</v>
      </c>
      <c r="BF28" s="264">
        <v>0</v>
      </c>
      <c r="BG28" s="808">
        <v>4914</v>
      </c>
      <c r="BH28" s="262">
        <v>62</v>
      </c>
      <c r="BI28" s="263">
        <v>1879</v>
      </c>
      <c r="BJ28" s="263">
        <v>28366</v>
      </c>
      <c r="BK28" s="263">
        <v>8158</v>
      </c>
      <c r="BL28" s="263">
        <v>1500</v>
      </c>
      <c r="BM28" s="263">
        <v>2447</v>
      </c>
      <c r="BN28" s="263">
        <v>1032</v>
      </c>
      <c r="BO28" s="263">
        <v>1739</v>
      </c>
      <c r="BP28" s="265">
        <v>0</v>
      </c>
      <c r="BQ28" s="810">
        <v>45183</v>
      </c>
      <c r="BR28" s="262">
        <v>0</v>
      </c>
      <c r="BS28" s="263">
        <v>28807</v>
      </c>
      <c r="BT28" s="263">
        <v>10781</v>
      </c>
      <c r="BU28" s="263">
        <v>0</v>
      </c>
      <c r="BV28" s="263">
        <v>1998</v>
      </c>
      <c r="BW28" s="263">
        <v>621</v>
      </c>
      <c r="BX28" s="263">
        <v>2827</v>
      </c>
      <c r="BY28" s="263">
        <v>30</v>
      </c>
      <c r="BZ28" s="263">
        <v>441</v>
      </c>
      <c r="CA28" s="263">
        <v>4</v>
      </c>
      <c r="CB28" s="263">
        <v>0</v>
      </c>
      <c r="CC28" s="263">
        <v>9</v>
      </c>
      <c r="CD28" s="263">
        <v>75</v>
      </c>
      <c r="CE28" s="810">
        <v>45593</v>
      </c>
      <c r="CF28" s="810">
        <v>485</v>
      </c>
      <c r="CG28" s="262">
        <v>85</v>
      </c>
      <c r="CH28" s="263">
        <v>0</v>
      </c>
      <c r="CI28" s="263">
        <v>113</v>
      </c>
      <c r="CJ28" s="263">
        <v>0</v>
      </c>
      <c r="CK28" s="266">
        <v>198</v>
      </c>
      <c r="CL28" s="263">
        <v>12</v>
      </c>
      <c r="CM28" s="263">
        <v>2</v>
      </c>
      <c r="CN28" s="266">
        <v>14</v>
      </c>
      <c r="CO28" s="267">
        <v>212</v>
      </c>
      <c r="CP28" s="262">
        <v>101</v>
      </c>
      <c r="CQ28" s="263">
        <v>1</v>
      </c>
      <c r="CR28" s="263">
        <v>21</v>
      </c>
      <c r="CS28" s="263">
        <v>0</v>
      </c>
      <c r="CT28" s="266">
        <v>123</v>
      </c>
      <c r="CU28" s="263">
        <v>11</v>
      </c>
      <c r="CV28" s="263">
        <v>1</v>
      </c>
      <c r="CW28" s="266">
        <v>12</v>
      </c>
      <c r="CX28" s="267">
        <v>135</v>
      </c>
      <c r="CY28" s="262">
        <v>19</v>
      </c>
      <c r="CZ28" s="263">
        <v>1</v>
      </c>
      <c r="DA28" s="263">
        <v>84</v>
      </c>
      <c r="DB28" s="263">
        <v>14</v>
      </c>
      <c r="DC28" s="266">
        <v>118</v>
      </c>
      <c r="DD28" s="263">
        <v>19</v>
      </c>
      <c r="DE28" s="263">
        <v>6</v>
      </c>
      <c r="DF28" s="266">
        <v>25</v>
      </c>
      <c r="DG28" s="267">
        <v>143</v>
      </c>
      <c r="DH28" s="262">
        <v>148</v>
      </c>
      <c r="DI28" s="263">
        <v>12</v>
      </c>
      <c r="DJ28" s="263">
        <v>50</v>
      </c>
      <c r="DK28" s="263">
        <v>5</v>
      </c>
      <c r="DL28" s="266">
        <v>215</v>
      </c>
      <c r="DM28" s="263">
        <v>7</v>
      </c>
      <c r="DN28" s="263">
        <v>2</v>
      </c>
      <c r="DO28" s="266">
        <v>9</v>
      </c>
      <c r="DP28" s="267">
        <v>224</v>
      </c>
      <c r="DQ28" s="270">
        <v>343</v>
      </c>
      <c r="DR28" s="268">
        <v>347</v>
      </c>
      <c r="DS28" s="269">
        <v>327</v>
      </c>
      <c r="DT28" s="250">
        <v>367</v>
      </c>
      <c r="DU28" s="266">
        <v>714</v>
      </c>
      <c r="DV28" s="814">
        <v>157</v>
      </c>
      <c r="DW28" s="815">
        <v>160</v>
      </c>
      <c r="DX28" s="816">
        <v>160</v>
      </c>
      <c r="DY28" s="775">
        <v>187</v>
      </c>
      <c r="DZ28" s="813">
        <v>347</v>
      </c>
      <c r="EA28" s="270"/>
      <c r="EB28" s="271"/>
      <c r="EC28" s="272">
        <v>10</v>
      </c>
      <c r="ED28" s="272"/>
      <c r="EE28" s="272">
        <v>3</v>
      </c>
      <c r="EF28" s="273"/>
      <c r="EG28" s="271">
        <v>0</v>
      </c>
      <c r="EH28" s="273">
        <v>0</v>
      </c>
      <c r="EI28" s="686">
        <v>0</v>
      </c>
      <c r="EJ28" s="271">
        <v>30</v>
      </c>
      <c r="EK28" s="274">
        <v>25</v>
      </c>
      <c r="EL28" s="274">
        <v>89</v>
      </c>
      <c r="EM28" s="274">
        <v>12</v>
      </c>
      <c r="EN28" s="274">
        <v>27</v>
      </c>
      <c r="EO28" s="273">
        <v>1460</v>
      </c>
      <c r="EP28" s="787"/>
      <c r="EQ28" s="788"/>
      <c r="ER28" s="787"/>
      <c r="ES28" s="786"/>
      <c r="ET28" s="786"/>
    </row>
    <row r="29" spans="1:150" s="41" customFormat="1" ht="15.75" customHeight="1">
      <c r="A29" s="245">
        <v>19</v>
      </c>
      <c r="B29" s="245" t="s">
        <v>488</v>
      </c>
      <c r="C29" s="245" t="s">
        <v>61</v>
      </c>
      <c r="D29" s="244">
        <v>21</v>
      </c>
      <c r="E29" s="361" t="s">
        <v>145</v>
      </c>
      <c r="F29" s="254">
        <v>70</v>
      </c>
      <c r="G29" s="249">
        <v>547</v>
      </c>
      <c r="H29" s="371">
        <v>626</v>
      </c>
      <c r="I29" s="725">
        <v>1</v>
      </c>
      <c r="J29" s="247">
        <v>0</v>
      </c>
      <c r="K29" s="249">
        <v>0</v>
      </c>
      <c r="L29" s="249">
        <v>0</v>
      </c>
      <c r="M29" s="249">
        <v>0</v>
      </c>
      <c r="N29" s="249">
        <v>0</v>
      </c>
      <c r="O29" s="249">
        <v>0</v>
      </c>
      <c r="P29" s="249">
        <v>0</v>
      </c>
      <c r="Q29" s="249">
        <v>93</v>
      </c>
      <c r="R29" s="249">
        <v>93</v>
      </c>
      <c r="S29" s="247">
        <v>1070</v>
      </c>
      <c r="T29" s="255">
        <v>39013</v>
      </c>
      <c r="U29" s="247">
        <v>795</v>
      </c>
      <c r="V29" s="255">
        <v>27047</v>
      </c>
      <c r="W29" s="725">
        <v>85</v>
      </c>
      <c r="X29" s="564"/>
      <c r="Y29" s="564"/>
      <c r="Z29" s="733">
        <v>0</v>
      </c>
      <c r="AA29" s="247">
        <v>30</v>
      </c>
      <c r="AB29" s="249">
        <v>49</v>
      </c>
      <c r="AC29" s="249">
        <v>9</v>
      </c>
      <c r="AD29" s="249">
        <v>5</v>
      </c>
      <c r="AE29" s="797">
        <v>88</v>
      </c>
      <c r="AF29" s="247">
        <v>1907</v>
      </c>
      <c r="AG29" s="249">
        <v>87</v>
      </c>
      <c r="AH29" s="249">
        <v>1</v>
      </c>
      <c r="AI29" s="371">
        <v>1995</v>
      </c>
      <c r="AJ29" s="247">
        <v>10</v>
      </c>
      <c r="AK29" s="256">
        <v>1007</v>
      </c>
      <c r="AL29" s="257"/>
      <c r="AM29" s="258"/>
      <c r="AN29" s="258"/>
      <c r="AO29" s="258"/>
      <c r="AP29" s="294"/>
      <c r="AQ29" s="259"/>
      <c r="AR29" s="260"/>
      <c r="AS29" s="261"/>
      <c r="AT29" s="249">
        <v>7511</v>
      </c>
      <c r="AU29" s="247">
        <v>0</v>
      </c>
      <c r="AV29" s="249">
        <v>2113</v>
      </c>
      <c r="AW29" s="256"/>
      <c r="AX29" s="262">
        <v>0</v>
      </c>
      <c r="AY29" s="263">
        <v>10</v>
      </c>
      <c r="AZ29" s="263">
        <v>1</v>
      </c>
      <c r="BA29" s="263">
        <v>1693</v>
      </c>
      <c r="BB29" s="263">
        <v>348</v>
      </c>
      <c r="BC29" s="263">
        <v>217</v>
      </c>
      <c r="BD29" s="263">
        <v>349</v>
      </c>
      <c r="BE29" s="263">
        <v>0</v>
      </c>
      <c r="BF29" s="264">
        <v>1</v>
      </c>
      <c r="BG29" s="808">
        <v>2619</v>
      </c>
      <c r="BH29" s="262">
        <v>0</v>
      </c>
      <c r="BI29" s="263">
        <v>97</v>
      </c>
      <c r="BJ29" s="263">
        <v>7240</v>
      </c>
      <c r="BK29" s="263">
        <v>485</v>
      </c>
      <c r="BL29" s="263">
        <v>288</v>
      </c>
      <c r="BM29" s="263">
        <v>409</v>
      </c>
      <c r="BN29" s="263">
        <v>0</v>
      </c>
      <c r="BO29" s="263">
        <v>0</v>
      </c>
      <c r="BP29" s="265">
        <v>1</v>
      </c>
      <c r="BQ29" s="810">
        <v>8520</v>
      </c>
      <c r="BR29" s="262">
        <v>0</v>
      </c>
      <c r="BS29" s="263">
        <v>6823</v>
      </c>
      <c r="BT29" s="263">
        <v>0</v>
      </c>
      <c r="BU29" s="263">
        <v>32</v>
      </c>
      <c r="BV29" s="263">
        <v>0</v>
      </c>
      <c r="BW29" s="263">
        <v>36</v>
      </c>
      <c r="BX29" s="263">
        <v>1592</v>
      </c>
      <c r="BY29" s="263">
        <v>2</v>
      </c>
      <c r="BZ29" s="263">
        <v>38</v>
      </c>
      <c r="CA29" s="263">
        <v>191</v>
      </c>
      <c r="CB29" s="263">
        <v>0</v>
      </c>
      <c r="CC29" s="263">
        <v>0</v>
      </c>
      <c r="CD29" s="263">
        <v>0</v>
      </c>
      <c r="CE29" s="810">
        <v>8714</v>
      </c>
      <c r="CF29" s="810">
        <v>0</v>
      </c>
      <c r="CG29" s="262">
        <v>371</v>
      </c>
      <c r="CH29" s="263">
        <v>0</v>
      </c>
      <c r="CI29" s="263">
        <v>479</v>
      </c>
      <c r="CJ29" s="263">
        <v>0</v>
      </c>
      <c r="CK29" s="266">
        <v>850</v>
      </c>
      <c r="CL29" s="263">
        <v>68</v>
      </c>
      <c r="CM29" s="263">
        <v>1</v>
      </c>
      <c r="CN29" s="266">
        <v>69</v>
      </c>
      <c r="CO29" s="267">
        <v>919</v>
      </c>
      <c r="CP29" s="262">
        <v>55</v>
      </c>
      <c r="CQ29" s="263">
        <v>0</v>
      </c>
      <c r="CR29" s="263">
        <v>17</v>
      </c>
      <c r="CS29" s="263">
        <v>0</v>
      </c>
      <c r="CT29" s="266">
        <v>72</v>
      </c>
      <c r="CU29" s="263">
        <v>2</v>
      </c>
      <c r="CV29" s="263">
        <v>0</v>
      </c>
      <c r="CW29" s="266">
        <v>2</v>
      </c>
      <c r="CX29" s="267">
        <v>74</v>
      </c>
      <c r="CY29" s="262">
        <v>18</v>
      </c>
      <c r="CZ29" s="263">
        <v>1</v>
      </c>
      <c r="DA29" s="263">
        <v>81</v>
      </c>
      <c r="DB29" s="263">
        <v>20</v>
      </c>
      <c r="DC29" s="266">
        <v>120</v>
      </c>
      <c r="DD29" s="263">
        <v>19</v>
      </c>
      <c r="DE29" s="263">
        <v>6</v>
      </c>
      <c r="DF29" s="266">
        <v>25</v>
      </c>
      <c r="DG29" s="267">
        <v>145</v>
      </c>
      <c r="DH29" s="262">
        <v>17</v>
      </c>
      <c r="DI29" s="263">
        <v>1</v>
      </c>
      <c r="DJ29" s="263">
        <v>8</v>
      </c>
      <c r="DK29" s="263">
        <v>0</v>
      </c>
      <c r="DL29" s="266">
        <v>26</v>
      </c>
      <c r="DM29" s="263">
        <v>2</v>
      </c>
      <c r="DN29" s="263">
        <v>0</v>
      </c>
      <c r="DO29" s="266">
        <v>2</v>
      </c>
      <c r="DP29" s="267">
        <v>28</v>
      </c>
      <c r="DQ29" s="270">
        <v>992</v>
      </c>
      <c r="DR29" s="268">
        <v>993</v>
      </c>
      <c r="DS29" s="269">
        <v>145</v>
      </c>
      <c r="DT29" s="250">
        <v>173</v>
      </c>
      <c r="DU29" s="266">
        <v>1166</v>
      </c>
      <c r="DV29" s="814">
        <v>566</v>
      </c>
      <c r="DW29" s="815">
        <v>567</v>
      </c>
      <c r="DX29" s="816">
        <v>110</v>
      </c>
      <c r="DY29" s="775">
        <v>136</v>
      </c>
      <c r="DZ29" s="813">
        <v>703</v>
      </c>
      <c r="EA29" s="270"/>
      <c r="EB29" s="271"/>
      <c r="EC29" s="272">
        <v>3</v>
      </c>
      <c r="ED29" s="272"/>
      <c r="EE29" s="272"/>
      <c r="EF29" s="273">
        <v>30</v>
      </c>
      <c r="EG29" s="271">
        <v>0</v>
      </c>
      <c r="EH29" s="273">
        <v>0</v>
      </c>
      <c r="EI29" s="686">
        <v>0</v>
      </c>
      <c r="EJ29" s="271">
        <v>1</v>
      </c>
      <c r="EK29" s="274">
        <v>29</v>
      </c>
      <c r="EL29" s="274">
        <v>66</v>
      </c>
      <c r="EM29" s="274">
        <v>1</v>
      </c>
      <c r="EN29" s="274">
        <v>10</v>
      </c>
      <c r="EO29" s="273">
        <v>519</v>
      </c>
      <c r="EP29" s="787"/>
      <c r="EQ29" s="788"/>
      <c r="ER29" s="787"/>
      <c r="ES29" s="786"/>
      <c r="ET29" s="786"/>
    </row>
    <row r="30" spans="1:150" s="41" customFormat="1" ht="15.75" customHeight="1">
      <c r="A30" s="245">
        <v>22</v>
      </c>
      <c r="B30" s="245" t="s">
        <v>484</v>
      </c>
      <c r="C30" s="245" t="s">
        <v>63</v>
      </c>
      <c r="D30" s="245">
        <v>22</v>
      </c>
      <c r="E30" s="361" t="s">
        <v>641</v>
      </c>
      <c r="F30" s="254">
        <v>63</v>
      </c>
      <c r="G30" s="249">
        <v>0</v>
      </c>
      <c r="H30" s="371">
        <v>65</v>
      </c>
      <c r="I30" s="725">
        <v>0</v>
      </c>
      <c r="J30" s="247">
        <v>0</v>
      </c>
      <c r="K30" s="249">
        <v>0</v>
      </c>
      <c r="L30" s="249">
        <v>0</v>
      </c>
      <c r="M30" s="249">
        <v>0</v>
      </c>
      <c r="N30" s="249">
        <v>0</v>
      </c>
      <c r="O30" s="249">
        <v>0</v>
      </c>
      <c r="P30" s="249">
        <v>0</v>
      </c>
      <c r="Q30" s="249">
        <v>0</v>
      </c>
      <c r="R30" s="249">
        <v>0</v>
      </c>
      <c r="S30" s="247">
        <v>188</v>
      </c>
      <c r="T30" s="255">
        <v>19219</v>
      </c>
      <c r="U30" s="247">
        <v>65</v>
      </c>
      <c r="V30" s="255">
        <v>12190</v>
      </c>
      <c r="W30" s="725">
        <v>0</v>
      </c>
      <c r="X30" s="564"/>
      <c r="Y30" s="564"/>
      <c r="Z30" s="733">
        <v>0</v>
      </c>
      <c r="AA30" s="247">
        <v>37</v>
      </c>
      <c r="AB30" s="249">
        <v>37</v>
      </c>
      <c r="AC30" s="249">
        <v>0</v>
      </c>
      <c r="AD30" s="249">
        <v>0</v>
      </c>
      <c r="AE30" s="797">
        <v>74</v>
      </c>
      <c r="AF30" s="247">
        <v>138</v>
      </c>
      <c r="AG30" s="249">
        <v>74</v>
      </c>
      <c r="AH30" s="249">
        <v>0</v>
      </c>
      <c r="AI30" s="371">
        <v>212</v>
      </c>
      <c r="AJ30" s="247">
        <v>5</v>
      </c>
      <c r="AK30" s="256">
        <v>221</v>
      </c>
      <c r="AL30" s="257"/>
      <c r="AM30" s="258"/>
      <c r="AN30" s="258"/>
      <c r="AO30" s="258"/>
      <c r="AP30" s="294"/>
      <c r="AQ30" s="259"/>
      <c r="AR30" s="260"/>
      <c r="AS30" s="261"/>
      <c r="AT30" s="249">
        <v>10726</v>
      </c>
      <c r="AU30" s="247">
        <v>0</v>
      </c>
      <c r="AV30" s="249"/>
      <c r="AW30" s="256"/>
      <c r="AX30" s="262">
        <v>1</v>
      </c>
      <c r="AY30" s="263">
        <v>1</v>
      </c>
      <c r="AZ30" s="263">
        <v>1</v>
      </c>
      <c r="BA30" s="263">
        <v>1793</v>
      </c>
      <c r="BB30" s="263">
        <v>362</v>
      </c>
      <c r="BC30" s="263">
        <v>58</v>
      </c>
      <c r="BD30" s="263">
        <v>240</v>
      </c>
      <c r="BE30" s="263">
        <v>0</v>
      </c>
      <c r="BF30" s="264">
        <v>1</v>
      </c>
      <c r="BG30" s="808">
        <v>2457</v>
      </c>
      <c r="BH30" s="262">
        <v>3</v>
      </c>
      <c r="BI30" s="263">
        <v>40</v>
      </c>
      <c r="BJ30" s="263">
        <v>6208</v>
      </c>
      <c r="BK30" s="263">
        <v>443</v>
      </c>
      <c r="BL30" s="263">
        <v>197</v>
      </c>
      <c r="BM30" s="263">
        <v>318</v>
      </c>
      <c r="BN30" s="263">
        <v>0</v>
      </c>
      <c r="BO30" s="263">
        <v>12</v>
      </c>
      <c r="BP30" s="265">
        <v>0</v>
      </c>
      <c r="BQ30" s="810">
        <v>7221</v>
      </c>
      <c r="BR30" s="262">
        <v>11</v>
      </c>
      <c r="BS30" s="263">
        <v>7201</v>
      </c>
      <c r="BT30" s="263">
        <v>0</v>
      </c>
      <c r="BU30" s="263">
        <v>0</v>
      </c>
      <c r="BV30" s="263">
        <v>19</v>
      </c>
      <c r="BW30" s="263">
        <v>9</v>
      </c>
      <c r="BX30" s="263">
        <v>0</v>
      </c>
      <c r="BY30" s="263">
        <v>19</v>
      </c>
      <c r="BZ30" s="263">
        <v>0</v>
      </c>
      <c r="CA30" s="263">
        <v>0</v>
      </c>
      <c r="CB30" s="263">
        <v>0</v>
      </c>
      <c r="CC30" s="263">
        <v>0</v>
      </c>
      <c r="CD30" s="263">
        <v>2</v>
      </c>
      <c r="CE30" s="810">
        <v>7261</v>
      </c>
      <c r="CF30" s="810">
        <v>0</v>
      </c>
      <c r="CG30" s="262">
        <v>41</v>
      </c>
      <c r="CH30" s="263">
        <v>0</v>
      </c>
      <c r="CI30" s="263">
        <v>37</v>
      </c>
      <c r="CJ30" s="263">
        <v>1</v>
      </c>
      <c r="CK30" s="266">
        <v>79</v>
      </c>
      <c r="CL30" s="263">
        <v>0</v>
      </c>
      <c r="CM30" s="263">
        <v>0</v>
      </c>
      <c r="CN30" s="266">
        <v>0</v>
      </c>
      <c r="CO30" s="267">
        <v>79</v>
      </c>
      <c r="CP30" s="262">
        <v>6</v>
      </c>
      <c r="CQ30" s="263">
        <v>0</v>
      </c>
      <c r="CR30" s="263">
        <v>2</v>
      </c>
      <c r="CS30" s="263">
        <v>0</v>
      </c>
      <c r="CT30" s="266">
        <v>8</v>
      </c>
      <c r="CU30" s="263">
        <v>0</v>
      </c>
      <c r="CV30" s="263">
        <v>0</v>
      </c>
      <c r="CW30" s="266">
        <v>0</v>
      </c>
      <c r="CX30" s="267">
        <v>8</v>
      </c>
      <c r="CY30" s="262">
        <v>5</v>
      </c>
      <c r="CZ30" s="263">
        <v>1</v>
      </c>
      <c r="DA30" s="263">
        <v>51</v>
      </c>
      <c r="DB30" s="263">
        <v>16</v>
      </c>
      <c r="DC30" s="266">
        <v>73</v>
      </c>
      <c r="DD30" s="263">
        <v>4</v>
      </c>
      <c r="DE30" s="263">
        <v>1</v>
      </c>
      <c r="DF30" s="266">
        <v>5</v>
      </c>
      <c r="DG30" s="267">
        <v>78</v>
      </c>
      <c r="DH30" s="262">
        <v>25</v>
      </c>
      <c r="DI30" s="263">
        <v>1</v>
      </c>
      <c r="DJ30" s="263">
        <v>3</v>
      </c>
      <c r="DK30" s="263">
        <v>1</v>
      </c>
      <c r="DL30" s="266">
        <v>30</v>
      </c>
      <c r="DM30" s="263">
        <v>2</v>
      </c>
      <c r="DN30" s="263">
        <v>0</v>
      </c>
      <c r="DO30" s="266">
        <v>2</v>
      </c>
      <c r="DP30" s="267">
        <v>32</v>
      </c>
      <c r="DQ30" s="270">
        <v>86</v>
      </c>
      <c r="DR30" s="268">
        <v>87</v>
      </c>
      <c r="DS30" s="269">
        <v>90</v>
      </c>
      <c r="DT30" s="250">
        <v>110</v>
      </c>
      <c r="DU30" s="266">
        <v>197</v>
      </c>
      <c r="DV30" s="814">
        <v>39</v>
      </c>
      <c r="DW30" s="815">
        <v>40</v>
      </c>
      <c r="DX30" s="816">
        <v>60</v>
      </c>
      <c r="DY30" s="775">
        <v>78</v>
      </c>
      <c r="DZ30" s="813">
        <v>118</v>
      </c>
      <c r="EA30" s="270"/>
      <c r="EB30" s="271"/>
      <c r="EC30" s="272"/>
      <c r="ED30" s="272"/>
      <c r="EE30" s="272"/>
      <c r="EF30" s="273"/>
      <c r="EG30" s="271">
        <v>0</v>
      </c>
      <c r="EH30" s="273">
        <v>0</v>
      </c>
      <c r="EI30" s="686">
        <v>0</v>
      </c>
      <c r="EJ30" s="271">
        <v>6</v>
      </c>
      <c r="EK30" s="274">
        <v>29</v>
      </c>
      <c r="EL30" s="274">
        <v>66</v>
      </c>
      <c r="EM30" s="274"/>
      <c r="EN30" s="274"/>
      <c r="EO30" s="273">
        <v>910</v>
      </c>
      <c r="EP30" s="787"/>
      <c r="EQ30" s="788"/>
      <c r="ER30" s="787"/>
      <c r="ES30" s="786"/>
      <c r="ET30" s="786"/>
    </row>
    <row r="31" spans="1:150" s="41" customFormat="1" ht="15.75" customHeight="1">
      <c r="A31" s="245">
        <v>23</v>
      </c>
      <c r="B31" s="245" t="s">
        <v>484</v>
      </c>
      <c r="C31" s="245" t="s">
        <v>64</v>
      </c>
      <c r="D31" s="244">
        <v>23</v>
      </c>
      <c r="E31" s="361" t="s">
        <v>642</v>
      </c>
      <c r="F31" s="254">
        <v>137</v>
      </c>
      <c r="G31" s="249">
        <v>0</v>
      </c>
      <c r="H31" s="371">
        <v>142</v>
      </c>
      <c r="I31" s="725">
        <v>0</v>
      </c>
      <c r="J31" s="247">
        <v>0</v>
      </c>
      <c r="K31" s="249">
        <v>2</v>
      </c>
      <c r="L31" s="249">
        <v>0</v>
      </c>
      <c r="M31" s="249">
        <v>0</v>
      </c>
      <c r="N31" s="249">
        <v>0</v>
      </c>
      <c r="O31" s="249">
        <v>0</v>
      </c>
      <c r="P31" s="249">
        <v>0</v>
      </c>
      <c r="Q31" s="249">
        <v>0</v>
      </c>
      <c r="R31" s="249">
        <v>2</v>
      </c>
      <c r="S31" s="247">
        <v>426</v>
      </c>
      <c r="T31" s="255">
        <v>17585</v>
      </c>
      <c r="U31" s="247">
        <v>193</v>
      </c>
      <c r="V31" s="255">
        <v>5974</v>
      </c>
      <c r="W31" s="725">
        <v>429</v>
      </c>
      <c r="X31" s="564"/>
      <c r="Y31" s="564"/>
      <c r="Z31" s="733">
        <v>0</v>
      </c>
      <c r="AA31" s="247">
        <v>9</v>
      </c>
      <c r="AB31" s="249">
        <v>3</v>
      </c>
      <c r="AC31" s="249">
        <v>1</v>
      </c>
      <c r="AD31" s="249">
        <v>0</v>
      </c>
      <c r="AE31" s="797">
        <v>13</v>
      </c>
      <c r="AF31" s="247">
        <v>160</v>
      </c>
      <c r="AG31" s="249">
        <v>14</v>
      </c>
      <c r="AH31" s="249">
        <v>0</v>
      </c>
      <c r="AI31" s="371">
        <v>174</v>
      </c>
      <c r="AJ31" s="247">
        <v>0</v>
      </c>
      <c r="AK31" s="256">
        <v>52</v>
      </c>
      <c r="AL31" s="257"/>
      <c r="AM31" s="258"/>
      <c r="AN31" s="258"/>
      <c r="AO31" s="258"/>
      <c r="AP31" s="294"/>
      <c r="AQ31" s="259"/>
      <c r="AR31" s="260"/>
      <c r="AS31" s="261"/>
      <c r="AT31" s="249">
        <v>7760</v>
      </c>
      <c r="AU31" s="247">
        <v>0</v>
      </c>
      <c r="AV31" s="249"/>
      <c r="AW31" s="256"/>
      <c r="AX31" s="262">
        <v>0</v>
      </c>
      <c r="AY31" s="263">
        <v>3</v>
      </c>
      <c r="AZ31" s="263">
        <v>0</v>
      </c>
      <c r="BA31" s="263">
        <v>388</v>
      </c>
      <c r="BB31" s="263">
        <v>119</v>
      </c>
      <c r="BC31" s="263">
        <v>41</v>
      </c>
      <c r="BD31" s="263">
        <v>91</v>
      </c>
      <c r="BE31" s="263">
        <v>0</v>
      </c>
      <c r="BF31" s="264">
        <v>1</v>
      </c>
      <c r="BG31" s="808">
        <v>643</v>
      </c>
      <c r="BH31" s="262">
        <v>0</v>
      </c>
      <c r="BI31" s="263">
        <v>20</v>
      </c>
      <c r="BJ31" s="263">
        <v>4938</v>
      </c>
      <c r="BK31" s="263">
        <v>586</v>
      </c>
      <c r="BL31" s="263">
        <v>674</v>
      </c>
      <c r="BM31" s="263">
        <v>1815</v>
      </c>
      <c r="BN31" s="263">
        <v>0</v>
      </c>
      <c r="BO31" s="263">
        <v>1</v>
      </c>
      <c r="BP31" s="265">
        <v>0</v>
      </c>
      <c r="BQ31" s="810">
        <v>8034</v>
      </c>
      <c r="BR31" s="262">
        <v>42</v>
      </c>
      <c r="BS31" s="263">
        <v>6360</v>
      </c>
      <c r="BT31" s="263">
        <v>0</v>
      </c>
      <c r="BU31" s="263">
        <v>0</v>
      </c>
      <c r="BV31" s="263">
        <v>0</v>
      </c>
      <c r="BW31" s="263">
        <v>295</v>
      </c>
      <c r="BX31" s="263">
        <v>379</v>
      </c>
      <c r="BY31" s="263">
        <v>585</v>
      </c>
      <c r="BZ31" s="263">
        <v>414</v>
      </c>
      <c r="CA31" s="263">
        <v>0</v>
      </c>
      <c r="CB31" s="263">
        <v>0</v>
      </c>
      <c r="CC31" s="263">
        <v>1</v>
      </c>
      <c r="CD31" s="263">
        <v>6</v>
      </c>
      <c r="CE31" s="810">
        <v>8082</v>
      </c>
      <c r="CF31" s="810">
        <v>0</v>
      </c>
      <c r="CG31" s="262">
        <v>1</v>
      </c>
      <c r="CH31" s="263">
        <v>0</v>
      </c>
      <c r="CI31" s="263">
        <v>3</v>
      </c>
      <c r="CJ31" s="263">
        <v>1</v>
      </c>
      <c r="CK31" s="266">
        <v>5</v>
      </c>
      <c r="CL31" s="263">
        <v>1</v>
      </c>
      <c r="CM31" s="263">
        <v>0</v>
      </c>
      <c r="CN31" s="266">
        <v>1</v>
      </c>
      <c r="CO31" s="267">
        <v>6</v>
      </c>
      <c r="CP31" s="262">
        <v>14</v>
      </c>
      <c r="CQ31" s="263">
        <v>0</v>
      </c>
      <c r="CR31" s="263">
        <v>3</v>
      </c>
      <c r="CS31" s="263">
        <v>1</v>
      </c>
      <c r="CT31" s="266">
        <v>18</v>
      </c>
      <c r="CU31" s="263">
        <v>0</v>
      </c>
      <c r="CV31" s="263">
        <v>0</v>
      </c>
      <c r="CW31" s="266">
        <v>0</v>
      </c>
      <c r="CX31" s="267">
        <v>18</v>
      </c>
      <c r="CY31" s="262">
        <v>6</v>
      </c>
      <c r="CZ31" s="263">
        <v>0</v>
      </c>
      <c r="DA31" s="263">
        <v>1</v>
      </c>
      <c r="DB31" s="263">
        <v>0</v>
      </c>
      <c r="DC31" s="266">
        <v>7</v>
      </c>
      <c r="DD31" s="263">
        <v>0</v>
      </c>
      <c r="DE31" s="263">
        <v>0</v>
      </c>
      <c r="DF31" s="266">
        <v>0</v>
      </c>
      <c r="DG31" s="267">
        <v>7</v>
      </c>
      <c r="DH31" s="262">
        <v>91</v>
      </c>
      <c r="DI31" s="263">
        <v>5</v>
      </c>
      <c r="DJ31" s="263">
        <v>2</v>
      </c>
      <c r="DK31" s="263">
        <v>0</v>
      </c>
      <c r="DL31" s="266">
        <v>98</v>
      </c>
      <c r="DM31" s="263">
        <v>0</v>
      </c>
      <c r="DN31" s="263">
        <v>0</v>
      </c>
      <c r="DO31" s="266">
        <v>0</v>
      </c>
      <c r="DP31" s="267">
        <v>98</v>
      </c>
      <c r="DQ31" s="270">
        <v>22</v>
      </c>
      <c r="DR31" s="268">
        <v>24</v>
      </c>
      <c r="DS31" s="269">
        <v>100</v>
      </c>
      <c r="DT31" s="250">
        <v>105</v>
      </c>
      <c r="DU31" s="266">
        <v>129</v>
      </c>
      <c r="DV31" s="814">
        <v>7</v>
      </c>
      <c r="DW31" s="815">
        <v>9</v>
      </c>
      <c r="DX31" s="816">
        <v>3</v>
      </c>
      <c r="DY31" s="775">
        <v>3</v>
      </c>
      <c r="DZ31" s="813">
        <v>12</v>
      </c>
      <c r="EA31" s="270"/>
      <c r="EB31" s="271"/>
      <c r="EC31" s="272">
        <v>1</v>
      </c>
      <c r="ED31" s="272"/>
      <c r="EE31" s="272"/>
      <c r="EF31" s="273"/>
      <c r="EG31" s="271">
        <v>0</v>
      </c>
      <c r="EH31" s="273">
        <v>0</v>
      </c>
      <c r="EI31" s="686">
        <v>0</v>
      </c>
      <c r="EJ31" s="271">
        <v>3</v>
      </c>
      <c r="EK31" s="274">
        <v>2</v>
      </c>
      <c r="EL31" s="274">
        <v>20</v>
      </c>
      <c r="EM31" s="274"/>
      <c r="EN31" s="274"/>
      <c r="EO31" s="273">
        <v>46</v>
      </c>
      <c r="EP31" s="787"/>
      <c r="EQ31" s="788"/>
      <c r="ER31" s="787"/>
      <c r="ES31" s="786"/>
      <c r="ET31" s="786"/>
    </row>
    <row r="32" spans="1:150" s="41" customFormat="1" ht="15.75" customHeight="1">
      <c r="A32" s="245">
        <v>24</v>
      </c>
      <c r="B32" s="245" t="s">
        <v>484</v>
      </c>
      <c r="C32" s="245" t="s">
        <v>65</v>
      </c>
      <c r="D32" s="245">
        <v>24</v>
      </c>
      <c r="E32" s="361" t="s">
        <v>643</v>
      </c>
      <c r="F32" s="254">
        <v>266</v>
      </c>
      <c r="G32" s="249">
        <v>0</v>
      </c>
      <c r="H32" s="371">
        <v>277</v>
      </c>
      <c r="I32" s="725">
        <v>1</v>
      </c>
      <c r="J32" s="247">
        <v>0</v>
      </c>
      <c r="K32" s="249">
        <v>0</v>
      </c>
      <c r="L32" s="249">
        <v>1</v>
      </c>
      <c r="M32" s="249">
        <v>0</v>
      </c>
      <c r="N32" s="249">
        <v>0</v>
      </c>
      <c r="O32" s="249">
        <v>0</v>
      </c>
      <c r="P32" s="249">
        <v>0</v>
      </c>
      <c r="Q32" s="249">
        <v>0</v>
      </c>
      <c r="R32" s="249">
        <v>1</v>
      </c>
      <c r="S32" s="247">
        <v>646</v>
      </c>
      <c r="T32" s="255">
        <v>28930</v>
      </c>
      <c r="U32" s="247">
        <v>278</v>
      </c>
      <c r="V32" s="255">
        <v>12203</v>
      </c>
      <c r="W32" s="725">
        <v>0</v>
      </c>
      <c r="X32" s="564"/>
      <c r="Y32" s="564"/>
      <c r="Z32" s="733">
        <v>0</v>
      </c>
      <c r="AA32" s="247">
        <v>13</v>
      </c>
      <c r="AB32" s="249">
        <v>6</v>
      </c>
      <c r="AC32" s="249">
        <v>0</v>
      </c>
      <c r="AD32" s="249">
        <v>0</v>
      </c>
      <c r="AE32" s="797">
        <v>19</v>
      </c>
      <c r="AF32" s="247">
        <v>110</v>
      </c>
      <c r="AG32" s="249">
        <v>19</v>
      </c>
      <c r="AH32" s="249">
        <v>0</v>
      </c>
      <c r="AI32" s="371">
        <v>129</v>
      </c>
      <c r="AJ32" s="247">
        <v>1</v>
      </c>
      <c r="AK32" s="256">
        <v>39</v>
      </c>
      <c r="AL32" s="257"/>
      <c r="AM32" s="258"/>
      <c r="AN32" s="258"/>
      <c r="AO32" s="258"/>
      <c r="AP32" s="294"/>
      <c r="AQ32" s="259"/>
      <c r="AR32" s="260"/>
      <c r="AS32" s="261"/>
      <c r="AT32" s="249">
        <v>12330</v>
      </c>
      <c r="AU32" s="247">
        <v>0</v>
      </c>
      <c r="AV32" s="249"/>
      <c r="AW32" s="256"/>
      <c r="AX32" s="262">
        <v>0</v>
      </c>
      <c r="AY32" s="263">
        <v>3</v>
      </c>
      <c r="AZ32" s="263">
        <v>53</v>
      </c>
      <c r="BA32" s="263">
        <v>2560</v>
      </c>
      <c r="BB32" s="263">
        <v>260</v>
      </c>
      <c r="BC32" s="263">
        <v>40</v>
      </c>
      <c r="BD32" s="263">
        <v>136</v>
      </c>
      <c r="BE32" s="263">
        <v>0</v>
      </c>
      <c r="BF32" s="264">
        <v>0</v>
      </c>
      <c r="BG32" s="808">
        <v>3052</v>
      </c>
      <c r="BH32" s="262">
        <v>1</v>
      </c>
      <c r="BI32" s="263">
        <v>37</v>
      </c>
      <c r="BJ32" s="263">
        <v>5570</v>
      </c>
      <c r="BK32" s="263">
        <v>764</v>
      </c>
      <c r="BL32" s="263">
        <v>267</v>
      </c>
      <c r="BM32" s="263">
        <v>1470</v>
      </c>
      <c r="BN32" s="263">
        <v>4</v>
      </c>
      <c r="BO32" s="263">
        <v>0</v>
      </c>
      <c r="BP32" s="265">
        <v>0</v>
      </c>
      <c r="BQ32" s="810">
        <v>8113</v>
      </c>
      <c r="BR32" s="262">
        <v>4225</v>
      </c>
      <c r="BS32" s="263">
        <v>3784</v>
      </c>
      <c r="BT32" s="263">
        <v>4</v>
      </c>
      <c r="BU32" s="263">
        <v>0</v>
      </c>
      <c r="BV32" s="263">
        <v>0</v>
      </c>
      <c r="BW32" s="263">
        <v>1</v>
      </c>
      <c r="BX32" s="263">
        <v>0</v>
      </c>
      <c r="BY32" s="263">
        <v>15</v>
      </c>
      <c r="BZ32" s="263">
        <v>113</v>
      </c>
      <c r="CA32" s="263">
        <v>1</v>
      </c>
      <c r="CB32" s="263">
        <v>0</v>
      </c>
      <c r="CC32" s="263">
        <v>0</v>
      </c>
      <c r="CD32" s="263">
        <v>1</v>
      </c>
      <c r="CE32" s="810">
        <v>8144</v>
      </c>
      <c r="CF32" s="810">
        <v>0</v>
      </c>
      <c r="CG32" s="262">
        <v>1</v>
      </c>
      <c r="CH32" s="263">
        <v>1</v>
      </c>
      <c r="CI32" s="263">
        <v>0</v>
      </c>
      <c r="CJ32" s="263">
        <v>0</v>
      </c>
      <c r="CK32" s="266">
        <v>2</v>
      </c>
      <c r="CL32" s="263">
        <v>1</v>
      </c>
      <c r="CM32" s="263">
        <v>0</v>
      </c>
      <c r="CN32" s="266">
        <v>1</v>
      </c>
      <c r="CO32" s="267">
        <v>3</v>
      </c>
      <c r="CP32" s="262">
        <v>20</v>
      </c>
      <c r="CQ32" s="263">
        <v>0</v>
      </c>
      <c r="CR32" s="263">
        <v>3</v>
      </c>
      <c r="CS32" s="263">
        <v>0</v>
      </c>
      <c r="CT32" s="266">
        <v>23</v>
      </c>
      <c r="CU32" s="263">
        <v>5</v>
      </c>
      <c r="CV32" s="263">
        <v>0</v>
      </c>
      <c r="CW32" s="266">
        <v>5</v>
      </c>
      <c r="CX32" s="267">
        <v>28</v>
      </c>
      <c r="CY32" s="262">
        <v>9</v>
      </c>
      <c r="CZ32" s="263">
        <v>0</v>
      </c>
      <c r="DA32" s="263">
        <v>10</v>
      </c>
      <c r="DB32" s="263">
        <v>0</v>
      </c>
      <c r="DC32" s="266">
        <v>19</v>
      </c>
      <c r="DD32" s="263">
        <v>1</v>
      </c>
      <c r="DE32" s="263">
        <v>0</v>
      </c>
      <c r="DF32" s="266">
        <v>1</v>
      </c>
      <c r="DG32" s="267">
        <v>20</v>
      </c>
      <c r="DH32" s="262">
        <v>60</v>
      </c>
      <c r="DI32" s="263">
        <v>12</v>
      </c>
      <c r="DJ32" s="263">
        <v>11</v>
      </c>
      <c r="DK32" s="263">
        <v>1</v>
      </c>
      <c r="DL32" s="266">
        <v>84</v>
      </c>
      <c r="DM32" s="263">
        <v>4</v>
      </c>
      <c r="DN32" s="263">
        <v>0</v>
      </c>
      <c r="DO32" s="266">
        <v>4</v>
      </c>
      <c r="DP32" s="267">
        <v>88</v>
      </c>
      <c r="DQ32" s="270">
        <v>30</v>
      </c>
      <c r="DR32" s="268">
        <v>31</v>
      </c>
      <c r="DS32" s="269">
        <v>95</v>
      </c>
      <c r="DT32" s="250">
        <v>108</v>
      </c>
      <c r="DU32" s="266">
        <v>139</v>
      </c>
      <c r="DV32" s="814">
        <v>9</v>
      </c>
      <c r="DW32" s="815">
        <v>9</v>
      </c>
      <c r="DX32" s="816">
        <v>26</v>
      </c>
      <c r="DY32" s="775">
        <v>27</v>
      </c>
      <c r="DZ32" s="813">
        <v>36</v>
      </c>
      <c r="EA32" s="270"/>
      <c r="EB32" s="271"/>
      <c r="EC32" s="272">
        <v>2</v>
      </c>
      <c r="ED32" s="272"/>
      <c r="EE32" s="272"/>
      <c r="EF32" s="273"/>
      <c r="EG32" s="271">
        <v>0</v>
      </c>
      <c r="EH32" s="273">
        <v>0</v>
      </c>
      <c r="EI32" s="686">
        <v>0</v>
      </c>
      <c r="EJ32" s="271">
        <v>2</v>
      </c>
      <c r="EK32" s="274">
        <v>2</v>
      </c>
      <c r="EL32" s="274">
        <v>20</v>
      </c>
      <c r="EM32" s="274"/>
      <c r="EN32" s="274"/>
      <c r="EO32" s="273">
        <v>500</v>
      </c>
      <c r="EP32" s="787"/>
      <c r="EQ32" s="788"/>
      <c r="ER32" s="787"/>
      <c r="ES32" s="786"/>
      <c r="ET32" s="786"/>
    </row>
    <row r="33" spans="1:150" s="41" customFormat="1" ht="15.75" customHeight="1">
      <c r="A33" s="245">
        <v>25</v>
      </c>
      <c r="B33" s="245" t="s">
        <v>484</v>
      </c>
      <c r="C33" s="245" t="s">
        <v>66</v>
      </c>
      <c r="D33" s="244">
        <v>25</v>
      </c>
      <c r="E33" s="361" t="s">
        <v>644</v>
      </c>
      <c r="F33" s="254">
        <v>87</v>
      </c>
      <c r="G33" s="249">
        <v>1</v>
      </c>
      <c r="H33" s="371">
        <v>88</v>
      </c>
      <c r="I33" s="725">
        <v>21</v>
      </c>
      <c r="J33" s="247">
        <v>0</v>
      </c>
      <c r="K33" s="249">
        <v>7</v>
      </c>
      <c r="L33" s="249">
        <v>0</v>
      </c>
      <c r="M33" s="249">
        <v>0</v>
      </c>
      <c r="N33" s="249">
        <v>0</v>
      </c>
      <c r="O33" s="249">
        <v>0</v>
      </c>
      <c r="P33" s="249">
        <v>0</v>
      </c>
      <c r="Q33" s="249">
        <v>21</v>
      </c>
      <c r="R33" s="249">
        <v>28</v>
      </c>
      <c r="S33" s="247">
        <v>300</v>
      </c>
      <c r="T33" s="255">
        <v>12964</v>
      </c>
      <c r="U33" s="247">
        <v>138</v>
      </c>
      <c r="V33" s="255">
        <v>11900</v>
      </c>
      <c r="W33" s="725">
        <v>3614</v>
      </c>
      <c r="X33" s="564"/>
      <c r="Y33" s="564"/>
      <c r="Z33" s="733">
        <v>0</v>
      </c>
      <c r="AA33" s="247">
        <v>12</v>
      </c>
      <c r="AB33" s="249">
        <v>10</v>
      </c>
      <c r="AC33" s="249">
        <v>0</v>
      </c>
      <c r="AD33" s="249">
        <v>1</v>
      </c>
      <c r="AE33" s="797">
        <v>22</v>
      </c>
      <c r="AF33" s="247">
        <v>113</v>
      </c>
      <c r="AG33" s="249">
        <v>23</v>
      </c>
      <c r="AH33" s="249">
        <v>2</v>
      </c>
      <c r="AI33" s="371">
        <v>138</v>
      </c>
      <c r="AJ33" s="247">
        <v>0</v>
      </c>
      <c r="AK33" s="256">
        <v>79</v>
      </c>
      <c r="AL33" s="257"/>
      <c r="AM33" s="258"/>
      <c r="AN33" s="258"/>
      <c r="AO33" s="258"/>
      <c r="AP33" s="294"/>
      <c r="AQ33" s="259"/>
      <c r="AR33" s="260"/>
      <c r="AS33" s="261"/>
      <c r="AT33" s="249">
        <v>8706</v>
      </c>
      <c r="AU33" s="247">
        <v>0</v>
      </c>
      <c r="AV33" s="249"/>
      <c r="AW33" s="256"/>
      <c r="AX33" s="262">
        <v>0</v>
      </c>
      <c r="AY33" s="263">
        <v>1</v>
      </c>
      <c r="AZ33" s="263">
        <v>0</v>
      </c>
      <c r="BA33" s="263">
        <v>799</v>
      </c>
      <c r="BB33" s="263">
        <v>362</v>
      </c>
      <c r="BC33" s="263">
        <v>46</v>
      </c>
      <c r="BD33" s="263">
        <v>144</v>
      </c>
      <c r="BE33" s="263">
        <v>1</v>
      </c>
      <c r="BF33" s="264">
        <v>0</v>
      </c>
      <c r="BG33" s="808">
        <v>1353</v>
      </c>
      <c r="BH33" s="262">
        <v>2</v>
      </c>
      <c r="BI33" s="263">
        <v>14</v>
      </c>
      <c r="BJ33" s="263">
        <v>9096</v>
      </c>
      <c r="BK33" s="263">
        <v>1871</v>
      </c>
      <c r="BL33" s="263">
        <v>359</v>
      </c>
      <c r="BM33" s="263">
        <v>1356</v>
      </c>
      <c r="BN33" s="263">
        <v>152</v>
      </c>
      <c r="BO33" s="263">
        <v>0</v>
      </c>
      <c r="BP33" s="265">
        <v>0</v>
      </c>
      <c r="BQ33" s="810">
        <v>12850</v>
      </c>
      <c r="BR33" s="262">
        <v>0</v>
      </c>
      <c r="BS33" s="263">
        <v>4789</v>
      </c>
      <c r="BT33" s="263">
        <v>0</v>
      </c>
      <c r="BU33" s="263">
        <v>0</v>
      </c>
      <c r="BV33" s="263">
        <v>281</v>
      </c>
      <c r="BW33" s="263">
        <v>0</v>
      </c>
      <c r="BX33" s="263">
        <v>7759</v>
      </c>
      <c r="BY33" s="263">
        <v>5</v>
      </c>
      <c r="BZ33" s="263">
        <v>49</v>
      </c>
      <c r="CA33" s="263">
        <v>0</v>
      </c>
      <c r="CB33" s="263">
        <v>0</v>
      </c>
      <c r="CC33" s="263">
        <v>0</v>
      </c>
      <c r="CD33" s="263">
        <v>8</v>
      </c>
      <c r="CE33" s="810">
        <v>12891</v>
      </c>
      <c r="CF33" s="810">
        <v>0</v>
      </c>
      <c r="CG33" s="262">
        <v>115</v>
      </c>
      <c r="CH33" s="263">
        <v>0</v>
      </c>
      <c r="CI33" s="263">
        <v>172</v>
      </c>
      <c r="CJ33" s="263">
        <v>0</v>
      </c>
      <c r="CK33" s="266">
        <v>287</v>
      </c>
      <c r="CL33" s="263">
        <v>17</v>
      </c>
      <c r="CM33" s="263">
        <v>0</v>
      </c>
      <c r="CN33" s="266">
        <v>17</v>
      </c>
      <c r="CO33" s="267">
        <v>304</v>
      </c>
      <c r="CP33" s="262">
        <v>200</v>
      </c>
      <c r="CQ33" s="263">
        <v>0</v>
      </c>
      <c r="CR33" s="263">
        <v>1</v>
      </c>
      <c r="CS33" s="263">
        <v>0</v>
      </c>
      <c r="CT33" s="266">
        <v>201</v>
      </c>
      <c r="CU33" s="263">
        <v>1</v>
      </c>
      <c r="CV33" s="263">
        <v>0</v>
      </c>
      <c r="CW33" s="266">
        <v>1</v>
      </c>
      <c r="CX33" s="267">
        <v>202</v>
      </c>
      <c r="CY33" s="262">
        <v>2</v>
      </c>
      <c r="CZ33" s="263">
        <v>1</v>
      </c>
      <c r="DA33" s="263">
        <v>44</v>
      </c>
      <c r="DB33" s="263">
        <v>3</v>
      </c>
      <c r="DC33" s="266">
        <v>50</v>
      </c>
      <c r="DD33" s="263">
        <v>4</v>
      </c>
      <c r="DE33" s="263">
        <v>0</v>
      </c>
      <c r="DF33" s="266">
        <v>4</v>
      </c>
      <c r="DG33" s="267">
        <v>54</v>
      </c>
      <c r="DH33" s="262">
        <v>13</v>
      </c>
      <c r="DI33" s="263">
        <v>0</v>
      </c>
      <c r="DJ33" s="263">
        <v>2</v>
      </c>
      <c r="DK33" s="263">
        <v>0</v>
      </c>
      <c r="DL33" s="266">
        <v>15</v>
      </c>
      <c r="DM33" s="263">
        <v>1</v>
      </c>
      <c r="DN33" s="263">
        <v>0</v>
      </c>
      <c r="DO33" s="266">
        <v>1</v>
      </c>
      <c r="DP33" s="267">
        <v>16</v>
      </c>
      <c r="DQ33" s="270">
        <v>506</v>
      </c>
      <c r="DR33" s="268">
        <v>506</v>
      </c>
      <c r="DS33" s="269">
        <v>66</v>
      </c>
      <c r="DT33" s="250">
        <v>70</v>
      </c>
      <c r="DU33" s="266">
        <v>576</v>
      </c>
      <c r="DV33" s="814">
        <v>191</v>
      </c>
      <c r="DW33" s="815">
        <v>191</v>
      </c>
      <c r="DX33" s="816">
        <v>51</v>
      </c>
      <c r="DY33" s="775">
        <v>54</v>
      </c>
      <c r="DZ33" s="813">
        <v>245</v>
      </c>
      <c r="EA33" s="270"/>
      <c r="EB33" s="271"/>
      <c r="EC33" s="272">
        <v>5</v>
      </c>
      <c r="ED33" s="272"/>
      <c r="EE33" s="272"/>
      <c r="EF33" s="273"/>
      <c r="EG33" s="271">
        <v>0</v>
      </c>
      <c r="EH33" s="273">
        <v>0</v>
      </c>
      <c r="EI33" s="686">
        <v>0</v>
      </c>
      <c r="EJ33" s="271">
        <v>5</v>
      </c>
      <c r="EK33" s="274">
        <v>22</v>
      </c>
      <c r="EL33" s="274">
        <v>44</v>
      </c>
      <c r="EM33" s="274"/>
      <c r="EN33" s="274"/>
      <c r="EO33" s="273">
        <v>372</v>
      </c>
      <c r="EP33" s="787"/>
      <c r="EQ33" s="788"/>
      <c r="ER33" s="787"/>
      <c r="ES33" s="786"/>
      <c r="ET33" s="786"/>
    </row>
    <row r="34" spans="1:150" s="41" customFormat="1" ht="15.75" customHeight="1">
      <c r="A34" s="43">
        <v>26</v>
      </c>
      <c r="B34" s="245" t="s">
        <v>484</v>
      </c>
      <c r="C34" s="168" t="s">
        <v>67</v>
      </c>
      <c r="D34" s="245">
        <v>26</v>
      </c>
      <c r="E34" s="361" t="s">
        <v>645</v>
      </c>
      <c r="F34" s="254">
        <v>367</v>
      </c>
      <c r="G34" s="249">
        <v>3</v>
      </c>
      <c r="H34" s="371">
        <v>386</v>
      </c>
      <c r="I34" s="725">
        <v>0</v>
      </c>
      <c r="J34" s="247">
        <v>0</v>
      </c>
      <c r="K34" s="249">
        <v>17</v>
      </c>
      <c r="L34" s="249">
        <v>1</v>
      </c>
      <c r="M34" s="249">
        <v>0</v>
      </c>
      <c r="N34" s="249">
        <v>0</v>
      </c>
      <c r="O34" s="249">
        <v>0</v>
      </c>
      <c r="P34" s="249">
        <v>0</v>
      </c>
      <c r="Q34" s="249">
        <v>1</v>
      </c>
      <c r="R34" s="249">
        <v>19</v>
      </c>
      <c r="S34" s="247">
        <v>869</v>
      </c>
      <c r="T34" s="255">
        <v>43293</v>
      </c>
      <c r="U34" s="247">
        <v>406</v>
      </c>
      <c r="V34" s="255">
        <v>19250</v>
      </c>
      <c r="W34" s="725">
        <v>745</v>
      </c>
      <c r="X34" s="564">
        <v>8000</v>
      </c>
      <c r="Y34" s="564"/>
      <c r="Z34" s="733">
        <v>8000</v>
      </c>
      <c r="AA34" s="247">
        <v>2</v>
      </c>
      <c r="AB34" s="249">
        <v>8</v>
      </c>
      <c r="AC34" s="249">
        <v>22</v>
      </c>
      <c r="AD34" s="249">
        <v>0</v>
      </c>
      <c r="AE34" s="797">
        <v>32</v>
      </c>
      <c r="AF34" s="247">
        <v>353</v>
      </c>
      <c r="AG34" s="249">
        <v>32</v>
      </c>
      <c r="AH34" s="249">
        <v>6</v>
      </c>
      <c r="AI34" s="371">
        <v>391</v>
      </c>
      <c r="AJ34" s="247">
        <v>2</v>
      </c>
      <c r="AK34" s="256">
        <v>353</v>
      </c>
      <c r="AL34" s="257"/>
      <c r="AM34" s="258"/>
      <c r="AN34" s="258"/>
      <c r="AO34" s="258"/>
      <c r="AP34" s="294"/>
      <c r="AQ34" s="259"/>
      <c r="AR34" s="260"/>
      <c r="AS34" s="261"/>
      <c r="AT34" s="249">
        <v>26870</v>
      </c>
      <c r="AU34" s="247">
        <v>0</v>
      </c>
      <c r="AV34" s="249"/>
      <c r="AW34" s="256"/>
      <c r="AX34" s="262">
        <v>3</v>
      </c>
      <c r="AY34" s="263">
        <v>1</v>
      </c>
      <c r="AZ34" s="263">
        <v>1</v>
      </c>
      <c r="BA34" s="263">
        <v>1513</v>
      </c>
      <c r="BB34" s="263">
        <v>136</v>
      </c>
      <c r="BC34" s="263">
        <v>46</v>
      </c>
      <c r="BD34" s="263">
        <v>111</v>
      </c>
      <c r="BE34" s="263">
        <v>0</v>
      </c>
      <c r="BF34" s="264">
        <v>0</v>
      </c>
      <c r="BG34" s="808">
        <v>1811</v>
      </c>
      <c r="BH34" s="262">
        <v>16</v>
      </c>
      <c r="BI34" s="263">
        <v>125</v>
      </c>
      <c r="BJ34" s="263">
        <v>14032</v>
      </c>
      <c r="BK34" s="263">
        <v>2815</v>
      </c>
      <c r="BL34" s="263">
        <v>1044</v>
      </c>
      <c r="BM34" s="263">
        <v>2035</v>
      </c>
      <c r="BN34" s="263">
        <v>0</v>
      </c>
      <c r="BO34" s="263">
        <v>0</v>
      </c>
      <c r="BP34" s="265">
        <v>0</v>
      </c>
      <c r="BQ34" s="810">
        <v>20067</v>
      </c>
      <c r="BR34" s="262">
        <v>0</v>
      </c>
      <c r="BS34" s="263">
        <v>16397</v>
      </c>
      <c r="BT34" s="263">
        <v>0</v>
      </c>
      <c r="BU34" s="263">
        <v>82</v>
      </c>
      <c r="BV34" s="263">
        <v>0</v>
      </c>
      <c r="BW34" s="263">
        <v>285</v>
      </c>
      <c r="BX34" s="263">
        <v>3354</v>
      </c>
      <c r="BY34" s="263">
        <v>0</v>
      </c>
      <c r="BZ34" s="263">
        <v>5</v>
      </c>
      <c r="CA34" s="263">
        <v>0</v>
      </c>
      <c r="CB34" s="263">
        <v>0</v>
      </c>
      <c r="CC34" s="263">
        <v>0</v>
      </c>
      <c r="CD34" s="263">
        <v>6</v>
      </c>
      <c r="CE34" s="810">
        <v>20129</v>
      </c>
      <c r="CF34" s="810">
        <v>0</v>
      </c>
      <c r="CG34" s="262">
        <v>30</v>
      </c>
      <c r="CH34" s="263">
        <v>0</v>
      </c>
      <c r="CI34" s="263">
        <v>87</v>
      </c>
      <c r="CJ34" s="263">
        <v>1</v>
      </c>
      <c r="CK34" s="266">
        <v>118</v>
      </c>
      <c r="CL34" s="263">
        <v>17</v>
      </c>
      <c r="CM34" s="263">
        <v>2</v>
      </c>
      <c r="CN34" s="266">
        <v>19</v>
      </c>
      <c r="CO34" s="267">
        <v>137</v>
      </c>
      <c r="CP34" s="262">
        <v>61</v>
      </c>
      <c r="CQ34" s="263">
        <v>0</v>
      </c>
      <c r="CR34" s="263">
        <v>12</v>
      </c>
      <c r="CS34" s="263">
        <v>0</v>
      </c>
      <c r="CT34" s="266">
        <v>73</v>
      </c>
      <c r="CU34" s="263">
        <v>5</v>
      </c>
      <c r="CV34" s="263">
        <v>0</v>
      </c>
      <c r="CW34" s="266">
        <v>5</v>
      </c>
      <c r="CX34" s="267">
        <v>78</v>
      </c>
      <c r="CY34" s="262">
        <v>3</v>
      </c>
      <c r="CZ34" s="263">
        <v>0</v>
      </c>
      <c r="DA34" s="263">
        <v>20</v>
      </c>
      <c r="DB34" s="263">
        <v>0</v>
      </c>
      <c r="DC34" s="266">
        <v>23</v>
      </c>
      <c r="DD34" s="263">
        <v>4</v>
      </c>
      <c r="DE34" s="263">
        <v>0</v>
      </c>
      <c r="DF34" s="266">
        <v>4</v>
      </c>
      <c r="DG34" s="267">
        <v>27</v>
      </c>
      <c r="DH34" s="262">
        <v>178</v>
      </c>
      <c r="DI34" s="263">
        <v>7</v>
      </c>
      <c r="DJ34" s="263">
        <v>28</v>
      </c>
      <c r="DK34" s="263">
        <v>0</v>
      </c>
      <c r="DL34" s="266">
        <v>213</v>
      </c>
      <c r="DM34" s="263">
        <v>8</v>
      </c>
      <c r="DN34" s="263">
        <v>0</v>
      </c>
      <c r="DO34" s="266">
        <v>8</v>
      </c>
      <c r="DP34" s="267">
        <v>221</v>
      </c>
      <c r="DQ34" s="270">
        <v>212</v>
      </c>
      <c r="DR34" s="268">
        <v>215</v>
      </c>
      <c r="DS34" s="269">
        <v>241</v>
      </c>
      <c r="DT34" s="250">
        <v>248</v>
      </c>
      <c r="DU34" s="266">
        <v>463</v>
      </c>
      <c r="DV34" s="814">
        <v>121</v>
      </c>
      <c r="DW34" s="815">
        <v>124</v>
      </c>
      <c r="DX34" s="816">
        <v>60</v>
      </c>
      <c r="DY34" s="775">
        <v>60</v>
      </c>
      <c r="DZ34" s="813">
        <v>184</v>
      </c>
      <c r="EA34" s="270">
        <v>12</v>
      </c>
      <c r="EB34" s="271"/>
      <c r="EC34" s="272"/>
      <c r="ED34" s="272"/>
      <c r="EE34" s="272"/>
      <c r="EF34" s="273"/>
      <c r="EG34" s="271">
        <v>0</v>
      </c>
      <c r="EH34" s="273">
        <v>0</v>
      </c>
      <c r="EI34" s="686">
        <v>0</v>
      </c>
      <c r="EJ34" s="271">
        <v>7</v>
      </c>
      <c r="EK34" s="274">
        <v>8</v>
      </c>
      <c r="EL34" s="274">
        <v>35</v>
      </c>
      <c r="EM34" s="274"/>
      <c r="EN34" s="274"/>
      <c r="EO34" s="273">
        <v>420</v>
      </c>
      <c r="EP34" s="787"/>
      <c r="EQ34" s="788"/>
      <c r="ER34" s="787"/>
      <c r="ES34" s="786"/>
      <c r="ET34" s="786"/>
    </row>
    <row r="35" spans="1:150" s="41" customFormat="1" ht="15.75" customHeight="1">
      <c r="A35" s="43">
        <v>27</v>
      </c>
      <c r="B35" s="245" t="s">
        <v>485</v>
      </c>
      <c r="C35" s="168" t="s">
        <v>68</v>
      </c>
      <c r="D35" s="244">
        <v>27</v>
      </c>
      <c r="E35" s="361" t="s">
        <v>459</v>
      </c>
      <c r="F35" s="254">
        <v>0</v>
      </c>
      <c r="G35" s="249">
        <v>1</v>
      </c>
      <c r="H35" s="371">
        <v>1</v>
      </c>
      <c r="I35" s="725">
        <v>0</v>
      </c>
      <c r="J35" s="247">
        <v>0</v>
      </c>
      <c r="K35" s="249">
        <v>0</v>
      </c>
      <c r="L35" s="249">
        <v>0</v>
      </c>
      <c r="M35" s="249">
        <v>0</v>
      </c>
      <c r="N35" s="249">
        <v>0</v>
      </c>
      <c r="O35" s="249">
        <v>0</v>
      </c>
      <c r="P35" s="249">
        <v>0</v>
      </c>
      <c r="Q35" s="249">
        <v>0</v>
      </c>
      <c r="R35" s="249">
        <v>0</v>
      </c>
      <c r="S35" s="247">
        <v>0</v>
      </c>
      <c r="T35" s="255">
        <v>12118</v>
      </c>
      <c r="U35" s="247">
        <v>1</v>
      </c>
      <c r="V35" s="255">
        <v>3782</v>
      </c>
      <c r="W35" s="725">
        <v>0</v>
      </c>
      <c r="X35" s="564"/>
      <c r="Y35" s="564"/>
      <c r="Z35" s="733">
        <v>0</v>
      </c>
      <c r="AA35" s="247">
        <v>3</v>
      </c>
      <c r="AB35" s="249">
        <v>49</v>
      </c>
      <c r="AC35" s="249">
        <v>109</v>
      </c>
      <c r="AD35" s="249">
        <v>1</v>
      </c>
      <c r="AE35" s="797">
        <v>161</v>
      </c>
      <c r="AF35" s="247">
        <v>230</v>
      </c>
      <c r="AG35" s="249">
        <v>25</v>
      </c>
      <c r="AH35" s="249">
        <v>0</v>
      </c>
      <c r="AI35" s="371">
        <v>255</v>
      </c>
      <c r="AJ35" s="247">
        <v>0</v>
      </c>
      <c r="AK35" s="256">
        <v>111</v>
      </c>
      <c r="AL35" s="257"/>
      <c r="AM35" s="258"/>
      <c r="AN35" s="258"/>
      <c r="AO35" s="258"/>
      <c r="AP35" s="294"/>
      <c r="AQ35" s="259"/>
      <c r="AR35" s="260"/>
      <c r="AS35" s="261"/>
      <c r="AT35" s="249">
        <v>0</v>
      </c>
      <c r="AU35" s="247">
        <v>0</v>
      </c>
      <c r="AV35" s="249"/>
      <c r="AW35" s="256"/>
      <c r="AX35" s="262">
        <v>0</v>
      </c>
      <c r="AY35" s="263">
        <v>0</v>
      </c>
      <c r="AZ35" s="263">
        <v>0</v>
      </c>
      <c r="BA35" s="263">
        <v>0</v>
      </c>
      <c r="BB35" s="263">
        <v>135</v>
      </c>
      <c r="BC35" s="263">
        <v>5</v>
      </c>
      <c r="BD35" s="263">
        <v>3</v>
      </c>
      <c r="BE35" s="263">
        <v>0</v>
      </c>
      <c r="BF35" s="264">
        <v>0</v>
      </c>
      <c r="BG35" s="808">
        <v>143</v>
      </c>
      <c r="BH35" s="262">
        <v>0</v>
      </c>
      <c r="BI35" s="263">
        <v>0</v>
      </c>
      <c r="BJ35" s="263">
        <v>0</v>
      </c>
      <c r="BK35" s="263">
        <v>0</v>
      </c>
      <c r="BL35" s="263">
        <v>0</v>
      </c>
      <c r="BM35" s="263">
        <v>0</v>
      </c>
      <c r="BN35" s="263">
        <v>0</v>
      </c>
      <c r="BO35" s="263">
        <v>0</v>
      </c>
      <c r="BP35" s="265">
        <v>0</v>
      </c>
      <c r="BQ35" s="810">
        <v>0</v>
      </c>
      <c r="BR35" s="262">
        <v>0</v>
      </c>
      <c r="BS35" s="263">
        <v>0</v>
      </c>
      <c r="BT35" s="263">
        <v>0</v>
      </c>
      <c r="BU35" s="263">
        <v>0</v>
      </c>
      <c r="BV35" s="263">
        <v>0</v>
      </c>
      <c r="BW35" s="263">
        <v>0</v>
      </c>
      <c r="BX35" s="263">
        <v>0</v>
      </c>
      <c r="BY35" s="263">
        <v>0</v>
      </c>
      <c r="BZ35" s="263">
        <v>0</v>
      </c>
      <c r="CA35" s="263">
        <v>0</v>
      </c>
      <c r="CB35" s="263">
        <v>0</v>
      </c>
      <c r="CC35" s="263">
        <v>0</v>
      </c>
      <c r="CD35" s="263">
        <v>0</v>
      </c>
      <c r="CE35" s="810">
        <v>0</v>
      </c>
      <c r="CF35" s="810">
        <v>0</v>
      </c>
      <c r="CG35" s="262">
        <v>0</v>
      </c>
      <c r="CH35" s="263">
        <v>0</v>
      </c>
      <c r="CI35" s="263">
        <v>0</v>
      </c>
      <c r="CJ35" s="263">
        <v>0</v>
      </c>
      <c r="CK35" s="266">
        <v>0</v>
      </c>
      <c r="CL35" s="263">
        <v>0</v>
      </c>
      <c r="CM35" s="263">
        <v>0</v>
      </c>
      <c r="CN35" s="266">
        <v>0</v>
      </c>
      <c r="CO35" s="267">
        <v>0</v>
      </c>
      <c r="CP35" s="262">
        <v>0</v>
      </c>
      <c r="CQ35" s="263">
        <v>0</v>
      </c>
      <c r="CR35" s="263">
        <v>0</v>
      </c>
      <c r="CS35" s="263">
        <v>0</v>
      </c>
      <c r="CT35" s="266">
        <v>0</v>
      </c>
      <c r="CU35" s="263">
        <v>0</v>
      </c>
      <c r="CV35" s="263">
        <v>0</v>
      </c>
      <c r="CW35" s="266">
        <v>0</v>
      </c>
      <c r="CX35" s="267">
        <v>0</v>
      </c>
      <c r="CY35" s="262">
        <v>0</v>
      </c>
      <c r="CZ35" s="263">
        <v>0</v>
      </c>
      <c r="DA35" s="263">
        <v>1</v>
      </c>
      <c r="DB35" s="263">
        <v>0</v>
      </c>
      <c r="DC35" s="266">
        <v>1</v>
      </c>
      <c r="DD35" s="263">
        <v>0</v>
      </c>
      <c r="DE35" s="263">
        <v>0</v>
      </c>
      <c r="DF35" s="266">
        <v>0</v>
      </c>
      <c r="DG35" s="267">
        <v>1</v>
      </c>
      <c r="DH35" s="262">
        <v>0</v>
      </c>
      <c r="DI35" s="263">
        <v>0</v>
      </c>
      <c r="DJ35" s="263">
        <v>0</v>
      </c>
      <c r="DK35" s="263">
        <v>0</v>
      </c>
      <c r="DL35" s="266">
        <v>0</v>
      </c>
      <c r="DM35" s="263">
        <v>0</v>
      </c>
      <c r="DN35" s="263">
        <v>0</v>
      </c>
      <c r="DO35" s="266">
        <v>0</v>
      </c>
      <c r="DP35" s="267">
        <v>0</v>
      </c>
      <c r="DQ35" s="270">
        <v>0</v>
      </c>
      <c r="DR35" s="268">
        <v>0</v>
      </c>
      <c r="DS35" s="269">
        <v>1</v>
      </c>
      <c r="DT35" s="250">
        <v>1</v>
      </c>
      <c r="DU35" s="266">
        <v>1</v>
      </c>
      <c r="DV35" s="814">
        <v>0</v>
      </c>
      <c r="DW35" s="815">
        <v>0</v>
      </c>
      <c r="DX35" s="816">
        <v>1</v>
      </c>
      <c r="DY35" s="775">
        <v>1</v>
      </c>
      <c r="DZ35" s="813">
        <v>1</v>
      </c>
      <c r="EA35" s="270"/>
      <c r="EB35" s="271"/>
      <c r="EC35" s="272"/>
      <c r="ED35" s="272"/>
      <c r="EE35" s="272"/>
      <c r="EF35" s="273"/>
      <c r="EG35" s="271">
        <v>0</v>
      </c>
      <c r="EH35" s="273">
        <v>0</v>
      </c>
      <c r="EI35" s="686">
        <v>0</v>
      </c>
      <c r="EJ35" s="271"/>
      <c r="EK35" s="274"/>
      <c r="EL35" s="274"/>
      <c r="EM35" s="274"/>
      <c r="EN35" s="274"/>
      <c r="EO35" s="273"/>
      <c r="EP35" s="787"/>
      <c r="EQ35" s="788"/>
      <c r="ER35" s="787"/>
      <c r="ES35" s="786"/>
      <c r="ET35" s="786"/>
    </row>
    <row r="36" spans="1:150" s="41" customFormat="1" ht="15.75" customHeight="1">
      <c r="A36" s="43">
        <v>34</v>
      </c>
      <c r="B36" s="245" t="s">
        <v>485</v>
      </c>
      <c r="C36" s="168" t="s">
        <v>463</v>
      </c>
      <c r="D36" s="245">
        <v>28</v>
      </c>
      <c r="E36" s="361" t="s">
        <v>489</v>
      </c>
      <c r="F36" s="254">
        <v>1</v>
      </c>
      <c r="G36" s="249">
        <v>0</v>
      </c>
      <c r="H36" s="371">
        <v>1</v>
      </c>
      <c r="I36" s="725">
        <v>0</v>
      </c>
      <c r="J36" s="247">
        <v>0</v>
      </c>
      <c r="K36" s="249">
        <v>0</v>
      </c>
      <c r="L36" s="249">
        <v>0</v>
      </c>
      <c r="M36" s="249">
        <v>0</v>
      </c>
      <c r="N36" s="249">
        <v>0</v>
      </c>
      <c r="O36" s="249">
        <v>0</v>
      </c>
      <c r="P36" s="249">
        <v>0</v>
      </c>
      <c r="Q36" s="249">
        <v>0</v>
      </c>
      <c r="R36" s="249">
        <v>0</v>
      </c>
      <c r="S36" s="247">
        <v>8</v>
      </c>
      <c r="T36" s="255">
        <v>5455</v>
      </c>
      <c r="U36" s="247">
        <v>2</v>
      </c>
      <c r="V36" s="255">
        <v>2061</v>
      </c>
      <c r="W36" s="725">
        <v>0</v>
      </c>
      <c r="X36" s="564"/>
      <c r="Y36" s="564"/>
      <c r="Z36" s="733">
        <v>0</v>
      </c>
      <c r="AA36" s="247">
        <v>0</v>
      </c>
      <c r="AB36" s="249">
        <v>25</v>
      </c>
      <c r="AC36" s="249">
        <v>0</v>
      </c>
      <c r="AD36" s="249">
        <v>0</v>
      </c>
      <c r="AE36" s="797">
        <v>25</v>
      </c>
      <c r="AF36" s="247">
        <v>51</v>
      </c>
      <c r="AG36" s="249">
        <v>13</v>
      </c>
      <c r="AH36" s="249">
        <v>3</v>
      </c>
      <c r="AI36" s="371">
        <v>67</v>
      </c>
      <c r="AJ36" s="247">
        <v>0</v>
      </c>
      <c r="AK36" s="256">
        <v>163</v>
      </c>
      <c r="AL36" s="257"/>
      <c r="AM36" s="258"/>
      <c r="AN36" s="258"/>
      <c r="AO36" s="258"/>
      <c r="AP36" s="294"/>
      <c r="AQ36" s="259"/>
      <c r="AR36" s="260"/>
      <c r="AS36" s="261"/>
      <c r="AT36" s="249">
        <v>0</v>
      </c>
      <c r="AU36" s="247">
        <v>0</v>
      </c>
      <c r="AV36" s="249"/>
      <c r="AW36" s="256"/>
      <c r="AX36" s="262">
        <v>0</v>
      </c>
      <c r="AY36" s="263">
        <v>0</v>
      </c>
      <c r="AZ36" s="263">
        <v>0</v>
      </c>
      <c r="BA36" s="263">
        <v>0</v>
      </c>
      <c r="BB36" s="263">
        <v>0</v>
      </c>
      <c r="BC36" s="263">
        <v>6</v>
      </c>
      <c r="BD36" s="263">
        <v>0</v>
      </c>
      <c r="BE36" s="263">
        <v>0</v>
      </c>
      <c r="BF36" s="264">
        <v>0</v>
      </c>
      <c r="BG36" s="808">
        <v>6</v>
      </c>
      <c r="BH36" s="262">
        <v>0</v>
      </c>
      <c r="BI36" s="263">
        <v>0</v>
      </c>
      <c r="BJ36" s="263">
        <v>0</v>
      </c>
      <c r="BK36" s="263">
        <v>0</v>
      </c>
      <c r="BL36" s="263">
        <v>0</v>
      </c>
      <c r="BM36" s="263">
        <v>0</v>
      </c>
      <c r="BN36" s="263">
        <v>0</v>
      </c>
      <c r="BO36" s="263">
        <v>0</v>
      </c>
      <c r="BP36" s="265">
        <v>0</v>
      </c>
      <c r="BQ36" s="810">
        <v>0</v>
      </c>
      <c r="BR36" s="262">
        <v>0</v>
      </c>
      <c r="BS36" s="263">
        <v>0</v>
      </c>
      <c r="BT36" s="263">
        <v>0</v>
      </c>
      <c r="BU36" s="263">
        <v>0</v>
      </c>
      <c r="BV36" s="263">
        <v>0</v>
      </c>
      <c r="BW36" s="263">
        <v>0</v>
      </c>
      <c r="BX36" s="263">
        <v>0</v>
      </c>
      <c r="BY36" s="263">
        <v>0</v>
      </c>
      <c r="BZ36" s="263">
        <v>0</v>
      </c>
      <c r="CA36" s="263">
        <v>0</v>
      </c>
      <c r="CB36" s="263">
        <v>0</v>
      </c>
      <c r="CC36" s="263">
        <v>0</v>
      </c>
      <c r="CD36" s="263">
        <v>0</v>
      </c>
      <c r="CE36" s="810">
        <v>0</v>
      </c>
      <c r="CF36" s="810">
        <v>0</v>
      </c>
      <c r="CG36" s="262">
        <v>0</v>
      </c>
      <c r="CH36" s="263">
        <v>0</v>
      </c>
      <c r="CI36" s="263">
        <v>0</v>
      </c>
      <c r="CJ36" s="263">
        <v>0</v>
      </c>
      <c r="CK36" s="266">
        <v>0</v>
      </c>
      <c r="CL36" s="263">
        <v>0</v>
      </c>
      <c r="CM36" s="263">
        <v>0</v>
      </c>
      <c r="CN36" s="266">
        <v>0</v>
      </c>
      <c r="CO36" s="267">
        <v>0</v>
      </c>
      <c r="CP36" s="262">
        <v>0</v>
      </c>
      <c r="CQ36" s="263">
        <v>0</v>
      </c>
      <c r="CR36" s="263">
        <v>0</v>
      </c>
      <c r="CS36" s="263">
        <v>0</v>
      </c>
      <c r="CT36" s="266">
        <v>0</v>
      </c>
      <c r="CU36" s="263">
        <v>0</v>
      </c>
      <c r="CV36" s="263">
        <v>0</v>
      </c>
      <c r="CW36" s="266">
        <v>0</v>
      </c>
      <c r="CX36" s="267">
        <v>0</v>
      </c>
      <c r="CY36" s="262">
        <v>0</v>
      </c>
      <c r="CZ36" s="263">
        <v>0</v>
      </c>
      <c r="DA36" s="263">
        <v>0</v>
      </c>
      <c r="DB36" s="263">
        <v>0</v>
      </c>
      <c r="DC36" s="266">
        <v>0</v>
      </c>
      <c r="DD36" s="263">
        <v>0</v>
      </c>
      <c r="DE36" s="263">
        <v>0</v>
      </c>
      <c r="DF36" s="266">
        <v>0</v>
      </c>
      <c r="DG36" s="267">
        <v>0</v>
      </c>
      <c r="DH36" s="262">
        <v>0</v>
      </c>
      <c r="DI36" s="263">
        <v>0</v>
      </c>
      <c r="DJ36" s="263">
        <v>0</v>
      </c>
      <c r="DK36" s="263">
        <v>0</v>
      </c>
      <c r="DL36" s="266">
        <v>0</v>
      </c>
      <c r="DM36" s="263">
        <v>0</v>
      </c>
      <c r="DN36" s="263">
        <v>0</v>
      </c>
      <c r="DO36" s="266">
        <v>0</v>
      </c>
      <c r="DP36" s="267">
        <v>0</v>
      </c>
      <c r="DQ36" s="270">
        <v>0</v>
      </c>
      <c r="DR36" s="268">
        <v>0</v>
      </c>
      <c r="DS36" s="269">
        <v>0</v>
      </c>
      <c r="DT36" s="250">
        <v>0</v>
      </c>
      <c r="DU36" s="266">
        <v>0</v>
      </c>
      <c r="DV36" s="814">
        <v>0</v>
      </c>
      <c r="DW36" s="815">
        <v>0</v>
      </c>
      <c r="DX36" s="816">
        <v>0</v>
      </c>
      <c r="DY36" s="775">
        <v>0</v>
      </c>
      <c r="DZ36" s="813">
        <v>0</v>
      </c>
      <c r="EA36" s="270"/>
      <c r="EB36" s="271"/>
      <c r="EC36" s="272"/>
      <c r="ED36" s="272"/>
      <c r="EE36" s="272"/>
      <c r="EF36" s="273"/>
      <c r="EG36" s="271">
        <v>0</v>
      </c>
      <c r="EH36" s="273">
        <v>0</v>
      </c>
      <c r="EI36" s="686">
        <v>0</v>
      </c>
      <c r="EJ36" s="271"/>
      <c r="EK36" s="274"/>
      <c r="EL36" s="274"/>
      <c r="EM36" s="274"/>
      <c r="EN36" s="274"/>
      <c r="EO36" s="273"/>
      <c r="EP36" s="787"/>
      <c r="EQ36" s="788"/>
      <c r="ER36" s="787"/>
      <c r="ES36" s="786"/>
      <c r="ET36" s="786"/>
    </row>
    <row r="37" spans="1:150" s="248" customFormat="1" ht="15.75" customHeight="1">
      <c r="A37" s="43">
        <v>30</v>
      </c>
      <c r="B37" s="245" t="s">
        <v>486</v>
      </c>
      <c r="C37" s="168" t="s">
        <v>69</v>
      </c>
      <c r="D37" s="244">
        <v>29</v>
      </c>
      <c r="E37" s="361" t="s">
        <v>198</v>
      </c>
      <c r="F37" s="254">
        <v>437</v>
      </c>
      <c r="G37" s="249">
        <v>449</v>
      </c>
      <c r="H37" s="371">
        <v>890</v>
      </c>
      <c r="I37" s="725">
        <v>13</v>
      </c>
      <c r="J37" s="247">
        <v>0</v>
      </c>
      <c r="K37" s="249">
        <v>2</v>
      </c>
      <c r="L37" s="249">
        <v>0</v>
      </c>
      <c r="M37" s="249">
        <v>13</v>
      </c>
      <c r="N37" s="249">
        <v>1</v>
      </c>
      <c r="O37" s="249">
        <v>0</v>
      </c>
      <c r="P37" s="249">
        <v>0</v>
      </c>
      <c r="Q37" s="249">
        <v>22</v>
      </c>
      <c r="R37" s="249">
        <v>38</v>
      </c>
      <c r="S37" s="247">
        <v>2394</v>
      </c>
      <c r="T37" s="255">
        <v>170172</v>
      </c>
      <c r="U37" s="247">
        <v>961</v>
      </c>
      <c r="V37" s="255">
        <v>91077</v>
      </c>
      <c r="W37" s="725">
        <v>14</v>
      </c>
      <c r="X37" s="564">
        <v>8500</v>
      </c>
      <c r="Y37" s="564"/>
      <c r="Z37" s="733">
        <v>8500</v>
      </c>
      <c r="AA37" s="247">
        <v>5</v>
      </c>
      <c r="AB37" s="249">
        <v>1</v>
      </c>
      <c r="AC37" s="249">
        <v>4</v>
      </c>
      <c r="AD37" s="249">
        <v>3</v>
      </c>
      <c r="AE37" s="797">
        <v>10</v>
      </c>
      <c r="AF37" s="247"/>
      <c r="AG37" s="249"/>
      <c r="AH37" s="249">
        <v>0</v>
      </c>
      <c r="AI37" s="371">
        <v>0</v>
      </c>
      <c r="AJ37" s="247">
        <v>0</v>
      </c>
      <c r="AK37" s="256">
        <v>168</v>
      </c>
      <c r="AL37" s="257">
        <v>4036</v>
      </c>
      <c r="AM37" s="258">
        <v>10911</v>
      </c>
      <c r="AN37" s="258"/>
      <c r="AO37" s="258"/>
      <c r="AP37" s="294"/>
      <c r="AQ37" s="259">
        <v>9</v>
      </c>
      <c r="AR37" s="260"/>
      <c r="AS37" s="261">
        <v>1</v>
      </c>
      <c r="AT37" s="249">
        <v>18550</v>
      </c>
      <c r="AU37" s="247">
        <v>0</v>
      </c>
      <c r="AV37" s="249"/>
      <c r="AW37" s="256"/>
      <c r="AX37" s="262">
        <v>4</v>
      </c>
      <c r="AY37" s="263">
        <v>0</v>
      </c>
      <c r="AZ37" s="263">
        <v>0</v>
      </c>
      <c r="BA37" s="263">
        <v>0</v>
      </c>
      <c r="BB37" s="263">
        <v>1</v>
      </c>
      <c r="BC37" s="263">
        <v>1</v>
      </c>
      <c r="BD37" s="263">
        <v>1</v>
      </c>
      <c r="BE37" s="263">
        <v>0</v>
      </c>
      <c r="BF37" s="264">
        <v>0</v>
      </c>
      <c r="BG37" s="808">
        <v>7</v>
      </c>
      <c r="BH37" s="262">
        <v>45</v>
      </c>
      <c r="BI37" s="263">
        <v>1</v>
      </c>
      <c r="BJ37" s="263">
        <v>22</v>
      </c>
      <c r="BK37" s="263">
        <v>535</v>
      </c>
      <c r="BL37" s="263">
        <v>47</v>
      </c>
      <c r="BM37" s="263">
        <v>45</v>
      </c>
      <c r="BN37" s="263">
        <v>0</v>
      </c>
      <c r="BO37" s="263">
        <v>0</v>
      </c>
      <c r="BP37" s="265">
        <v>0</v>
      </c>
      <c r="BQ37" s="810">
        <v>695</v>
      </c>
      <c r="BR37" s="262">
        <v>0</v>
      </c>
      <c r="BS37" s="263">
        <v>53</v>
      </c>
      <c r="BT37" s="263">
        <v>0</v>
      </c>
      <c r="BU37" s="263">
        <v>0</v>
      </c>
      <c r="BV37" s="263">
        <v>0</v>
      </c>
      <c r="BW37" s="263">
        <v>0</v>
      </c>
      <c r="BX37" s="263">
        <v>0</v>
      </c>
      <c r="BY37" s="263">
        <v>0</v>
      </c>
      <c r="BZ37" s="263">
        <v>33</v>
      </c>
      <c r="CA37" s="263">
        <v>1</v>
      </c>
      <c r="CB37" s="263">
        <v>3265</v>
      </c>
      <c r="CC37" s="263">
        <v>0</v>
      </c>
      <c r="CD37" s="263">
        <v>42</v>
      </c>
      <c r="CE37" s="810">
        <v>3394</v>
      </c>
      <c r="CF37" s="810">
        <v>0</v>
      </c>
      <c r="CG37" s="262">
        <v>3</v>
      </c>
      <c r="CH37" s="263">
        <v>0</v>
      </c>
      <c r="CI37" s="263">
        <v>0</v>
      </c>
      <c r="CJ37" s="263">
        <v>0</v>
      </c>
      <c r="CK37" s="266">
        <v>3</v>
      </c>
      <c r="CL37" s="263">
        <v>0</v>
      </c>
      <c r="CM37" s="263">
        <v>0</v>
      </c>
      <c r="CN37" s="266">
        <v>0</v>
      </c>
      <c r="CO37" s="267">
        <v>3</v>
      </c>
      <c r="CP37" s="262">
        <v>66</v>
      </c>
      <c r="CQ37" s="263">
        <v>4</v>
      </c>
      <c r="CR37" s="263">
        <v>1</v>
      </c>
      <c r="CS37" s="263">
        <v>0</v>
      </c>
      <c r="CT37" s="266">
        <v>71</v>
      </c>
      <c r="CU37" s="263">
        <v>0</v>
      </c>
      <c r="CV37" s="263">
        <v>0</v>
      </c>
      <c r="CW37" s="266">
        <v>0</v>
      </c>
      <c r="CX37" s="267">
        <v>71</v>
      </c>
      <c r="CY37" s="262">
        <v>2</v>
      </c>
      <c r="CZ37" s="263">
        <v>1</v>
      </c>
      <c r="DA37" s="263">
        <v>4</v>
      </c>
      <c r="DB37" s="263">
        <v>1</v>
      </c>
      <c r="DC37" s="266">
        <v>8</v>
      </c>
      <c r="DD37" s="263">
        <v>4</v>
      </c>
      <c r="DE37" s="263">
        <v>0</v>
      </c>
      <c r="DF37" s="266">
        <v>4</v>
      </c>
      <c r="DG37" s="267">
        <v>12</v>
      </c>
      <c r="DH37" s="262">
        <v>2</v>
      </c>
      <c r="DI37" s="263">
        <v>2</v>
      </c>
      <c r="DJ37" s="263">
        <v>0</v>
      </c>
      <c r="DK37" s="263">
        <v>1</v>
      </c>
      <c r="DL37" s="266">
        <v>5</v>
      </c>
      <c r="DM37" s="263">
        <v>0</v>
      </c>
      <c r="DN37" s="263">
        <v>0</v>
      </c>
      <c r="DO37" s="266">
        <v>0</v>
      </c>
      <c r="DP37" s="267">
        <v>5</v>
      </c>
      <c r="DQ37" s="270">
        <v>70</v>
      </c>
      <c r="DR37" s="268">
        <v>74</v>
      </c>
      <c r="DS37" s="269">
        <v>12</v>
      </c>
      <c r="DT37" s="250">
        <v>17</v>
      </c>
      <c r="DU37" s="266">
        <v>91</v>
      </c>
      <c r="DV37" s="814">
        <v>1</v>
      </c>
      <c r="DW37" s="815">
        <v>1</v>
      </c>
      <c r="DX37" s="816">
        <v>8</v>
      </c>
      <c r="DY37" s="775">
        <v>10</v>
      </c>
      <c r="DZ37" s="813">
        <v>11</v>
      </c>
      <c r="EA37" s="270"/>
      <c r="EB37" s="271"/>
      <c r="EC37" s="272">
        <v>2</v>
      </c>
      <c r="ED37" s="272"/>
      <c r="EE37" s="272">
        <v>7</v>
      </c>
      <c r="EF37" s="273">
        <v>15</v>
      </c>
      <c r="EG37" s="271">
        <v>0</v>
      </c>
      <c r="EH37" s="273">
        <v>0</v>
      </c>
      <c r="EI37" s="686">
        <v>0</v>
      </c>
      <c r="EJ37" s="271"/>
      <c r="EK37" s="274">
        <v>56</v>
      </c>
      <c r="EL37" s="274">
        <v>140</v>
      </c>
      <c r="EM37" s="274"/>
      <c r="EN37" s="274"/>
      <c r="EO37" s="273">
        <v>1103</v>
      </c>
      <c r="EP37" s="787"/>
      <c r="EQ37" s="788"/>
      <c r="ER37" s="787"/>
      <c r="ES37" s="786"/>
      <c r="ET37" s="786"/>
    </row>
    <row r="38" spans="1:155" s="41" customFormat="1" ht="15.75" customHeight="1">
      <c r="A38" s="43">
        <v>32</v>
      </c>
      <c r="B38" s="245" t="s">
        <v>486</v>
      </c>
      <c r="C38" s="168" t="s">
        <v>70</v>
      </c>
      <c r="D38" s="245">
        <v>30</v>
      </c>
      <c r="E38" s="361" t="s">
        <v>30</v>
      </c>
      <c r="F38" s="254">
        <v>1185</v>
      </c>
      <c r="G38" s="249">
        <v>0</v>
      </c>
      <c r="H38" s="371">
        <v>1185</v>
      </c>
      <c r="I38" s="725">
        <v>0</v>
      </c>
      <c r="J38" s="247">
        <v>0</v>
      </c>
      <c r="K38" s="249">
        <v>0</v>
      </c>
      <c r="L38" s="249">
        <v>0</v>
      </c>
      <c r="M38" s="249">
        <v>0</v>
      </c>
      <c r="N38" s="249">
        <v>0</v>
      </c>
      <c r="O38" s="249">
        <v>0</v>
      </c>
      <c r="P38" s="249">
        <v>0</v>
      </c>
      <c r="Q38" s="249">
        <v>9</v>
      </c>
      <c r="R38" s="371">
        <v>9</v>
      </c>
      <c r="S38" s="247">
        <v>2535</v>
      </c>
      <c r="T38" s="255">
        <v>67503</v>
      </c>
      <c r="U38" s="247">
        <v>1371</v>
      </c>
      <c r="V38" s="255">
        <v>42102</v>
      </c>
      <c r="W38" s="725">
        <v>0</v>
      </c>
      <c r="X38" s="564"/>
      <c r="Y38" s="564"/>
      <c r="Z38" s="733">
        <v>0</v>
      </c>
      <c r="AA38" s="247">
        <v>0</v>
      </c>
      <c r="AB38" s="249">
        <v>0</v>
      </c>
      <c r="AC38" s="249">
        <v>0</v>
      </c>
      <c r="AD38" s="249">
        <v>0</v>
      </c>
      <c r="AE38" s="371">
        <v>0</v>
      </c>
      <c r="AF38" s="247">
        <v>0</v>
      </c>
      <c r="AG38" s="249">
        <v>0</v>
      </c>
      <c r="AH38" s="249">
        <v>0</v>
      </c>
      <c r="AI38" s="371">
        <v>0</v>
      </c>
      <c r="AJ38" s="247">
        <v>0</v>
      </c>
      <c r="AK38" s="256">
        <v>1</v>
      </c>
      <c r="AL38" s="257"/>
      <c r="AM38" s="258"/>
      <c r="AN38" s="258"/>
      <c r="AO38" s="258"/>
      <c r="AP38" s="294"/>
      <c r="AQ38" s="259"/>
      <c r="AR38" s="260"/>
      <c r="AS38" s="261"/>
      <c r="AT38" s="249">
        <v>0</v>
      </c>
      <c r="AU38" s="247">
        <v>0</v>
      </c>
      <c r="AV38" s="249"/>
      <c r="AW38" s="256"/>
      <c r="AX38" s="262">
        <v>0</v>
      </c>
      <c r="AY38" s="263">
        <v>0</v>
      </c>
      <c r="AZ38" s="263">
        <v>0</v>
      </c>
      <c r="BA38" s="263">
        <v>0</v>
      </c>
      <c r="BB38" s="263">
        <v>0</v>
      </c>
      <c r="BC38" s="263">
        <v>0</v>
      </c>
      <c r="BD38" s="263">
        <v>0</v>
      </c>
      <c r="BE38" s="263">
        <v>0</v>
      </c>
      <c r="BF38" s="264">
        <v>0</v>
      </c>
      <c r="BG38" s="808">
        <v>0</v>
      </c>
      <c r="BH38" s="262">
        <v>0</v>
      </c>
      <c r="BI38" s="263">
        <v>0</v>
      </c>
      <c r="BJ38" s="263">
        <v>0</v>
      </c>
      <c r="BK38" s="263">
        <v>0</v>
      </c>
      <c r="BL38" s="263">
        <v>0</v>
      </c>
      <c r="BM38" s="263">
        <v>0</v>
      </c>
      <c r="BN38" s="263">
        <v>0</v>
      </c>
      <c r="BO38" s="263">
        <v>0</v>
      </c>
      <c r="BP38" s="265">
        <v>0</v>
      </c>
      <c r="BQ38" s="810">
        <v>0</v>
      </c>
      <c r="BR38" s="262">
        <v>0</v>
      </c>
      <c r="BS38" s="263">
        <v>0</v>
      </c>
      <c r="BT38" s="263">
        <v>0</v>
      </c>
      <c r="BU38" s="263">
        <v>0</v>
      </c>
      <c r="BV38" s="263">
        <v>0</v>
      </c>
      <c r="BW38" s="263">
        <v>0</v>
      </c>
      <c r="BX38" s="263">
        <v>0</v>
      </c>
      <c r="BY38" s="263">
        <v>0</v>
      </c>
      <c r="BZ38" s="263">
        <v>0</v>
      </c>
      <c r="CA38" s="263">
        <v>0</v>
      </c>
      <c r="CB38" s="263">
        <v>0</v>
      </c>
      <c r="CC38" s="263">
        <v>0</v>
      </c>
      <c r="CD38" s="263">
        <v>0</v>
      </c>
      <c r="CE38" s="810">
        <v>0</v>
      </c>
      <c r="CF38" s="810">
        <v>0</v>
      </c>
      <c r="CG38" s="262">
        <v>0</v>
      </c>
      <c r="CH38" s="263">
        <v>0</v>
      </c>
      <c r="CI38" s="263">
        <v>0</v>
      </c>
      <c r="CJ38" s="263">
        <v>0</v>
      </c>
      <c r="CK38" s="266">
        <v>0</v>
      </c>
      <c r="CL38" s="263">
        <v>0</v>
      </c>
      <c r="CM38" s="263">
        <v>0</v>
      </c>
      <c r="CN38" s="266">
        <v>0</v>
      </c>
      <c r="CO38" s="267">
        <v>0</v>
      </c>
      <c r="CP38" s="262">
        <v>0</v>
      </c>
      <c r="CQ38" s="263">
        <v>0</v>
      </c>
      <c r="CR38" s="263">
        <v>0</v>
      </c>
      <c r="CS38" s="263">
        <v>0</v>
      </c>
      <c r="CT38" s="266">
        <v>0</v>
      </c>
      <c r="CU38" s="263">
        <v>0</v>
      </c>
      <c r="CV38" s="263">
        <v>0</v>
      </c>
      <c r="CW38" s="266">
        <v>0</v>
      </c>
      <c r="CX38" s="267">
        <v>0</v>
      </c>
      <c r="CY38" s="262">
        <v>0</v>
      </c>
      <c r="CZ38" s="263">
        <v>0</v>
      </c>
      <c r="DA38" s="263">
        <v>0</v>
      </c>
      <c r="DB38" s="263">
        <v>0</v>
      </c>
      <c r="DC38" s="266">
        <v>0</v>
      </c>
      <c r="DD38" s="263">
        <v>0</v>
      </c>
      <c r="DE38" s="263">
        <v>0</v>
      </c>
      <c r="DF38" s="266">
        <v>0</v>
      </c>
      <c r="DG38" s="267">
        <v>0</v>
      </c>
      <c r="DH38" s="262">
        <v>0</v>
      </c>
      <c r="DI38" s="263">
        <v>0</v>
      </c>
      <c r="DJ38" s="263">
        <v>0</v>
      </c>
      <c r="DK38" s="263">
        <v>0</v>
      </c>
      <c r="DL38" s="266">
        <v>0</v>
      </c>
      <c r="DM38" s="263">
        <v>0</v>
      </c>
      <c r="DN38" s="263">
        <v>0</v>
      </c>
      <c r="DO38" s="266">
        <v>0</v>
      </c>
      <c r="DP38" s="267">
        <v>0</v>
      </c>
      <c r="DQ38" s="270">
        <v>0</v>
      </c>
      <c r="DR38" s="268">
        <v>0</v>
      </c>
      <c r="DS38" s="269">
        <v>0</v>
      </c>
      <c r="DT38" s="250">
        <v>0</v>
      </c>
      <c r="DU38" s="266">
        <v>0</v>
      </c>
      <c r="DV38" s="814">
        <v>0</v>
      </c>
      <c r="DW38" s="815">
        <v>0</v>
      </c>
      <c r="DX38" s="816">
        <v>0</v>
      </c>
      <c r="DY38" s="775">
        <v>0</v>
      </c>
      <c r="DZ38" s="813">
        <v>0</v>
      </c>
      <c r="EA38" s="270"/>
      <c r="EB38" s="271"/>
      <c r="EC38" s="272"/>
      <c r="ED38" s="272"/>
      <c r="EE38" s="272"/>
      <c r="EF38" s="273"/>
      <c r="EG38" s="271">
        <v>0</v>
      </c>
      <c r="EH38" s="273">
        <v>0</v>
      </c>
      <c r="EI38" s="686">
        <v>0</v>
      </c>
      <c r="EJ38" s="271"/>
      <c r="EK38" s="274"/>
      <c r="EL38" s="274"/>
      <c r="EM38" s="274"/>
      <c r="EN38" s="274"/>
      <c r="EO38" s="273"/>
      <c r="EP38" s="787"/>
      <c r="EQ38" s="788"/>
      <c r="ER38" s="787"/>
      <c r="ES38" s="786"/>
      <c r="ET38" s="786"/>
      <c r="EU38" s="252"/>
      <c r="EV38" s="253"/>
      <c r="EW38" s="252"/>
      <c r="EX38" s="252"/>
      <c r="EY38" s="642"/>
    </row>
    <row r="39" spans="1:150" s="303" customFormat="1" ht="15.75" customHeight="1" thickBot="1">
      <c r="A39" s="43">
        <v>31</v>
      </c>
      <c r="B39" s="301" t="s">
        <v>487</v>
      </c>
      <c r="C39" s="168" t="s">
        <v>199</v>
      </c>
      <c r="D39" s="244">
        <v>31</v>
      </c>
      <c r="E39" s="361" t="s">
        <v>29</v>
      </c>
      <c r="F39" s="254">
        <v>12</v>
      </c>
      <c r="G39" s="249">
        <v>0</v>
      </c>
      <c r="H39" s="371">
        <v>12</v>
      </c>
      <c r="I39" s="725">
        <v>0</v>
      </c>
      <c r="J39" s="247">
        <v>0</v>
      </c>
      <c r="K39" s="249">
        <v>0</v>
      </c>
      <c r="L39" s="249">
        <v>0</v>
      </c>
      <c r="M39" s="249">
        <v>0</v>
      </c>
      <c r="N39" s="249">
        <v>0</v>
      </c>
      <c r="O39" s="249">
        <v>0</v>
      </c>
      <c r="P39" s="249">
        <v>0</v>
      </c>
      <c r="Q39" s="249">
        <v>0</v>
      </c>
      <c r="R39" s="249">
        <v>0</v>
      </c>
      <c r="S39" s="247">
        <v>0</v>
      </c>
      <c r="T39" s="255">
        <v>2925</v>
      </c>
      <c r="U39" s="247">
        <v>17663</v>
      </c>
      <c r="V39" s="255">
        <v>77186</v>
      </c>
      <c r="W39" s="725">
        <v>3404</v>
      </c>
      <c r="X39" s="564"/>
      <c r="Y39" s="564"/>
      <c r="Z39" s="733">
        <v>0</v>
      </c>
      <c r="AA39" s="247">
        <v>3</v>
      </c>
      <c r="AB39" s="249">
        <v>6</v>
      </c>
      <c r="AC39" s="249">
        <v>71</v>
      </c>
      <c r="AD39" s="249">
        <v>4</v>
      </c>
      <c r="AE39" s="797">
        <v>80</v>
      </c>
      <c r="AF39" s="247">
        <v>75</v>
      </c>
      <c r="AG39" s="249">
        <v>84</v>
      </c>
      <c r="AH39" s="249">
        <v>1</v>
      </c>
      <c r="AI39" s="371">
        <v>160</v>
      </c>
      <c r="AJ39" s="247">
        <v>6905</v>
      </c>
      <c r="AK39" s="256">
        <v>54103</v>
      </c>
      <c r="AL39" s="257"/>
      <c r="AM39" s="258"/>
      <c r="AN39" s="258"/>
      <c r="AO39" s="258"/>
      <c r="AP39" s="294"/>
      <c r="AQ39" s="259"/>
      <c r="AR39" s="260"/>
      <c r="AS39" s="261"/>
      <c r="AT39" s="249">
        <v>0</v>
      </c>
      <c r="AU39" s="247">
        <v>0</v>
      </c>
      <c r="AV39" s="249"/>
      <c r="AW39" s="256"/>
      <c r="AX39" s="262">
        <v>1</v>
      </c>
      <c r="AY39" s="263">
        <v>0</v>
      </c>
      <c r="AZ39" s="263">
        <v>0</v>
      </c>
      <c r="BA39" s="263">
        <v>0</v>
      </c>
      <c r="BB39" s="263">
        <v>0</v>
      </c>
      <c r="BC39" s="263">
        <v>3</v>
      </c>
      <c r="BD39" s="263">
        <v>0</v>
      </c>
      <c r="BE39" s="263">
        <v>1345</v>
      </c>
      <c r="BF39" s="264">
        <v>2</v>
      </c>
      <c r="BG39" s="808">
        <v>1351</v>
      </c>
      <c r="BH39" s="262">
        <v>0</v>
      </c>
      <c r="BI39" s="263">
        <v>0</v>
      </c>
      <c r="BJ39" s="263">
        <v>0</v>
      </c>
      <c r="BK39" s="263">
        <v>0</v>
      </c>
      <c r="BL39" s="263">
        <v>25</v>
      </c>
      <c r="BM39" s="263">
        <v>0</v>
      </c>
      <c r="BN39" s="263">
        <v>13</v>
      </c>
      <c r="BO39" s="263">
        <v>0</v>
      </c>
      <c r="BP39" s="265">
        <v>0</v>
      </c>
      <c r="BQ39" s="810">
        <v>38</v>
      </c>
      <c r="BR39" s="817">
        <v>0</v>
      </c>
      <c r="BS39" s="818">
        <v>0</v>
      </c>
      <c r="BT39" s="818">
        <v>39</v>
      </c>
      <c r="BU39" s="818">
        <v>0</v>
      </c>
      <c r="BV39" s="818">
        <v>0</v>
      </c>
      <c r="BW39" s="818">
        <v>0</v>
      </c>
      <c r="BX39" s="818">
        <v>0</v>
      </c>
      <c r="BY39" s="818">
        <v>0</v>
      </c>
      <c r="BZ39" s="818">
        <v>0</v>
      </c>
      <c r="CA39" s="818">
        <v>1</v>
      </c>
      <c r="CB39" s="818">
        <v>0</v>
      </c>
      <c r="CC39" s="818">
        <v>0</v>
      </c>
      <c r="CD39" s="818">
        <v>0</v>
      </c>
      <c r="CE39" s="810">
        <v>40</v>
      </c>
      <c r="CF39" s="810">
        <v>0</v>
      </c>
      <c r="CG39" s="262">
        <v>1</v>
      </c>
      <c r="CH39" s="263">
        <v>0</v>
      </c>
      <c r="CI39" s="263">
        <v>0</v>
      </c>
      <c r="CJ39" s="263">
        <v>0</v>
      </c>
      <c r="CK39" s="266">
        <v>1</v>
      </c>
      <c r="CL39" s="263">
        <v>3</v>
      </c>
      <c r="CM39" s="263">
        <v>1</v>
      </c>
      <c r="CN39" s="266">
        <v>4</v>
      </c>
      <c r="CO39" s="267">
        <v>5</v>
      </c>
      <c r="CP39" s="262">
        <v>51</v>
      </c>
      <c r="CQ39" s="263">
        <v>0</v>
      </c>
      <c r="CR39" s="263">
        <v>3</v>
      </c>
      <c r="CS39" s="263">
        <v>1</v>
      </c>
      <c r="CT39" s="266">
        <v>55</v>
      </c>
      <c r="CU39" s="263">
        <v>3</v>
      </c>
      <c r="CV39" s="263">
        <v>0</v>
      </c>
      <c r="CW39" s="266">
        <v>3</v>
      </c>
      <c r="CX39" s="267">
        <v>58</v>
      </c>
      <c r="CY39" s="262">
        <v>0</v>
      </c>
      <c r="CZ39" s="263">
        <v>2</v>
      </c>
      <c r="DA39" s="263">
        <v>485</v>
      </c>
      <c r="DB39" s="263">
        <v>227</v>
      </c>
      <c r="DC39" s="266">
        <v>714</v>
      </c>
      <c r="DD39" s="263">
        <v>53</v>
      </c>
      <c r="DE39" s="263">
        <v>531</v>
      </c>
      <c r="DF39" s="266">
        <v>584</v>
      </c>
      <c r="DG39" s="267">
        <v>1298</v>
      </c>
      <c r="DH39" s="262">
        <v>0</v>
      </c>
      <c r="DI39" s="263">
        <v>0</v>
      </c>
      <c r="DJ39" s="263">
        <v>1</v>
      </c>
      <c r="DK39" s="263">
        <v>56</v>
      </c>
      <c r="DL39" s="266">
        <v>57</v>
      </c>
      <c r="DM39" s="263">
        <v>5</v>
      </c>
      <c r="DN39" s="263">
        <v>162</v>
      </c>
      <c r="DO39" s="266">
        <v>167</v>
      </c>
      <c r="DP39" s="267">
        <v>224</v>
      </c>
      <c r="DQ39" s="270">
        <v>61</v>
      </c>
      <c r="DR39" s="268">
        <v>63</v>
      </c>
      <c r="DS39" s="269">
        <v>544</v>
      </c>
      <c r="DT39" s="250">
        <v>1522</v>
      </c>
      <c r="DU39" s="266">
        <v>1585</v>
      </c>
      <c r="DV39" s="814">
        <v>9</v>
      </c>
      <c r="DW39" s="815">
        <v>11</v>
      </c>
      <c r="DX39" s="816">
        <v>544</v>
      </c>
      <c r="DY39" s="775">
        <v>1520</v>
      </c>
      <c r="DZ39" s="813">
        <v>1531</v>
      </c>
      <c r="EA39" s="270"/>
      <c r="EB39" s="271"/>
      <c r="EC39" s="272"/>
      <c r="ED39" s="272"/>
      <c r="EE39" s="272"/>
      <c r="EF39" s="273"/>
      <c r="EG39" s="271">
        <v>0</v>
      </c>
      <c r="EH39" s="273">
        <v>0</v>
      </c>
      <c r="EI39" s="686">
        <v>0</v>
      </c>
      <c r="EJ39" s="271"/>
      <c r="EK39" s="274"/>
      <c r="EL39" s="274"/>
      <c r="EM39" s="274"/>
      <c r="EN39" s="274"/>
      <c r="EO39" s="273"/>
      <c r="EP39" s="789"/>
      <c r="EQ39" s="790"/>
      <c r="ER39" s="789"/>
      <c r="ES39" s="786"/>
      <c r="ET39" s="786"/>
    </row>
    <row r="40" spans="1:150" s="231" customFormat="1" ht="18" customHeight="1" thickBot="1">
      <c r="A40" s="227">
        <v>36</v>
      </c>
      <c r="C40" s="227" t="s">
        <v>490</v>
      </c>
      <c r="D40" s="245">
        <v>32</v>
      </c>
      <c r="E40" s="230" t="s">
        <v>152</v>
      </c>
      <c r="F40" s="794">
        <v>23477</v>
      </c>
      <c r="G40" s="794">
        <v>5269</v>
      </c>
      <c r="H40" s="794">
        <v>29534</v>
      </c>
      <c r="I40" s="794">
        <v>198</v>
      </c>
      <c r="J40" s="794">
        <v>0</v>
      </c>
      <c r="K40" s="794">
        <v>328</v>
      </c>
      <c r="L40" s="794">
        <v>192</v>
      </c>
      <c r="M40" s="794">
        <v>31</v>
      </c>
      <c r="N40" s="794">
        <v>95</v>
      </c>
      <c r="O40" s="794">
        <v>0</v>
      </c>
      <c r="P40" s="794">
        <v>0</v>
      </c>
      <c r="Q40" s="794">
        <v>402</v>
      </c>
      <c r="R40" s="794">
        <v>1048</v>
      </c>
      <c r="S40" s="794">
        <v>68847</v>
      </c>
      <c r="T40" s="794">
        <v>3187372</v>
      </c>
      <c r="U40" s="794">
        <v>50892</v>
      </c>
      <c r="V40" s="794">
        <v>1826553</v>
      </c>
      <c r="W40" s="794">
        <v>21005</v>
      </c>
      <c r="X40" s="794"/>
      <c r="Y40" s="794"/>
      <c r="Z40" s="794">
        <v>0</v>
      </c>
      <c r="AA40" s="794">
        <v>1175</v>
      </c>
      <c r="AB40" s="794">
        <v>1176</v>
      </c>
      <c r="AC40" s="794">
        <v>3651</v>
      </c>
      <c r="AD40" s="794">
        <v>175</v>
      </c>
      <c r="AE40" s="794">
        <v>6002</v>
      </c>
      <c r="AF40" s="794">
        <v>40939</v>
      </c>
      <c r="AG40" s="794">
        <v>5954</v>
      </c>
      <c r="AH40" s="794">
        <v>140</v>
      </c>
      <c r="AI40" s="794">
        <v>47033</v>
      </c>
      <c r="AJ40" s="794">
        <v>7089</v>
      </c>
      <c r="AK40" s="794">
        <v>75372</v>
      </c>
      <c r="AL40" s="794">
        <v>4107</v>
      </c>
      <c r="AM40" s="794">
        <v>11094</v>
      </c>
      <c r="AN40" s="794">
        <v>1</v>
      </c>
      <c r="AO40" s="794">
        <v>0</v>
      </c>
      <c r="AP40" s="794">
        <v>0</v>
      </c>
      <c r="AQ40" s="794">
        <v>18</v>
      </c>
      <c r="AR40" s="794">
        <v>2</v>
      </c>
      <c r="AS40" s="794">
        <v>2</v>
      </c>
      <c r="AT40" s="794">
        <v>625190</v>
      </c>
      <c r="AU40" s="794">
        <v>66</v>
      </c>
      <c r="AV40" s="794">
        <v>4942</v>
      </c>
      <c r="AW40" s="794">
        <v>599</v>
      </c>
      <c r="AX40" s="794">
        <v>85</v>
      </c>
      <c r="AY40" s="794">
        <v>297</v>
      </c>
      <c r="AZ40" s="794">
        <v>2828</v>
      </c>
      <c r="BA40" s="794">
        <v>64575</v>
      </c>
      <c r="BB40" s="794">
        <v>15889</v>
      </c>
      <c r="BC40" s="794">
        <v>3061</v>
      </c>
      <c r="BD40" s="794">
        <v>9579</v>
      </c>
      <c r="BE40" s="794">
        <v>1476</v>
      </c>
      <c r="BF40" s="794">
        <v>17</v>
      </c>
      <c r="BG40" s="794">
        <v>97807</v>
      </c>
      <c r="BH40" s="794">
        <v>2246</v>
      </c>
      <c r="BI40" s="794">
        <v>7333</v>
      </c>
      <c r="BJ40" s="794">
        <v>558772</v>
      </c>
      <c r="BK40" s="794">
        <v>151894</v>
      </c>
      <c r="BL40" s="794">
        <v>36626</v>
      </c>
      <c r="BM40" s="794">
        <v>80331</v>
      </c>
      <c r="BN40" s="794">
        <v>6329</v>
      </c>
      <c r="BO40" s="794">
        <v>9574</v>
      </c>
      <c r="BP40" s="794">
        <v>25</v>
      </c>
      <c r="BQ40" s="794">
        <v>853130</v>
      </c>
      <c r="BR40" s="794">
        <v>5125</v>
      </c>
      <c r="BS40" s="794">
        <v>704278</v>
      </c>
      <c r="BT40" s="794">
        <v>12339</v>
      </c>
      <c r="BU40" s="794">
        <v>1060</v>
      </c>
      <c r="BV40" s="794">
        <v>13813</v>
      </c>
      <c r="BW40" s="794">
        <v>15731</v>
      </c>
      <c r="BX40" s="794">
        <v>102040</v>
      </c>
      <c r="BY40" s="794">
        <v>3218</v>
      </c>
      <c r="BZ40" s="794">
        <v>22776</v>
      </c>
      <c r="CA40" s="794">
        <v>8059</v>
      </c>
      <c r="CB40" s="794">
        <v>3268</v>
      </c>
      <c r="CC40" s="794">
        <v>1741</v>
      </c>
      <c r="CD40" s="794">
        <v>2628</v>
      </c>
      <c r="CE40" s="794">
        <v>896076</v>
      </c>
      <c r="CF40" s="794">
        <v>103101</v>
      </c>
      <c r="CG40" s="794">
        <v>2166</v>
      </c>
      <c r="CH40" s="794">
        <v>4</v>
      </c>
      <c r="CI40" s="794">
        <v>3486</v>
      </c>
      <c r="CJ40" s="794">
        <v>16</v>
      </c>
      <c r="CK40" s="794">
        <v>5672</v>
      </c>
      <c r="CL40" s="794">
        <v>749</v>
      </c>
      <c r="CM40" s="794">
        <v>36</v>
      </c>
      <c r="CN40" s="794">
        <v>785</v>
      </c>
      <c r="CO40" s="794">
        <v>6457</v>
      </c>
      <c r="CP40" s="794">
        <v>3471</v>
      </c>
      <c r="CQ40" s="794">
        <v>28</v>
      </c>
      <c r="CR40" s="794">
        <v>1440</v>
      </c>
      <c r="CS40" s="794">
        <v>20</v>
      </c>
      <c r="CT40" s="794">
        <v>4959</v>
      </c>
      <c r="CU40" s="794">
        <v>497</v>
      </c>
      <c r="CV40" s="794">
        <v>18</v>
      </c>
      <c r="CW40" s="794">
        <v>515</v>
      </c>
      <c r="CX40" s="794">
        <v>5474</v>
      </c>
      <c r="CY40" s="794">
        <v>552</v>
      </c>
      <c r="CZ40" s="794">
        <v>65</v>
      </c>
      <c r="DA40" s="794">
        <v>2365</v>
      </c>
      <c r="DB40" s="794">
        <v>612</v>
      </c>
      <c r="DC40" s="794">
        <v>3594</v>
      </c>
      <c r="DD40" s="794">
        <v>684</v>
      </c>
      <c r="DE40" s="794">
        <v>639</v>
      </c>
      <c r="DF40" s="794">
        <v>1323</v>
      </c>
      <c r="DG40" s="794">
        <v>4917</v>
      </c>
      <c r="DH40" s="794">
        <v>3374</v>
      </c>
      <c r="DI40" s="794">
        <v>146</v>
      </c>
      <c r="DJ40" s="794">
        <v>1550</v>
      </c>
      <c r="DK40" s="794">
        <v>146</v>
      </c>
      <c r="DL40" s="794">
        <v>5216</v>
      </c>
      <c r="DM40" s="794">
        <v>484</v>
      </c>
      <c r="DN40" s="794">
        <v>215</v>
      </c>
      <c r="DO40" s="794">
        <v>699</v>
      </c>
      <c r="DP40" s="794">
        <v>5915</v>
      </c>
      <c r="DQ40" s="794">
        <v>11809</v>
      </c>
      <c r="DR40" s="794">
        <v>11931</v>
      </c>
      <c r="DS40" s="794">
        <v>9009</v>
      </c>
      <c r="DT40" s="794">
        <v>10832</v>
      </c>
      <c r="DU40" s="794">
        <v>22763</v>
      </c>
      <c r="DV40" s="794">
        <v>6172</v>
      </c>
      <c r="DW40" s="794">
        <v>6262</v>
      </c>
      <c r="DX40" s="794">
        <v>5083</v>
      </c>
      <c r="DY40" s="794">
        <v>6695</v>
      </c>
      <c r="DZ40" s="794">
        <v>12957</v>
      </c>
      <c r="EA40" s="794">
        <v>129</v>
      </c>
      <c r="EB40" s="794">
        <v>24</v>
      </c>
      <c r="EC40" s="794">
        <v>45</v>
      </c>
      <c r="ED40" s="794">
        <v>64</v>
      </c>
      <c r="EE40" s="794">
        <v>47</v>
      </c>
      <c r="EF40" s="794">
        <v>62</v>
      </c>
      <c r="EG40" s="794">
        <v>0</v>
      </c>
      <c r="EH40" s="794">
        <v>0</v>
      </c>
      <c r="EI40" s="794">
        <v>0</v>
      </c>
      <c r="EJ40" s="794">
        <v>193</v>
      </c>
      <c r="EK40" s="794">
        <v>350</v>
      </c>
      <c r="EL40" s="794">
        <v>1172.55</v>
      </c>
      <c r="EM40" s="794">
        <v>26</v>
      </c>
      <c r="EN40" s="794">
        <v>125</v>
      </c>
      <c r="EO40" s="794">
        <v>14661</v>
      </c>
      <c r="EP40" s="791"/>
      <c r="EQ40" s="791">
        <v>1274862</v>
      </c>
      <c r="ER40" s="791">
        <v>284140</v>
      </c>
      <c r="ES40" s="792"/>
      <c r="ET40" s="792"/>
    </row>
    <row r="41" spans="3:149" s="187" customFormat="1" ht="15.75" customHeight="1">
      <c r="C41" s="185"/>
      <c r="D41" s="185"/>
      <c r="E41" s="199"/>
      <c r="F41" s="186" t="s">
        <v>244</v>
      </c>
      <c r="G41" s="186"/>
      <c r="H41" s="186"/>
      <c r="I41" s="186"/>
      <c r="J41" s="186" t="s">
        <v>413</v>
      </c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795"/>
      <c r="X41" s="186"/>
      <c r="Y41" s="186"/>
      <c r="Z41" s="186"/>
      <c r="AA41" s="186"/>
      <c r="AB41" s="186"/>
      <c r="AC41" s="186"/>
      <c r="AD41" s="186"/>
      <c r="AE41" s="186"/>
      <c r="AF41" s="186"/>
      <c r="AG41" s="186"/>
      <c r="AH41" s="186"/>
      <c r="AI41" s="186"/>
      <c r="AJ41" s="186" t="s">
        <v>457</v>
      </c>
      <c r="AK41" s="186"/>
      <c r="AL41" s="186" t="s">
        <v>414</v>
      </c>
      <c r="AM41" s="186"/>
      <c r="AN41" s="186"/>
      <c r="AO41" s="186"/>
      <c r="AP41" s="186"/>
      <c r="AQ41" s="186"/>
      <c r="AR41" s="186"/>
      <c r="AS41" s="186"/>
      <c r="AT41" s="186"/>
      <c r="AU41" s="186"/>
      <c r="AV41" s="186"/>
      <c r="AW41" s="186"/>
      <c r="AX41" s="186" t="s">
        <v>415</v>
      </c>
      <c r="AY41" s="186"/>
      <c r="AZ41" s="186"/>
      <c r="BA41" s="186"/>
      <c r="BB41" s="186"/>
      <c r="BC41" s="186"/>
      <c r="BD41" s="186"/>
      <c r="BE41" s="186"/>
      <c r="BF41" s="186"/>
      <c r="BG41" s="186"/>
      <c r="BH41" s="186" t="s">
        <v>416</v>
      </c>
      <c r="BI41" s="186"/>
      <c r="BJ41" s="186"/>
      <c r="BK41" s="302" t="s">
        <v>512</v>
      </c>
      <c r="BM41" s="186"/>
      <c r="BN41" s="186"/>
      <c r="BO41" s="186"/>
      <c r="BP41" s="186"/>
      <c r="BQ41" s="300"/>
      <c r="BR41" s="186"/>
      <c r="BS41" s="186"/>
      <c r="BT41" s="186"/>
      <c r="BU41" s="186"/>
      <c r="BV41" s="186"/>
      <c r="BW41" s="186"/>
      <c r="BX41" s="186"/>
      <c r="BY41" s="186"/>
      <c r="BZ41" s="186"/>
      <c r="CA41" s="186"/>
      <c r="CB41" s="186"/>
      <c r="CC41" s="186"/>
      <c r="CD41" s="186"/>
      <c r="CE41" s="186"/>
      <c r="CF41" s="186"/>
      <c r="CG41" s="186" t="s">
        <v>417</v>
      </c>
      <c r="CH41" s="186"/>
      <c r="CI41" s="186"/>
      <c r="CJ41" s="186"/>
      <c r="CK41" s="186"/>
      <c r="CL41" s="186"/>
      <c r="CM41" s="186"/>
      <c r="CN41" s="186"/>
      <c r="CO41" s="186"/>
      <c r="CP41" s="186"/>
      <c r="CQ41" s="186"/>
      <c r="CR41" s="186"/>
      <c r="CS41" s="186"/>
      <c r="CT41" s="186"/>
      <c r="CU41" s="186"/>
      <c r="CV41" s="186"/>
      <c r="CW41" s="186"/>
      <c r="CX41" s="186"/>
      <c r="CY41" s="186" t="s">
        <v>418</v>
      </c>
      <c r="CZ41" s="186"/>
      <c r="DA41" s="186"/>
      <c r="DB41" s="186"/>
      <c r="DC41" s="186"/>
      <c r="DD41" s="186"/>
      <c r="DE41" s="186"/>
      <c r="DF41" s="186"/>
      <c r="DG41" s="186"/>
      <c r="DH41" s="186"/>
      <c r="DI41" s="186"/>
      <c r="DJ41" s="186"/>
      <c r="DK41" s="186"/>
      <c r="DL41" s="186"/>
      <c r="DM41" s="186"/>
      <c r="DN41" s="186"/>
      <c r="DO41" s="186"/>
      <c r="DP41" s="186"/>
      <c r="DQ41" s="186"/>
      <c r="DR41" s="186"/>
      <c r="DS41" s="186"/>
      <c r="DT41" s="186"/>
      <c r="DU41" s="186"/>
      <c r="DV41" s="186"/>
      <c r="DW41" s="186"/>
      <c r="DX41" s="186"/>
      <c r="DY41" s="186"/>
      <c r="DZ41" s="186"/>
      <c r="EA41" s="186" t="s">
        <v>419</v>
      </c>
      <c r="EB41" s="186"/>
      <c r="EC41" s="186"/>
      <c r="ED41" s="186"/>
      <c r="EE41" s="186"/>
      <c r="EF41" s="186"/>
      <c r="EG41" s="186"/>
      <c r="EH41" s="186"/>
      <c r="EI41" s="186"/>
      <c r="EJ41" s="186"/>
      <c r="EK41" s="186"/>
      <c r="EL41" s="186"/>
      <c r="EM41" s="186"/>
      <c r="EN41" s="186"/>
      <c r="EO41" s="186"/>
      <c r="EP41" s="186"/>
      <c r="EQ41" s="186"/>
      <c r="ER41" s="186" t="s">
        <v>458</v>
      </c>
      <c r="ES41" s="235" t="s">
        <v>246</v>
      </c>
    </row>
    <row r="42" spans="3:149" ht="12.75">
      <c r="C42" s="116"/>
      <c r="D42" s="116"/>
      <c r="E42" s="200"/>
      <c r="W42" s="796">
        <v>59</v>
      </c>
      <c r="AB42" s="1">
        <f>AB40+AC40</f>
        <v>4827</v>
      </c>
      <c r="BT42" s="15">
        <f>BR40+BS40+BT40+BU40+BW40+BV40</f>
        <v>752346</v>
      </c>
      <c r="CI42" s="1">
        <f>CI40+CL40+CR40+CU40</f>
        <v>6172</v>
      </c>
      <c r="CN42" s="11">
        <f>CN40+CW40</f>
        <v>1300</v>
      </c>
      <c r="DA42" s="1">
        <f>DA40+DD40+DE40+DJ40+DK40+DM40+DN40</f>
        <v>6083</v>
      </c>
      <c r="DC42" s="11">
        <f>DA40+DD40+DJ40+DM40</f>
        <v>5083</v>
      </c>
      <c r="DF42" s="11">
        <f>DF40+DO40</f>
        <v>2022</v>
      </c>
      <c r="DP42" s="12">
        <f>DJ40+DK40+DM40+DN40</f>
        <v>2395</v>
      </c>
      <c r="ES42" s="1">
        <v>0</v>
      </c>
    </row>
    <row r="43" spans="5:140" ht="12.75">
      <c r="E43" s="200"/>
      <c r="W43" s="796">
        <v>45179</v>
      </c>
      <c r="DL43" s="1" t="s">
        <v>41</v>
      </c>
      <c r="EJ43" s="1">
        <f>EJ40+EK40+EM40</f>
        <v>569</v>
      </c>
    </row>
    <row r="44" spans="5:126" ht="12.75">
      <c r="E44" s="200"/>
      <c r="T44"/>
      <c r="V44"/>
      <c r="W44"/>
      <c r="BS44" s="17" t="s">
        <v>88</v>
      </c>
      <c r="BT44" s="17"/>
      <c r="BU44" s="17"/>
      <c r="BV44" s="17"/>
      <c r="BW44" s="17"/>
      <c r="BX44" s="17"/>
      <c r="BY44" s="17"/>
      <c r="BZ44" s="17"/>
      <c r="CA44" s="17"/>
      <c r="CB44" s="17"/>
      <c r="CC44" s="1" t="s">
        <v>89</v>
      </c>
      <c r="CD44" s="1"/>
      <c r="CE44" s="1"/>
      <c r="CF44" s="1"/>
      <c r="DL44" s="1" t="str">
        <f>CU8</f>
        <v>CONSEGUIDOS</v>
      </c>
      <c r="DM44" s="1" t="str">
        <f>CV8</f>
        <v>NO CONSEGUIDOS</v>
      </c>
      <c r="DO44" s="11" t="str">
        <f>DM8</f>
        <v>SERVIDOS</v>
      </c>
      <c r="DP44" s="11" t="str">
        <f>DN8</f>
        <v>NO SERVIDOS</v>
      </c>
      <c r="DQ44" s="11"/>
      <c r="DV44" s="11"/>
    </row>
    <row r="45" spans="5:126" ht="12.75">
      <c r="E45" s="200"/>
      <c r="S45" s="1"/>
      <c r="T45" s="1"/>
      <c r="U45" s="1"/>
      <c r="V45" s="1"/>
      <c r="W45" s="1"/>
      <c r="BS45" s="240"/>
      <c r="BT45" s="240"/>
      <c r="BU45" s="240"/>
      <c r="BV45" s="240"/>
      <c r="BW45" s="240"/>
      <c r="BX45" s="240"/>
      <c r="BY45" s="240"/>
      <c r="BZ45" s="240"/>
      <c r="CA45" s="240"/>
      <c r="CB45" s="240"/>
      <c r="CC45" s="178">
        <f>100-BS45</f>
        <v>100</v>
      </c>
      <c r="CD45" s="178"/>
      <c r="CE45" s="178"/>
      <c r="CF45" s="178"/>
      <c r="CT45" s="11">
        <f>BR45</f>
        <v>0</v>
      </c>
      <c r="DK45" s="1" t="str">
        <f aca="true" t="shared" si="0" ref="DK45:DK70">C9</f>
        <v>BBA</v>
      </c>
      <c r="DL45" s="1">
        <f aca="true" t="shared" si="1" ref="DL45:DL70">CG9+CI9+CL9+CP9+CR9+CU9</f>
        <v>368</v>
      </c>
      <c r="DM45" s="1">
        <f aca="true" t="shared" si="2" ref="DM45:DM70">CH9+CJ9+CM9+CQ9+CS9+CV9</f>
        <v>10</v>
      </c>
      <c r="DN45" s="1">
        <f>CT45</f>
        <v>0</v>
      </c>
      <c r="DO45" s="11">
        <f aca="true" t="shared" si="3" ref="DO45:DO70">CY9+DA9+DD9+DH9+DJ9+DM9</f>
        <v>195</v>
      </c>
      <c r="DP45" s="11">
        <f aca="true" t="shared" si="4" ref="DP45:DP70">CZ9+DB9+DE9+DI9+DK9+DN9</f>
        <v>20</v>
      </c>
      <c r="DQ45" s="11"/>
      <c r="DV45" s="11"/>
    </row>
    <row r="46" spans="5:126" ht="12.75">
      <c r="E46" s="200"/>
      <c r="S46" s="1"/>
      <c r="T46" s="1"/>
      <c r="U46" s="1"/>
      <c r="V46" s="1"/>
      <c r="W46" s="1"/>
      <c r="BS46" s="240"/>
      <c r="BT46" s="240"/>
      <c r="BU46" s="240"/>
      <c r="BV46" s="240"/>
      <c r="BW46" s="240"/>
      <c r="BX46" s="240"/>
      <c r="BY46" s="240"/>
      <c r="BZ46" s="240"/>
      <c r="CA46" s="240"/>
      <c r="CB46" s="240"/>
      <c r="CC46" s="178">
        <f aca="true" t="shared" si="5" ref="CC46:CC72">100-BS46</f>
        <v>100</v>
      </c>
      <c r="CD46" s="178"/>
      <c r="CE46" s="178"/>
      <c r="CF46" s="178"/>
      <c r="CT46" s="11">
        <f aca="true" t="shared" si="6" ref="CT46:CT53">BR46</f>
        <v>0</v>
      </c>
      <c r="DK46" s="1" t="str">
        <f t="shared" si="0"/>
        <v>BIO</v>
      </c>
      <c r="DL46" s="1">
        <f t="shared" si="1"/>
        <v>442</v>
      </c>
      <c r="DM46" s="1">
        <f t="shared" si="2"/>
        <v>3</v>
      </c>
      <c r="DN46" s="1">
        <f aca="true" t="shared" si="7" ref="DN46:DN67">CT46</f>
        <v>0</v>
      </c>
      <c r="DO46" s="11">
        <f t="shared" si="3"/>
        <v>156</v>
      </c>
      <c r="DP46" s="11">
        <f t="shared" si="4"/>
        <v>13</v>
      </c>
      <c r="DQ46" s="11"/>
      <c r="DV46" s="11"/>
    </row>
    <row r="47" spans="5:126" ht="12.75">
      <c r="E47" s="200"/>
      <c r="S47" s="1"/>
      <c r="T47" s="1"/>
      <c r="U47" s="1"/>
      <c r="V47" s="1"/>
      <c r="W47" s="1"/>
      <c r="BS47" s="240"/>
      <c r="BT47" s="240"/>
      <c r="BU47" s="240"/>
      <c r="BV47" s="240"/>
      <c r="BW47" s="240"/>
      <c r="BX47" s="240"/>
      <c r="BY47" s="240"/>
      <c r="BZ47" s="240"/>
      <c r="CA47" s="240"/>
      <c r="CB47" s="240"/>
      <c r="CC47" s="178">
        <f t="shared" si="5"/>
        <v>100</v>
      </c>
      <c r="CD47" s="178"/>
      <c r="CE47" s="178"/>
      <c r="CF47" s="178"/>
      <c r="CT47" s="11">
        <f t="shared" si="6"/>
        <v>0</v>
      </c>
      <c r="DK47" s="1" t="str">
        <f t="shared" si="0"/>
        <v>BYD</v>
      </c>
      <c r="DL47" s="1">
        <f t="shared" si="1"/>
        <v>100</v>
      </c>
      <c r="DM47" s="1">
        <f t="shared" si="2"/>
        <v>0</v>
      </c>
      <c r="DN47" s="1">
        <f t="shared" si="7"/>
        <v>0</v>
      </c>
      <c r="DO47" s="11">
        <f t="shared" si="3"/>
        <v>138</v>
      </c>
      <c r="DP47" s="11">
        <f t="shared" si="4"/>
        <v>1</v>
      </c>
      <c r="DQ47" s="11"/>
      <c r="DV47" s="11"/>
    </row>
    <row r="48" spans="5:126" ht="12.75">
      <c r="E48" s="200"/>
      <c r="S48" s="1"/>
      <c r="T48" s="1"/>
      <c r="U48" s="1"/>
      <c r="V48" s="1"/>
      <c r="W48" s="1"/>
      <c r="BS48" s="240"/>
      <c r="BT48" s="240"/>
      <c r="BU48" s="240"/>
      <c r="BV48" s="240"/>
      <c r="BW48" s="240"/>
      <c r="BX48" s="240"/>
      <c r="BY48" s="240"/>
      <c r="BZ48" s="240"/>
      <c r="CA48" s="240"/>
      <c r="CB48" s="240"/>
      <c r="CC48" s="178">
        <f t="shared" si="5"/>
        <v>100</v>
      </c>
      <c r="CD48" s="178"/>
      <c r="CE48" s="178"/>
      <c r="CF48" s="178"/>
      <c r="CT48" s="11">
        <f t="shared" si="6"/>
        <v>0</v>
      </c>
      <c r="DK48" s="1" t="str">
        <f t="shared" si="0"/>
        <v>CEE</v>
      </c>
      <c r="DL48" s="1">
        <f t="shared" si="1"/>
        <v>662</v>
      </c>
      <c r="DM48" s="1">
        <f t="shared" si="2"/>
        <v>1</v>
      </c>
      <c r="DN48" s="1">
        <f t="shared" si="7"/>
        <v>0</v>
      </c>
      <c r="DO48" s="11">
        <f t="shared" si="3"/>
        <v>325</v>
      </c>
      <c r="DP48" s="11">
        <f t="shared" si="4"/>
        <v>16</v>
      </c>
      <c r="DQ48" s="11"/>
      <c r="DV48" s="11"/>
    </row>
    <row r="49" spans="5:126" ht="12.75">
      <c r="E49" s="200"/>
      <c r="S49" s="1"/>
      <c r="T49" s="1"/>
      <c r="U49" s="1"/>
      <c r="V49" s="1"/>
      <c r="W49" s="1"/>
      <c r="BS49" s="240"/>
      <c r="BT49" s="240"/>
      <c r="BU49" s="240"/>
      <c r="BV49" s="240"/>
      <c r="BW49" s="240"/>
      <c r="BX49" s="240"/>
      <c r="BY49" s="240"/>
      <c r="BZ49" s="240"/>
      <c r="CA49" s="240"/>
      <c r="CB49" s="240"/>
      <c r="CC49" s="178">
        <f t="shared" si="5"/>
        <v>100</v>
      </c>
      <c r="CD49" s="178"/>
      <c r="CE49" s="178"/>
      <c r="CF49" s="178"/>
      <c r="CT49" s="11">
        <f t="shared" si="6"/>
        <v>0</v>
      </c>
      <c r="DK49" s="1" t="str">
        <f t="shared" si="0"/>
        <v>FIS</v>
      </c>
      <c r="DL49" s="1">
        <f t="shared" si="1"/>
        <v>161</v>
      </c>
      <c r="DM49" s="1">
        <f t="shared" si="2"/>
        <v>0</v>
      </c>
      <c r="DN49" s="1">
        <f t="shared" si="7"/>
        <v>0</v>
      </c>
      <c r="DO49" s="11">
        <f t="shared" si="3"/>
        <v>16</v>
      </c>
      <c r="DP49" s="11">
        <f t="shared" si="4"/>
        <v>13</v>
      </c>
      <c r="DQ49" s="11"/>
      <c r="DV49" s="11"/>
    </row>
    <row r="50" spans="5:126" ht="12.75">
      <c r="E50" s="200"/>
      <c r="S50" s="1"/>
      <c r="T50" s="1"/>
      <c r="U50" s="1"/>
      <c r="V50" s="1"/>
      <c r="W50" s="1"/>
      <c r="BS50" s="240"/>
      <c r="BT50" s="240"/>
      <c r="BU50" s="240"/>
      <c r="BV50" s="240"/>
      <c r="BW50" s="240"/>
      <c r="BX50" s="240"/>
      <c r="BY50" s="240"/>
      <c r="BZ50" s="240"/>
      <c r="CA50" s="240"/>
      <c r="CB50" s="240"/>
      <c r="CC50" s="178">
        <f t="shared" si="5"/>
        <v>100</v>
      </c>
      <c r="CD50" s="178"/>
      <c r="CE50" s="178"/>
      <c r="CF50" s="178"/>
      <c r="CT50" s="11">
        <f t="shared" si="6"/>
        <v>0</v>
      </c>
      <c r="DK50" s="1" t="str">
        <f t="shared" si="0"/>
        <v>GEO</v>
      </c>
      <c r="DL50" s="1">
        <f t="shared" si="1"/>
        <v>307</v>
      </c>
      <c r="DM50" s="1">
        <f t="shared" si="2"/>
        <v>5</v>
      </c>
      <c r="DN50" s="1">
        <f t="shared" si="7"/>
        <v>0</v>
      </c>
      <c r="DO50" s="11">
        <f t="shared" si="3"/>
        <v>129</v>
      </c>
      <c r="DP50" s="11">
        <f t="shared" si="4"/>
        <v>40</v>
      </c>
      <c r="DQ50" s="11"/>
      <c r="DV50" s="11"/>
    </row>
    <row r="51" spans="5:126" ht="12.75">
      <c r="E51" s="200"/>
      <c r="S51" s="1"/>
      <c r="T51" s="1"/>
      <c r="U51" s="1"/>
      <c r="V51" s="1"/>
      <c r="W51" s="1"/>
      <c r="BS51" s="240"/>
      <c r="BT51" s="240"/>
      <c r="BU51" s="240"/>
      <c r="BV51" s="240"/>
      <c r="BW51" s="240"/>
      <c r="BX51" s="240"/>
      <c r="BY51" s="240"/>
      <c r="BZ51" s="240"/>
      <c r="CA51" s="240"/>
      <c r="CB51" s="240"/>
      <c r="CC51" s="178">
        <f t="shared" si="5"/>
        <v>100</v>
      </c>
      <c r="CD51" s="178"/>
      <c r="CE51" s="178"/>
      <c r="CF51" s="178"/>
      <c r="CT51" s="11">
        <f t="shared" si="6"/>
        <v>0</v>
      </c>
      <c r="DK51" s="1" t="str">
        <f t="shared" si="0"/>
        <v>INF</v>
      </c>
      <c r="DL51" s="1">
        <f t="shared" si="1"/>
        <v>620</v>
      </c>
      <c r="DM51" s="1">
        <f t="shared" si="2"/>
        <v>0</v>
      </c>
      <c r="DN51" s="1">
        <f t="shared" si="7"/>
        <v>0</v>
      </c>
      <c r="DO51" s="11">
        <f t="shared" si="3"/>
        <v>458</v>
      </c>
      <c r="DP51" s="11">
        <f t="shared" si="4"/>
        <v>34</v>
      </c>
      <c r="DQ51" s="11"/>
      <c r="DV51" s="11"/>
    </row>
    <row r="52" spans="5:126" ht="12.75">
      <c r="E52" s="200"/>
      <c r="S52" s="1"/>
      <c r="T52" s="1"/>
      <c r="U52" s="1"/>
      <c r="V52" s="1"/>
      <c r="W52" s="1"/>
      <c r="BS52" s="240"/>
      <c r="BT52" s="240"/>
      <c r="BU52" s="240"/>
      <c r="BV52" s="240"/>
      <c r="BW52" s="240"/>
      <c r="BX52" s="240"/>
      <c r="BY52" s="240"/>
      <c r="BZ52" s="240"/>
      <c r="CA52" s="240"/>
      <c r="CB52" s="240"/>
      <c r="CC52" s="178">
        <f t="shared" si="5"/>
        <v>100</v>
      </c>
      <c r="CD52" s="178"/>
      <c r="CE52" s="178"/>
      <c r="CF52" s="178"/>
      <c r="CT52" s="11">
        <f t="shared" si="6"/>
        <v>0</v>
      </c>
      <c r="DK52" s="1" t="str">
        <f t="shared" si="0"/>
        <v>MAT</v>
      </c>
      <c r="DL52" s="1">
        <f t="shared" si="1"/>
        <v>168</v>
      </c>
      <c r="DM52" s="1">
        <f t="shared" si="2"/>
        <v>2</v>
      </c>
      <c r="DN52" s="1">
        <f t="shared" si="7"/>
        <v>0</v>
      </c>
      <c r="DO52" s="11">
        <f t="shared" si="3"/>
        <v>86</v>
      </c>
      <c r="DP52" s="11">
        <f t="shared" si="4"/>
        <v>8</v>
      </c>
      <c r="DQ52" s="11"/>
      <c r="DV52" s="11"/>
    </row>
    <row r="53" spans="5:126" ht="12.75">
      <c r="E53" s="200"/>
      <c r="S53" s="1"/>
      <c r="T53" s="1"/>
      <c r="U53" s="1"/>
      <c r="V53" s="1"/>
      <c r="W53" s="1"/>
      <c r="BS53" s="240"/>
      <c r="BT53" s="240"/>
      <c r="BU53" s="240"/>
      <c r="BV53" s="240"/>
      <c r="BW53" s="240"/>
      <c r="BX53" s="240"/>
      <c r="BY53" s="240"/>
      <c r="BZ53" s="240"/>
      <c r="CA53" s="240"/>
      <c r="CB53" s="240"/>
      <c r="CC53" s="178">
        <f t="shared" si="5"/>
        <v>100</v>
      </c>
      <c r="CD53" s="178"/>
      <c r="CE53" s="178"/>
      <c r="CF53" s="178"/>
      <c r="CT53" s="11">
        <f t="shared" si="6"/>
        <v>0</v>
      </c>
      <c r="DK53" s="1" t="str">
        <f t="shared" si="0"/>
        <v>CPS</v>
      </c>
      <c r="DL53" s="1">
        <f t="shared" si="1"/>
        <v>794</v>
      </c>
      <c r="DM53" s="1">
        <f t="shared" si="2"/>
        <v>0</v>
      </c>
      <c r="DN53" s="1">
        <f t="shared" si="7"/>
        <v>0</v>
      </c>
      <c r="DO53" s="11">
        <f t="shared" si="3"/>
        <v>599</v>
      </c>
      <c r="DP53" s="11">
        <f t="shared" si="4"/>
        <v>23</v>
      </c>
      <c r="DQ53" s="11"/>
      <c r="DV53" s="11"/>
    </row>
    <row r="54" spans="5:126" ht="12.75">
      <c r="E54" s="200"/>
      <c r="S54" s="1"/>
      <c r="T54" s="1"/>
      <c r="U54" s="1"/>
      <c r="V54" s="1"/>
      <c r="W54" s="1"/>
      <c r="BS54" s="240"/>
      <c r="BT54" s="240"/>
      <c r="BU54" s="240"/>
      <c r="BV54" s="240"/>
      <c r="BW54" s="240"/>
      <c r="BX54" s="240"/>
      <c r="BY54" s="240"/>
      <c r="BZ54" s="240"/>
      <c r="CA54" s="240"/>
      <c r="CB54" s="240"/>
      <c r="CC54" s="178">
        <f t="shared" si="5"/>
        <v>100</v>
      </c>
      <c r="CD54" s="178"/>
      <c r="CE54" s="178"/>
      <c r="CF54" s="178"/>
      <c r="CT54" s="11">
        <f aca="true" t="shared" si="8" ref="CT54:CT59">BR54</f>
        <v>0</v>
      </c>
      <c r="DK54" s="1" t="str">
        <f t="shared" si="0"/>
        <v>QUI</v>
      </c>
      <c r="DL54" s="1">
        <f t="shared" si="1"/>
        <v>387</v>
      </c>
      <c r="DM54" s="1">
        <f t="shared" si="2"/>
        <v>3</v>
      </c>
      <c r="DN54" s="1">
        <f t="shared" si="7"/>
        <v>0</v>
      </c>
      <c r="DO54" s="11">
        <f t="shared" si="3"/>
        <v>70</v>
      </c>
      <c r="DP54" s="11">
        <f t="shared" si="4"/>
        <v>15</v>
      </c>
      <c r="DQ54" s="11"/>
      <c r="DV54" s="11"/>
    </row>
    <row r="55" spans="5:126" ht="12.75">
      <c r="E55" s="200"/>
      <c r="S55" s="1"/>
      <c r="T55" s="1"/>
      <c r="U55" s="1"/>
      <c r="V55" s="1"/>
      <c r="W55" s="1"/>
      <c r="BS55" s="240"/>
      <c r="BT55" s="240"/>
      <c r="BU55" s="240"/>
      <c r="BV55" s="240"/>
      <c r="BW55" s="240"/>
      <c r="BX55" s="240"/>
      <c r="BY55" s="240"/>
      <c r="BZ55" s="240"/>
      <c r="CA55" s="240"/>
      <c r="CB55" s="240"/>
      <c r="CC55" s="178">
        <f t="shared" si="5"/>
        <v>100</v>
      </c>
      <c r="CD55" s="178"/>
      <c r="CE55" s="178"/>
      <c r="CF55" s="178"/>
      <c r="CT55" s="11">
        <f t="shared" si="8"/>
        <v>0</v>
      </c>
      <c r="DK55" s="1" t="str">
        <f t="shared" si="0"/>
        <v>DER</v>
      </c>
      <c r="DL55" s="1">
        <f t="shared" si="1"/>
        <v>502</v>
      </c>
      <c r="DM55" s="1">
        <f t="shared" si="2"/>
        <v>3</v>
      </c>
      <c r="DN55" s="1">
        <f t="shared" si="7"/>
        <v>0</v>
      </c>
      <c r="DO55" s="11">
        <f t="shared" si="3"/>
        <v>916</v>
      </c>
      <c r="DP55" s="11">
        <f t="shared" si="4"/>
        <v>98</v>
      </c>
      <c r="DQ55" s="11"/>
      <c r="DV55" s="11"/>
    </row>
    <row r="56" spans="5:126" ht="12.75">
      <c r="E56" s="200"/>
      <c r="S56" s="1"/>
      <c r="T56" s="1"/>
      <c r="U56" s="1"/>
      <c r="V56" s="1"/>
      <c r="W56" s="1"/>
      <c r="BS56" s="240"/>
      <c r="BT56" s="240"/>
      <c r="BU56" s="240"/>
      <c r="BV56" s="240"/>
      <c r="BW56" s="240"/>
      <c r="BX56" s="240"/>
      <c r="BY56" s="240"/>
      <c r="BZ56" s="240"/>
      <c r="CA56" s="240"/>
      <c r="CB56" s="240"/>
      <c r="CC56" s="178">
        <f t="shared" si="5"/>
        <v>100</v>
      </c>
      <c r="CD56" s="178"/>
      <c r="CE56" s="178"/>
      <c r="CF56" s="178"/>
      <c r="CT56" s="11">
        <f t="shared" si="8"/>
        <v>0</v>
      </c>
      <c r="DK56" s="1" t="str">
        <f t="shared" si="0"/>
        <v>EDU</v>
      </c>
      <c r="DL56" s="1">
        <f t="shared" si="1"/>
        <v>455</v>
      </c>
      <c r="DM56" s="1">
        <f t="shared" si="2"/>
        <v>0</v>
      </c>
      <c r="DN56" s="1">
        <f t="shared" si="7"/>
        <v>0</v>
      </c>
      <c r="DO56" s="11">
        <f t="shared" si="3"/>
        <v>339</v>
      </c>
      <c r="DP56" s="11">
        <f t="shared" si="4"/>
        <v>5</v>
      </c>
      <c r="DQ56" s="11"/>
      <c r="DV56" s="11"/>
    </row>
    <row r="57" spans="5:126" ht="12.75">
      <c r="E57" s="200"/>
      <c r="S57" s="1"/>
      <c r="T57" s="1"/>
      <c r="U57" s="1"/>
      <c r="V57" s="1"/>
      <c r="W57" s="1"/>
      <c r="BS57" s="240"/>
      <c r="BT57" s="240"/>
      <c r="BU57" s="240"/>
      <c r="BV57" s="240"/>
      <c r="BW57" s="240"/>
      <c r="BX57" s="240"/>
      <c r="BY57" s="240"/>
      <c r="BZ57" s="240"/>
      <c r="CA57" s="240"/>
      <c r="CB57" s="240"/>
      <c r="CC57" s="178">
        <f t="shared" si="5"/>
        <v>100</v>
      </c>
      <c r="CD57" s="178"/>
      <c r="CE57" s="178"/>
      <c r="CF57" s="178"/>
      <c r="CT57" s="11">
        <f t="shared" si="8"/>
        <v>0</v>
      </c>
      <c r="DK57" s="1" t="str">
        <f t="shared" si="0"/>
        <v>FAR</v>
      </c>
      <c r="DL57" s="1">
        <f t="shared" si="1"/>
        <v>546</v>
      </c>
      <c r="DM57" s="1">
        <f t="shared" si="2"/>
        <v>10</v>
      </c>
      <c r="DN57" s="1">
        <f t="shared" si="7"/>
        <v>0</v>
      </c>
      <c r="DO57" s="11">
        <f t="shared" si="3"/>
        <v>139</v>
      </c>
      <c r="DP57" s="11">
        <f t="shared" si="4"/>
        <v>20</v>
      </c>
      <c r="DQ57" s="11"/>
      <c r="DV57" s="11"/>
    </row>
    <row r="58" spans="5:126" ht="12.75">
      <c r="E58" s="200"/>
      <c r="S58" s="1"/>
      <c r="T58" s="1"/>
      <c r="U58" s="1"/>
      <c r="V58" s="1"/>
      <c r="W58" s="1"/>
      <c r="BS58" s="240"/>
      <c r="BT58" s="240"/>
      <c r="BU58" s="240"/>
      <c r="BV58" s="240"/>
      <c r="BW58" s="240"/>
      <c r="BX58" s="240"/>
      <c r="BY58" s="240"/>
      <c r="BZ58" s="240"/>
      <c r="CA58" s="240"/>
      <c r="CB58" s="240"/>
      <c r="CC58" s="178">
        <f t="shared" si="5"/>
        <v>100</v>
      </c>
      <c r="CD58" s="178"/>
      <c r="CE58" s="178"/>
      <c r="CF58" s="178"/>
      <c r="CT58" s="11">
        <f t="shared" si="8"/>
        <v>0</v>
      </c>
      <c r="DK58" s="1" t="str">
        <f t="shared" si="0"/>
        <v>FLL</v>
      </c>
      <c r="DL58" s="1">
        <f t="shared" si="1"/>
        <v>771</v>
      </c>
      <c r="DM58" s="1">
        <f t="shared" si="2"/>
        <v>27</v>
      </c>
      <c r="DN58" s="1">
        <f t="shared" si="7"/>
        <v>0</v>
      </c>
      <c r="DO58" s="11">
        <f t="shared" si="3"/>
        <v>1286</v>
      </c>
      <c r="DP58" s="11">
        <f t="shared" si="4"/>
        <v>132</v>
      </c>
      <c r="DQ58" s="11"/>
      <c r="DV58" s="11"/>
    </row>
    <row r="59" spans="5:126" ht="12.75">
      <c r="E59" s="200"/>
      <c r="S59" s="1"/>
      <c r="T59" s="1"/>
      <c r="U59" s="1"/>
      <c r="V59" s="1"/>
      <c r="W59" s="1"/>
      <c r="BS59" s="240"/>
      <c r="BT59" s="240"/>
      <c r="BU59" s="240"/>
      <c r="BV59" s="240"/>
      <c r="BW59" s="240"/>
      <c r="BX59" s="240"/>
      <c r="BY59" s="240"/>
      <c r="BZ59" s="240"/>
      <c r="CA59" s="240"/>
      <c r="CB59" s="240"/>
      <c r="CC59" s="178">
        <f t="shared" si="5"/>
        <v>100</v>
      </c>
      <c r="CD59" s="178"/>
      <c r="CE59" s="178"/>
      <c r="CF59" s="178"/>
      <c r="CT59" s="11">
        <f t="shared" si="8"/>
        <v>0</v>
      </c>
      <c r="DK59" s="1" t="str">
        <f t="shared" si="0"/>
        <v>FLS</v>
      </c>
      <c r="DL59" s="1">
        <f t="shared" si="1"/>
        <v>271</v>
      </c>
      <c r="DM59" s="1">
        <f t="shared" si="2"/>
        <v>1</v>
      </c>
      <c r="DN59" s="1">
        <f t="shared" si="7"/>
        <v>0</v>
      </c>
      <c r="DO59" s="11">
        <f t="shared" si="3"/>
        <v>427</v>
      </c>
      <c r="DP59" s="11">
        <f t="shared" si="4"/>
        <v>12</v>
      </c>
      <c r="DQ59" s="11"/>
      <c r="DV59" s="11"/>
    </row>
    <row r="60" spans="5:126" ht="12.75">
      <c r="E60" s="200"/>
      <c r="S60" s="1"/>
      <c r="T60" s="1"/>
      <c r="U60" s="1"/>
      <c r="V60" s="1"/>
      <c r="W60" s="1"/>
      <c r="BS60" s="240"/>
      <c r="BT60" s="240"/>
      <c r="BU60" s="240"/>
      <c r="BV60" s="240"/>
      <c r="BW60" s="240"/>
      <c r="BX60" s="240"/>
      <c r="BY60" s="240"/>
      <c r="BZ60" s="240"/>
      <c r="CA60" s="240"/>
      <c r="CB60" s="240"/>
      <c r="CC60" s="178">
        <f t="shared" si="5"/>
        <v>100</v>
      </c>
      <c r="CD60" s="178"/>
      <c r="CE60" s="178"/>
      <c r="CF60" s="178"/>
      <c r="CT60" s="11">
        <f aca="true" t="shared" si="9" ref="CT60:CT67">BR60</f>
        <v>0</v>
      </c>
      <c r="DK60" s="1" t="str">
        <f t="shared" si="0"/>
        <v>GHI</v>
      </c>
      <c r="DL60" s="1">
        <f t="shared" si="1"/>
        <v>1809</v>
      </c>
      <c r="DM60" s="1">
        <f t="shared" si="2"/>
        <v>20</v>
      </c>
      <c r="DN60" s="1">
        <f t="shared" si="7"/>
        <v>0</v>
      </c>
      <c r="DO60" s="11">
        <f t="shared" si="3"/>
        <v>1311</v>
      </c>
      <c r="DP60" s="11">
        <f t="shared" si="4"/>
        <v>92</v>
      </c>
      <c r="DQ60" s="11"/>
      <c r="DV60" s="11"/>
    </row>
    <row r="61" spans="5:126" ht="12.75">
      <c r="E61" s="200"/>
      <c r="S61" s="1"/>
      <c r="T61" s="1"/>
      <c r="U61" s="1"/>
      <c r="V61" s="1"/>
      <c r="W61" s="1"/>
      <c r="BS61" s="240"/>
      <c r="BT61" s="240"/>
      <c r="BU61" s="240"/>
      <c r="BV61" s="240"/>
      <c r="BW61" s="240"/>
      <c r="BX61" s="240"/>
      <c r="BY61" s="240"/>
      <c r="BZ61" s="240"/>
      <c r="CA61" s="240"/>
      <c r="CB61" s="240"/>
      <c r="CC61" s="178">
        <f t="shared" si="5"/>
        <v>100</v>
      </c>
      <c r="CD61" s="178"/>
      <c r="CE61" s="178"/>
      <c r="CF61" s="178"/>
      <c r="CT61" s="11">
        <f t="shared" si="9"/>
        <v>0</v>
      </c>
      <c r="DK61" s="1" t="str">
        <f t="shared" si="0"/>
        <v>FDI</v>
      </c>
      <c r="DL61" s="1">
        <f t="shared" si="1"/>
        <v>39</v>
      </c>
      <c r="DM61" s="1">
        <f t="shared" si="2"/>
        <v>2</v>
      </c>
      <c r="DN61" s="1">
        <f t="shared" si="7"/>
        <v>0</v>
      </c>
      <c r="DO61" s="11">
        <f t="shared" si="3"/>
        <v>78</v>
      </c>
      <c r="DP61" s="11">
        <f t="shared" si="4"/>
        <v>3</v>
      </c>
      <c r="DQ61" s="11"/>
      <c r="DV61" s="11"/>
    </row>
    <row r="62" spans="5:126" ht="12.75">
      <c r="E62" s="200"/>
      <c r="S62" s="1"/>
      <c r="T62" s="1"/>
      <c r="U62" s="1"/>
      <c r="V62" s="1"/>
      <c r="W62" s="1"/>
      <c r="BS62" s="240"/>
      <c r="BT62" s="240"/>
      <c r="BU62" s="240"/>
      <c r="BV62" s="240"/>
      <c r="BW62" s="240"/>
      <c r="BX62" s="240"/>
      <c r="BY62" s="240"/>
      <c r="BZ62" s="240"/>
      <c r="CA62" s="240"/>
      <c r="CB62" s="240"/>
      <c r="CC62" s="178">
        <f t="shared" si="5"/>
        <v>100</v>
      </c>
      <c r="CD62" s="178"/>
      <c r="CE62" s="178"/>
      <c r="CF62" s="178"/>
      <c r="CT62" s="11">
        <f t="shared" si="9"/>
        <v>0</v>
      </c>
      <c r="DK62" s="1" t="str">
        <f t="shared" si="0"/>
        <v>MED</v>
      </c>
      <c r="DL62" s="1">
        <f t="shared" si="1"/>
        <v>852</v>
      </c>
      <c r="DM62" s="1">
        <f t="shared" si="2"/>
        <v>12</v>
      </c>
      <c r="DN62" s="1">
        <f t="shared" si="7"/>
        <v>0</v>
      </c>
      <c r="DO62" s="11">
        <f t="shared" si="3"/>
        <v>480</v>
      </c>
      <c r="DP62" s="11">
        <f t="shared" si="4"/>
        <v>143</v>
      </c>
      <c r="DQ62" s="11"/>
      <c r="DV62" s="11"/>
    </row>
    <row r="63" spans="5:126" ht="12.75">
      <c r="E63" s="200"/>
      <c r="S63" s="1"/>
      <c r="T63" s="1"/>
      <c r="U63" s="1"/>
      <c r="V63" s="1"/>
      <c r="W63" s="1"/>
      <c r="BS63" s="240"/>
      <c r="BT63" s="240"/>
      <c r="BU63" s="240"/>
      <c r="BV63" s="240"/>
      <c r="BW63" s="240"/>
      <c r="BX63" s="240"/>
      <c r="BY63" s="240"/>
      <c r="BZ63" s="240"/>
      <c r="CA63" s="240"/>
      <c r="CB63" s="240"/>
      <c r="CC63" s="178">
        <f t="shared" si="5"/>
        <v>100</v>
      </c>
      <c r="CD63" s="178"/>
      <c r="CE63" s="178"/>
      <c r="CF63" s="178"/>
      <c r="CT63" s="11">
        <f t="shared" si="9"/>
        <v>0</v>
      </c>
      <c r="DK63" s="1" t="str">
        <f t="shared" si="0"/>
        <v>ODO</v>
      </c>
      <c r="DL63" s="1">
        <f t="shared" si="1"/>
        <v>233</v>
      </c>
      <c r="DM63" s="1">
        <f t="shared" si="2"/>
        <v>5</v>
      </c>
      <c r="DN63" s="1">
        <f t="shared" si="7"/>
        <v>0</v>
      </c>
      <c r="DO63" s="11">
        <f t="shared" si="3"/>
        <v>240</v>
      </c>
      <c r="DP63" s="11">
        <f t="shared" si="4"/>
        <v>35</v>
      </c>
      <c r="DQ63" s="11"/>
      <c r="DV63" s="11"/>
    </row>
    <row r="64" spans="5:126" ht="12.75">
      <c r="E64" s="200"/>
      <c r="S64" s="1"/>
      <c r="T64" s="1"/>
      <c r="U64" s="1"/>
      <c r="V64" s="1"/>
      <c r="W64" s="1"/>
      <c r="BS64" s="240"/>
      <c r="BT64" s="240"/>
      <c r="BU64" s="240"/>
      <c r="BV64" s="240"/>
      <c r="BW64" s="240"/>
      <c r="BX64" s="240"/>
      <c r="BY64" s="240"/>
      <c r="BZ64" s="240"/>
      <c r="CA64" s="240"/>
      <c r="CB64" s="240"/>
      <c r="CC64" s="178">
        <f t="shared" si="5"/>
        <v>100</v>
      </c>
      <c r="CD64" s="178"/>
      <c r="CE64" s="178"/>
      <c r="CF64" s="178"/>
      <c r="CT64" s="11">
        <f t="shared" si="9"/>
        <v>0</v>
      </c>
      <c r="DK64" s="1" t="str">
        <f t="shared" si="0"/>
        <v>PSI</v>
      </c>
      <c r="DL64" s="1">
        <f t="shared" si="1"/>
        <v>343</v>
      </c>
      <c r="DM64" s="1">
        <f t="shared" si="2"/>
        <v>4</v>
      </c>
      <c r="DN64" s="1">
        <f t="shared" si="7"/>
        <v>0</v>
      </c>
      <c r="DO64" s="11">
        <f t="shared" si="3"/>
        <v>327</v>
      </c>
      <c r="DP64" s="11">
        <f t="shared" si="4"/>
        <v>40</v>
      </c>
      <c r="DQ64" s="11"/>
      <c r="DV64" s="11"/>
    </row>
    <row r="65" spans="5:126" ht="12.75">
      <c r="E65" s="200"/>
      <c r="S65" s="1"/>
      <c r="T65" s="1"/>
      <c r="U65" s="1"/>
      <c r="V65" s="1"/>
      <c r="W65" s="1"/>
      <c r="BS65" s="240"/>
      <c r="BT65" s="240"/>
      <c r="BU65" s="240"/>
      <c r="BV65" s="240"/>
      <c r="BW65" s="240"/>
      <c r="BX65" s="240"/>
      <c r="BY65" s="240"/>
      <c r="BZ65" s="240"/>
      <c r="CA65" s="240"/>
      <c r="CB65" s="240"/>
      <c r="CC65" s="178">
        <f t="shared" si="5"/>
        <v>100</v>
      </c>
      <c r="CD65" s="178"/>
      <c r="CE65" s="178"/>
      <c r="CF65" s="178"/>
      <c r="CT65" s="11">
        <f t="shared" si="9"/>
        <v>0</v>
      </c>
      <c r="DK65" s="1" t="str">
        <f t="shared" si="0"/>
        <v>VET</v>
      </c>
      <c r="DL65" s="1">
        <f t="shared" si="1"/>
        <v>992</v>
      </c>
      <c r="DM65" s="1">
        <f t="shared" si="2"/>
        <v>1</v>
      </c>
      <c r="DN65" s="1">
        <f t="shared" si="7"/>
        <v>0</v>
      </c>
      <c r="DO65" s="11">
        <f t="shared" si="3"/>
        <v>145</v>
      </c>
      <c r="DP65" s="11">
        <f t="shared" si="4"/>
        <v>28</v>
      </c>
      <c r="DQ65" s="11"/>
      <c r="DV65" s="11"/>
    </row>
    <row r="66" spans="5:126" ht="12.75">
      <c r="E66" s="200"/>
      <c r="S66" s="1"/>
      <c r="T66" s="1"/>
      <c r="U66" s="1"/>
      <c r="V66" s="1"/>
      <c r="W66" s="1"/>
      <c r="BS66" s="240"/>
      <c r="BT66" s="240"/>
      <c r="BU66" s="240"/>
      <c r="BV66" s="240"/>
      <c r="BW66" s="240"/>
      <c r="BX66" s="240"/>
      <c r="BY66" s="240"/>
      <c r="BZ66" s="240"/>
      <c r="CA66" s="240"/>
      <c r="CB66" s="240"/>
      <c r="CC66" s="178">
        <f t="shared" si="5"/>
        <v>100</v>
      </c>
      <c r="CD66" s="178"/>
      <c r="CE66" s="178"/>
      <c r="CF66" s="178"/>
      <c r="CT66" s="11">
        <f t="shared" si="9"/>
        <v>0</v>
      </c>
      <c r="DK66" s="1" t="str">
        <f t="shared" si="0"/>
        <v>ENF</v>
      </c>
      <c r="DL66" s="1">
        <f t="shared" si="1"/>
        <v>86</v>
      </c>
      <c r="DM66" s="1">
        <f t="shared" si="2"/>
        <v>1</v>
      </c>
      <c r="DN66" s="1">
        <f t="shared" si="7"/>
        <v>0</v>
      </c>
      <c r="DO66" s="11">
        <f t="shared" si="3"/>
        <v>90</v>
      </c>
      <c r="DP66" s="11">
        <f t="shared" si="4"/>
        <v>20</v>
      </c>
      <c r="DQ66" s="11"/>
      <c r="DV66" s="11"/>
    </row>
    <row r="67" spans="5:126" ht="12.75">
      <c r="E67" s="200"/>
      <c r="S67" s="1"/>
      <c r="T67" s="1"/>
      <c r="U67" s="1"/>
      <c r="V67" s="1"/>
      <c r="W67" s="1"/>
      <c r="BS67" s="240"/>
      <c r="BT67" s="240"/>
      <c r="BU67" s="240"/>
      <c r="BV67" s="240"/>
      <c r="BW67" s="240"/>
      <c r="BX67" s="240"/>
      <c r="BY67" s="240"/>
      <c r="BZ67" s="240"/>
      <c r="CA67" s="240"/>
      <c r="CB67" s="240"/>
      <c r="CC67" s="178">
        <f t="shared" si="5"/>
        <v>100</v>
      </c>
      <c r="CD67" s="178"/>
      <c r="CE67" s="178"/>
      <c r="CF67" s="178"/>
      <c r="CT67" s="11">
        <f t="shared" si="9"/>
        <v>0</v>
      </c>
      <c r="DK67" s="1" t="str">
        <f t="shared" si="0"/>
        <v>EST</v>
      </c>
      <c r="DL67" s="1">
        <f t="shared" si="1"/>
        <v>22</v>
      </c>
      <c r="DM67" s="1">
        <f t="shared" si="2"/>
        <v>2</v>
      </c>
      <c r="DN67" s="1">
        <f t="shared" si="7"/>
        <v>0</v>
      </c>
      <c r="DO67" s="11">
        <f t="shared" si="3"/>
        <v>100</v>
      </c>
      <c r="DP67" s="11">
        <f t="shared" si="4"/>
        <v>5</v>
      </c>
      <c r="DQ67" s="11"/>
      <c r="DV67" s="11"/>
    </row>
    <row r="68" spans="5:126" ht="12.75">
      <c r="E68" s="200"/>
      <c r="S68" s="1"/>
      <c r="T68" s="1"/>
      <c r="U68" s="1"/>
      <c r="V68" s="1"/>
      <c r="W68" s="1"/>
      <c r="BS68" s="240"/>
      <c r="BT68" s="240"/>
      <c r="BU68" s="240"/>
      <c r="BV68" s="240"/>
      <c r="BW68" s="240"/>
      <c r="BX68" s="240"/>
      <c r="BY68" s="240"/>
      <c r="BZ68" s="240"/>
      <c r="CA68" s="240"/>
      <c r="CB68" s="240"/>
      <c r="CC68" s="178">
        <f t="shared" si="5"/>
        <v>100</v>
      </c>
      <c r="CD68" s="178"/>
      <c r="CE68" s="178"/>
      <c r="CF68" s="178"/>
      <c r="CT68" s="11">
        <f aca="true" t="shared" si="10" ref="CT68:CT77">BR68</f>
        <v>0</v>
      </c>
      <c r="DK68" s="1" t="str">
        <f t="shared" si="0"/>
        <v>EMP</v>
      </c>
      <c r="DL68" s="1">
        <f t="shared" si="1"/>
        <v>30</v>
      </c>
      <c r="DM68" s="1">
        <f t="shared" si="2"/>
        <v>1</v>
      </c>
      <c r="DN68" s="1">
        <f aca="true" t="shared" si="11" ref="DN68:DN74">CT68</f>
        <v>0</v>
      </c>
      <c r="DO68" s="11">
        <f t="shared" si="3"/>
        <v>95</v>
      </c>
      <c r="DP68" s="11">
        <f t="shared" si="4"/>
        <v>13</v>
      </c>
      <c r="DQ68" s="11"/>
      <c r="DV68" s="11"/>
    </row>
    <row r="69" spans="5:126" ht="12.75">
      <c r="E69" s="200"/>
      <c r="S69" s="1"/>
      <c r="T69" s="1"/>
      <c r="U69" s="1"/>
      <c r="V69" s="1"/>
      <c r="W69" s="1"/>
      <c r="BS69" s="240"/>
      <c r="BT69" s="240"/>
      <c r="BU69" s="240"/>
      <c r="BV69" s="240"/>
      <c r="BW69" s="240"/>
      <c r="BX69" s="240"/>
      <c r="BY69" s="240"/>
      <c r="BZ69" s="240"/>
      <c r="CA69" s="240"/>
      <c r="CB69" s="240"/>
      <c r="CC69" s="178">
        <f t="shared" si="5"/>
        <v>100</v>
      </c>
      <c r="CD69" s="178"/>
      <c r="CE69" s="178"/>
      <c r="CF69" s="178"/>
      <c r="CT69" s="11">
        <f t="shared" si="10"/>
        <v>0</v>
      </c>
      <c r="DK69" s="1" t="str">
        <f t="shared" si="0"/>
        <v>OPT</v>
      </c>
      <c r="DL69" s="1">
        <f t="shared" si="1"/>
        <v>506</v>
      </c>
      <c r="DM69" s="1">
        <f t="shared" si="2"/>
        <v>0</v>
      </c>
      <c r="DN69" s="1">
        <f t="shared" si="11"/>
        <v>0</v>
      </c>
      <c r="DO69" s="11">
        <f t="shared" si="3"/>
        <v>66</v>
      </c>
      <c r="DP69" s="11">
        <f t="shared" si="4"/>
        <v>4</v>
      </c>
      <c r="DQ69" s="11"/>
      <c r="DV69" s="11"/>
    </row>
    <row r="70" spans="5:126" ht="12.75">
      <c r="E70" s="200"/>
      <c r="S70" s="1"/>
      <c r="T70" s="1"/>
      <c r="U70" s="1"/>
      <c r="V70" s="1"/>
      <c r="W70" s="1"/>
      <c r="BS70" s="240"/>
      <c r="BT70" s="240"/>
      <c r="BU70" s="240"/>
      <c r="BV70" s="240"/>
      <c r="BW70" s="240"/>
      <c r="BX70" s="240"/>
      <c r="BY70" s="240"/>
      <c r="BZ70" s="240"/>
      <c r="CA70" s="240"/>
      <c r="CB70" s="240"/>
      <c r="CC70" s="178">
        <f t="shared" si="5"/>
        <v>100</v>
      </c>
      <c r="CD70" s="178"/>
      <c r="CE70" s="178"/>
      <c r="CF70" s="178"/>
      <c r="CT70" s="11">
        <f t="shared" si="10"/>
        <v>0</v>
      </c>
      <c r="DK70" s="1" t="str">
        <f t="shared" si="0"/>
        <v>TRS</v>
      </c>
      <c r="DL70" s="1">
        <f t="shared" si="1"/>
        <v>212</v>
      </c>
      <c r="DM70" s="1">
        <f t="shared" si="2"/>
        <v>3</v>
      </c>
      <c r="DN70" s="1">
        <f t="shared" si="11"/>
        <v>0</v>
      </c>
      <c r="DO70" s="11">
        <f t="shared" si="3"/>
        <v>241</v>
      </c>
      <c r="DP70" s="11">
        <f t="shared" si="4"/>
        <v>7</v>
      </c>
      <c r="DQ70" s="11"/>
      <c r="DV70" s="11"/>
    </row>
    <row r="71" spans="5:126" ht="12.75">
      <c r="E71" s="200"/>
      <c r="S71" s="1"/>
      <c r="T71" s="1"/>
      <c r="U71" s="1"/>
      <c r="V71" s="1"/>
      <c r="W71" s="1"/>
      <c r="BS71" s="240"/>
      <c r="BT71" s="240"/>
      <c r="BU71" s="240"/>
      <c r="BV71" s="240"/>
      <c r="BW71" s="240"/>
      <c r="BX71" s="240"/>
      <c r="BY71" s="240"/>
      <c r="BZ71" s="240"/>
      <c r="CA71" s="240"/>
      <c r="CB71" s="240"/>
      <c r="CC71" s="178">
        <f t="shared" si="5"/>
        <v>100</v>
      </c>
      <c r="CD71" s="178"/>
      <c r="CE71" s="178"/>
      <c r="CF71" s="178"/>
      <c r="CT71" s="11">
        <f t="shared" si="10"/>
        <v>0</v>
      </c>
      <c r="DK71" s="1" t="e">
        <f>#REF!</f>
        <v>#REF!</v>
      </c>
      <c r="DL71" s="1" t="e">
        <f>#REF!+#REF!+#REF!+#REF!+#REF!+#REF!</f>
        <v>#REF!</v>
      </c>
      <c r="DM71" s="1" t="e">
        <f>#REF!+#REF!+#REF!+#REF!+#REF!+#REF!</f>
        <v>#REF!</v>
      </c>
      <c r="DN71" s="1">
        <f t="shared" si="11"/>
        <v>0</v>
      </c>
      <c r="DO71" s="11" t="e">
        <f>#REF!+#REF!+#REF!+#REF!+#REF!+#REF!</f>
        <v>#REF!</v>
      </c>
      <c r="DP71" s="11" t="e">
        <f>#REF!+#REF!+#REF!+#REF!+#REF!+#REF!</f>
        <v>#REF!</v>
      </c>
      <c r="DQ71" s="11"/>
      <c r="DV71" s="11"/>
    </row>
    <row r="72" spans="5:126" ht="12.75">
      <c r="E72" s="200"/>
      <c r="S72" s="1"/>
      <c r="T72" s="1"/>
      <c r="U72" s="1"/>
      <c r="V72" s="1"/>
      <c r="W72" s="1"/>
      <c r="BS72" s="240"/>
      <c r="BT72" s="240"/>
      <c r="BU72" s="240"/>
      <c r="BV72" s="240"/>
      <c r="BW72" s="240"/>
      <c r="BX72" s="240"/>
      <c r="BY72" s="240"/>
      <c r="BZ72" s="240"/>
      <c r="CA72" s="240"/>
      <c r="CB72" s="240"/>
      <c r="CC72" s="178">
        <f t="shared" si="5"/>
        <v>100</v>
      </c>
      <c r="CD72" s="178"/>
      <c r="CE72" s="178"/>
      <c r="CF72" s="178"/>
      <c r="CT72" s="11">
        <f t="shared" si="10"/>
        <v>0</v>
      </c>
      <c r="DK72" s="1" t="e">
        <f>#REF!</f>
        <v>#REF!</v>
      </c>
      <c r="DL72" s="1" t="e">
        <f>#REF!+#REF!+#REF!+#REF!+#REF!+#REF!</f>
        <v>#REF!</v>
      </c>
      <c r="DM72" s="1" t="e">
        <f>#REF!+#REF!+#REF!+#REF!+#REF!+#REF!</f>
        <v>#REF!</v>
      </c>
      <c r="DN72" s="1">
        <f t="shared" si="11"/>
        <v>0</v>
      </c>
      <c r="DO72" s="11" t="e">
        <f>#REF!+#REF!+#REF!+#REF!+#REF!+#REF!</f>
        <v>#REF!</v>
      </c>
      <c r="DP72" s="11" t="e">
        <f>#REF!+#REF!+#REF!+#REF!+#REF!+#REF!</f>
        <v>#REF!</v>
      </c>
      <c r="DQ72" s="11"/>
      <c r="DV72" s="11"/>
    </row>
    <row r="73" spans="5:126" ht="12.75">
      <c r="E73" s="200"/>
      <c r="S73" s="1"/>
      <c r="T73" s="1"/>
      <c r="U73" s="1"/>
      <c r="V73" s="1"/>
      <c r="W73" s="1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"/>
      <c r="CD73" s="1"/>
      <c r="CE73" s="1"/>
      <c r="CF73" s="1"/>
      <c r="CT73" s="11">
        <f t="shared" si="10"/>
        <v>0</v>
      </c>
      <c r="DK73" s="1" t="str">
        <f>C35</f>
        <v>RLS</v>
      </c>
      <c r="DL73" s="1">
        <f>CG35+CI35+CL35+CP35+CR35+CU35</f>
        <v>0</v>
      </c>
      <c r="DM73" s="1">
        <f>CH35+CJ35+CM35+CQ35+CS35+CV35</f>
        <v>0</v>
      </c>
      <c r="DN73" s="1">
        <f t="shared" si="11"/>
        <v>0</v>
      </c>
      <c r="DO73" s="11">
        <f>CY35+DA35+DD35+DH35+DJ35+DM35</f>
        <v>1</v>
      </c>
      <c r="DP73" s="11">
        <f>CZ35+DB35+DE35+DI35+DK35+DN35</f>
        <v>0</v>
      </c>
      <c r="DQ73" s="11"/>
      <c r="DV73" s="11"/>
    </row>
    <row r="74" spans="5:126" ht="12.75">
      <c r="E74" s="200"/>
      <c r="S74" s="1"/>
      <c r="T74" s="1"/>
      <c r="U74" s="1"/>
      <c r="V74" s="1"/>
      <c r="W74" s="1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"/>
      <c r="CD74" s="1"/>
      <c r="CE74" s="1"/>
      <c r="CF74" s="1"/>
      <c r="CT74" s="11">
        <f t="shared" si="10"/>
        <v>0</v>
      </c>
      <c r="DK74" s="1" t="str">
        <f>C36</f>
        <v>IRC</v>
      </c>
      <c r="DL74" s="1">
        <f>CG36+CI36+CL36+CP36+CR36+CU36</f>
        <v>0</v>
      </c>
      <c r="DM74" s="1">
        <f>CH36+CJ36+CM36+CQ36+CS36+CV36</f>
        <v>0</v>
      </c>
      <c r="DN74" s="1">
        <f t="shared" si="11"/>
        <v>0</v>
      </c>
      <c r="DO74" s="11">
        <f>CY36+DA36+DD36+DH36+DJ36+DM36</f>
        <v>0</v>
      </c>
      <c r="DP74" s="11">
        <f>CZ36+DB36+DE36+DI36+DK36+DN36</f>
        <v>0</v>
      </c>
      <c r="DQ74" s="11"/>
      <c r="DV74" s="11"/>
    </row>
    <row r="75" spans="5:126" ht="12.75">
      <c r="E75" s="200"/>
      <c r="S75" s="1"/>
      <c r="T75" s="1"/>
      <c r="U75" s="1"/>
      <c r="V75" s="1"/>
      <c r="W75" s="1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"/>
      <c r="CD75" s="1"/>
      <c r="CE75" s="1"/>
      <c r="CF75" s="1"/>
      <c r="CT75" s="11">
        <f t="shared" si="10"/>
        <v>0</v>
      </c>
      <c r="DK75" s="1" t="e">
        <f>#REF!</f>
        <v>#REF!</v>
      </c>
      <c r="DL75" s="1" t="e">
        <f>#REF!+#REF!+#REF!+#REF!+#REF!+#REF!</f>
        <v>#REF!</v>
      </c>
      <c r="DM75" s="1" t="e">
        <f>#REF!+#REF!+#REF!+#REF!+#REF!+#REF!</f>
        <v>#REF!</v>
      </c>
      <c r="DN75" s="1">
        <f aca="true" t="shared" si="12" ref="DN75:DN80">CT75</f>
        <v>0</v>
      </c>
      <c r="DO75" s="11" t="e">
        <f>#REF!+#REF!+#REF!+#REF!+#REF!+#REF!</f>
        <v>#REF!</v>
      </c>
      <c r="DP75" s="11" t="e">
        <f>#REF!+#REF!+#REF!+#REF!+#REF!+#REF!</f>
        <v>#REF!</v>
      </c>
      <c r="DQ75" s="11"/>
      <c r="DV75" s="11"/>
    </row>
    <row r="76" spans="5:126" ht="12.75">
      <c r="E76" s="200"/>
      <c r="S76" s="1"/>
      <c r="T76" s="1"/>
      <c r="U76" s="1"/>
      <c r="V76" s="1"/>
      <c r="W76" s="1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"/>
      <c r="CD76" s="1"/>
      <c r="CE76" s="1"/>
      <c r="CF76" s="1"/>
      <c r="CT76" s="11">
        <f t="shared" si="10"/>
        <v>0</v>
      </c>
      <c r="DK76" s="1" t="str">
        <f>C37</f>
        <v>BHI</v>
      </c>
      <c r="DL76" s="1">
        <f aca="true" t="shared" si="13" ref="DL76:DM79">CG37+CI37+CL37+CP37+CR37+CU37</f>
        <v>70</v>
      </c>
      <c r="DM76" s="1">
        <f t="shared" si="13"/>
        <v>4</v>
      </c>
      <c r="DN76" s="1">
        <f t="shared" si="12"/>
        <v>0</v>
      </c>
      <c r="DO76" s="11">
        <f aca="true" t="shared" si="14" ref="DO76:DP79">CY37+DA37+DD37+DH37+DJ37+DM37</f>
        <v>12</v>
      </c>
      <c r="DP76" s="11">
        <f t="shared" si="14"/>
        <v>5</v>
      </c>
      <c r="DQ76" s="11"/>
      <c r="DV76" s="11"/>
    </row>
    <row r="77" spans="5:126" ht="12.75">
      <c r="E77" s="200"/>
      <c r="S77" s="1"/>
      <c r="T77" s="1"/>
      <c r="U77" s="1"/>
      <c r="V77" s="1"/>
      <c r="W77" s="1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"/>
      <c r="CD77" s="1"/>
      <c r="CE77" s="1"/>
      <c r="CF77" s="1"/>
      <c r="CT77" s="11">
        <f t="shared" si="10"/>
        <v>0</v>
      </c>
      <c r="DK77" s="1" t="str">
        <f>C38</f>
        <v>TES</v>
      </c>
      <c r="DL77" s="1">
        <f t="shared" si="13"/>
        <v>0</v>
      </c>
      <c r="DM77" s="1">
        <f t="shared" si="13"/>
        <v>0</v>
      </c>
      <c r="DN77" s="1">
        <f t="shared" si="12"/>
        <v>0</v>
      </c>
      <c r="DO77" s="11">
        <f t="shared" si="14"/>
        <v>0</v>
      </c>
      <c r="DP77" s="11">
        <f t="shared" si="14"/>
        <v>0</v>
      </c>
      <c r="DQ77" s="11"/>
      <c r="DV77" s="11"/>
    </row>
    <row r="78" spans="5:126" ht="12.75">
      <c r="E78" s="200"/>
      <c r="S78" s="1"/>
      <c r="T78" s="1"/>
      <c r="U78" s="1"/>
      <c r="V78" s="1"/>
      <c r="W78" s="1"/>
      <c r="DK78" s="1" t="str">
        <f>C39</f>
        <v>SEC</v>
      </c>
      <c r="DL78" s="1">
        <f t="shared" si="13"/>
        <v>61</v>
      </c>
      <c r="DM78" s="1">
        <f t="shared" si="13"/>
        <v>2</v>
      </c>
      <c r="DN78" s="1">
        <f t="shared" si="12"/>
        <v>0</v>
      </c>
      <c r="DO78" s="11">
        <f t="shared" si="14"/>
        <v>544</v>
      </c>
      <c r="DP78" s="11">
        <f t="shared" si="14"/>
        <v>978</v>
      </c>
      <c r="DQ78" s="11"/>
      <c r="DV78" s="11"/>
    </row>
    <row r="79" spans="5:126" ht="12.75">
      <c r="E79" s="200"/>
      <c r="S79" s="1"/>
      <c r="T79" s="1"/>
      <c r="U79" s="1"/>
      <c r="V79" s="1"/>
      <c r="W79" s="1"/>
      <c r="BS79" s="15">
        <f aca="true" t="shared" si="15" ref="BS79:BS84">C42</f>
        <v>0</v>
      </c>
      <c r="DK79" s="1" t="str">
        <f>C40</f>
        <v>BUC</v>
      </c>
      <c r="DL79" s="1">
        <f t="shared" si="13"/>
        <v>11809</v>
      </c>
      <c r="DM79" s="1">
        <f t="shared" si="13"/>
        <v>122</v>
      </c>
      <c r="DN79" s="1">
        <f t="shared" si="12"/>
        <v>0</v>
      </c>
      <c r="DO79" s="11">
        <f t="shared" si="14"/>
        <v>9009</v>
      </c>
      <c r="DP79" s="11">
        <f t="shared" si="14"/>
        <v>1823</v>
      </c>
      <c r="DQ79" s="11"/>
      <c r="DV79" s="11"/>
    </row>
    <row r="80" spans="5:120" ht="12.75">
      <c r="E80" s="200"/>
      <c r="BS80" s="15">
        <f t="shared" si="15"/>
        <v>0</v>
      </c>
      <c r="DN80" s="1">
        <f t="shared" si="12"/>
        <v>0</v>
      </c>
      <c r="DP80" s="11">
        <f>CZ41+DB41+DE41+DI41+DK41+DN41</f>
        <v>0</v>
      </c>
    </row>
    <row r="81" spans="5:71" ht="12.75">
      <c r="E81" s="200"/>
      <c r="BS81" s="15">
        <f t="shared" si="15"/>
        <v>0</v>
      </c>
    </row>
    <row r="82" spans="5:71" ht="12.75">
      <c r="E82" s="200"/>
      <c r="BS82" s="15">
        <f t="shared" si="15"/>
        <v>0</v>
      </c>
    </row>
    <row r="83" spans="5:71" ht="12.75">
      <c r="E83" s="200"/>
      <c r="BS83" s="15">
        <f t="shared" si="15"/>
        <v>0</v>
      </c>
    </row>
    <row r="84" spans="5:71" ht="12.75">
      <c r="E84" s="200"/>
      <c r="BS84" s="15">
        <f t="shared" si="15"/>
        <v>0</v>
      </c>
    </row>
    <row r="85" ht="12.75">
      <c r="E85" s="200"/>
    </row>
    <row r="86" ht="12.75">
      <c r="E86" s="200"/>
    </row>
    <row r="87" ht="12.75">
      <c r="E87" s="200"/>
    </row>
    <row r="88" ht="12.75">
      <c r="E88" s="200"/>
    </row>
    <row r="89" ht="12.75">
      <c r="E89" s="200"/>
    </row>
    <row r="90" ht="12.75">
      <c r="E90" s="200"/>
    </row>
    <row r="91" ht="12.75">
      <c r="E91" s="200"/>
    </row>
    <row r="92" ht="12.75">
      <c r="E92" s="200"/>
    </row>
    <row r="93" ht="12.75">
      <c r="E93" s="200"/>
    </row>
    <row r="94" ht="12.75">
      <c r="E94" s="200"/>
    </row>
    <row r="95" ht="12.75">
      <c r="E95" s="200"/>
    </row>
    <row r="96" ht="12.75">
      <c r="E96" s="200"/>
    </row>
    <row r="97" ht="12.75">
      <c r="E97" s="200"/>
    </row>
    <row r="98" ht="12.75">
      <c r="E98" s="200"/>
    </row>
    <row r="99" ht="12.75">
      <c r="E99" s="200"/>
    </row>
    <row r="100" ht="12.75">
      <c r="E100" s="200"/>
    </row>
    <row r="101" ht="12.75">
      <c r="E101" s="200"/>
    </row>
    <row r="102" ht="12.75">
      <c r="E102" s="200"/>
    </row>
    <row r="103" ht="12.75">
      <c r="E103" s="200"/>
    </row>
    <row r="104" ht="12.75">
      <c r="E104" s="200"/>
    </row>
    <row r="105" ht="12.75">
      <c r="E105" s="200"/>
    </row>
    <row r="106" ht="12.75">
      <c r="E106" s="200"/>
    </row>
    <row r="107" ht="12.75">
      <c r="E107" s="200"/>
    </row>
    <row r="108" ht="12.75">
      <c r="E108" s="200"/>
    </row>
    <row r="109" ht="12.75">
      <c r="E109" s="200"/>
    </row>
    <row r="110" ht="12.75">
      <c r="E110" s="200"/>
    </row>
    <row r="111" ht="12.75">
      <c r="E111" s="200"/>
    </row>
    <row r="112" ht="12.75">
      <c r="E112" s="200"/>
    </row>
    <row r="113" ht="12.75">
      <c r="E113" s="200"/>
    </row>
    <row r="114" ht="12.75">
      <c r="E114" s="200"/>
    </row>
    <row r="115" ht="12.75">
      <c r="E115" s="200"/>
    </row>
    <row r="116" ht="12.75">
      <c r="E116" s="200"/>
    </row>
    <row r="117" ht="12.75">
      <c r="E117" s="200"/>
    </row>
    <row r="118" ht="12.75">
      <c r="E118" s="200"/>
    </row>
    <row r="119" ht="12.75">
      <c r="E119" s="200"/>
    </row>
    <row r="120" ht="12.75">
      <c r="E120" s="200"/>
    </row>
    <row r="121" ht="12.75">
      <c r="E121" s="200"/>
    </row>
    <row r="122" ht="12.75">
      <c r="E122" s="200"/>
    </row>
    <row r="123" ht="12.75">
      <c r="E123" s="200"/>
    </row>
    <row r="124" ht="12.75">
      <c r="E124" s="200"/>
    </row>
    <row r="125" ht="12.75">
      <c r="E125" s="200"/>
    </row>
    <row r="126" ht="12.75">
      <c r="E126" s="200"/>
    </row>
    <row r="127" ht="12.75">
      <c r="E127" s="200"/>
    </row>
    <row r="128" ht="12.75">
      <c r="E128" s="200"/>
    </row>
    <row r="129" ht="12.75">
      <c r="E129" s="200"/>
    </row>
    <row r="130" ht="12.75">
      <c r="E130" s="200"/>
    </row>
    <row r="131" ht="12.75">
      <c r="E131" s="200"/>
    </row>
    <row r="132" ht="12.75">
      <c r="E132" s="200"/>
    </row>
    <row r="133" ht="12.75">
      <c r="E133" s="200"/>
    </row>
    <row r="134" ht="12.75">
      <c r="E134" s="200"/>
    </row>
    <row r="135" ht="12.75">
      <c r="E135" s="200"/>
    </row>
    <row r="136" ht="12.75">
      <c r="E136" s="200"/>
    </row>
    <row r="137" ht="12.75">
      <c r="E137" s="200"/>
    </row>
    <row r="138" ht="12.75">
      <c r="E138" s="200"/>
    </row>
    <row r="139" ht="12.75">
      <c r="E139" s="200"/>
    </row>
    <row r="140" ht="12.75">
      <c r="E140" s="200"/>
    </row>
    <row r="141" ht="12.75">
      <c r="E141" s="200"/>
    </row>
    <row r="142" ht="12.75">
      <c r="E142" s="200"/>
    </row>
    <row r="143" ht="12.75">
      <c r="E143" s="200"/>
    </row>
    <row r="144" ht="12.75">
      <c r="E144" s="200"/>
    </row>
    <row r="145" ht="12.75">
      <c r="E145" s="200"/>
    </row>
    <row r="146" ht="12.75">
      <c r="E146" s="200"/>
    </row>
    <row r="147" ht="12.75">
      <c r="E147" s="200"/>
    </row>
    <row r="148" ht="12.75">
      <c r="E148" s="200"/>
    </row>
    <row r="149" ht="12.75">
      <c r="E149" s="200"/>
    </row>
    <row r="150" ht="12.75">
      <c r="E150" s="200"/>
    </row>
    <row r="151" ht="12.75">
      <c r="E151" s="200"/>
    </row>
    <row r="152" ht="12.75">
      <c r="E152" s="200"/>
    </row>
    <row r="153" ht="12.75">
      <c r="E153" s="200"/>
    </row>
    <row r="154" ht="12.75">
      <c r="E154" s="200"/>
    </row>
    <row r="155" ht="12.75">
      <c r="E155" s="200"/>
    </row>
    <row r="156" ht="12.75">
      <c r="E156" s="200"/>
    </row>
    <row r="157" ht="12.75">
      <c r="E157" s="200"/>
    </row>
    <row r="158" ht="12.75">
      <c r="E158" s="200"/>
    </row>
    <row r="159" ht="12.75">
      <c r="E159" s="200"/>
    </row>
    <row r="160" ht="12.75">
      <c r="E160" s="200"/>
    </row>
    <row r="161" ht="12.75">
      <c r="E161" s="200"/>
    </row>
    <row r="162" ht="12.75">
      <c r="E162" s="200"/>
    </row>
    <row r="163" ht="12.75">
      <c r="E163" s="200"/>
    </row>
    <row r="164" ht="12.75">
      <c r="E164" s="200"/>
    </row>
    <row r="165" ht="12.75">
      <c r="E165" s="200"/>
    </row>
    <row r="166" ht="12.75">
      <c r="E166" s="200"/>
    </row>
    <row r="167" ht="12.75">
      <c r="E167" s="200"/>
    </row>
    <row r="168" ht="12.75">
      <c r="E168" s="200"/>
    </row>
    <row r="169" ht="12.75">
      <c r="E169" s="200"/>
    </row>
    <row r="170" ht="12.75">
      <c r="E170" s="200"/>
    </row>
    <row r="171" ht="12.75">
      <c r="E171" s="200"/>
    </row>
    <row r="172" ht="12.75">
      <c r="E172" s="200"/>
    </row>
    <row r="173" ht="12.75">
      <c r="E173" s="200"/>
    </row>
    <row r="174" ht="12.75">
      <c r="E174" s="200"/>
    </row>
    <row r="175" ht="12.75">
      <c r="E175" s="200"/>
    </row>
    <row r="176" ht="12.75">
      <c r="E176" s="200"/>
    </row>
    <row r="177" ht="12.75">
      <c r="E177" s="200"/>
    </row>
    <row r="178" ht="12.75">
      <c r="E178" s="200"/>
    </row>
    <row r="179" ht="12.75">
      <c r="E179" s="200"/>
    </row>
    <row r="180" ht="12.75">
      <c r="E180" s="200"/>
    </row>
    <row r="181" ht="12.75">
      <c r="E181" s="200"/>
    </row>
    <row r="182" ht="12.75">
      <c r="E182" s="200"/>
    </row>
    <row r="183" ht="12.75">
      <c r="E183" s="200"/>
    </row>
    <row r="184" ht="12.75">
      <c r="E184" s="200"/>
    </row>
    <row r="185" ht="12.75">
      <c r="E185" s="200"/>
    </row>
    <row r="186" ht="12.75">
      <c r="E186" s="200"/>
    </row>
    <row r="187" ht="12.75">
      <c r="E187" s="200"/>
    </row>
    <row r="188" ht="12.75">
      <c r="E188" s="200"/>
    </row>
    <row r="189" ht="12.75">
      <c r="E189" s="200"/>
    </row>
    <row r="190" ht="12.75">
      <c r="E190" s="200"/>
    </row>
    <row r="191" ht="12.75">
      <c r="E191" s="200"/>
    </row>
    <row r="192" ht="12.75">
      <c r="E192" s="200"/>
    </row>
    <row r="193" ht="12.75">
      <c r="E193" s="200"/>
    </row>
    <row r="194" ht="12.75">
      <c r="E194" s="200"/>
    </row>
    <row r="195" ht="12.75">
      <c r="E195" s="200"/>
    </row>
    <row r="196" ht="12.75">
      <c r="E196" s="200"/>
    </row>
    <row r="197" ht="12.75">
      <c r="E197" s="200"/>
    </row>
    <row r="198" ht="12.75">
      <c r="E198" s="200"/>
    </row>
    <row r="199" ht="12.75">
      <c r="E199" s="200"/>
    </row>
    <row r="200" ht="12.75">
      <c r="E200" s="200"/>
    </row>
    <row r="201" ht="12.75">
      <c r="E201" s="200"/>
    </row>
    <row r="202" ht="12.75">
      <c r="E202" s="200"/>
    </row>
    <row r="203" ht="12.75">
      <c r="E203" s="200"/>
    </row>
    <row r="204" ht="12.75">
      <c r="E204" s="200"/>
    </row>
    <row r="205" ht="12.75">
      <c r="E205" s="200"/>
    </row>
    <row r="206" ht="12.75">
      <c r="E206" s="200"/>
    </row>
    <row r="207" ht="12.75">
      <c r="E207" s="200"/>
    </row>
    <row r="208" ht="12.75">
      <c r="E208" s="200"/>
    </row>
    <row r="209" ht="12.75">
      <c r="E209" s="200"/>
    </row>
    <row r="210" ht="12.75">
      <c r="E210" s="200"/>
    </row>
    <row r="211" ht="12.75">
      <c r="E211" s="200"/>
    </row>
    <row r="212" ht="12.75">
      <c r="E212" s="200"/>
    </row>
    <row r="213" ht="12.75">
      <c r="E213" s="200"/>
    </row>
    <row r="214" ht="12.75">
      <c r="E214" s="200"/>
    </row>
    <row r="215" ht="12.75">
      <c r="E215" s="200"/>
    </row>
    <row r="216" ht="12.75">
      <c r="E216" s="200"/>
    </row>
    <row r="217" ht="12.75">
      <c r="E217" s="200"/>
    </row>
    <row r="218" ht="12.75">
      <c r="E218" s="200"/>
    </row>
    <row r="219" ht="12.75">
      <c r="E219" s="200"/>
    </row>
    <row r="220" ht="12.75">
      <c r="E220" s="200"/>
    </row>
    <row r="221" ht="12.75">
      <c r="E221" s="200"/>
    </row>
    <row r="222" ht="12.75">
      <c r="E222" s="200"/>
    </row>
    <row r="223" ht="12.75">
      <c r="E223" s="200"/>
    </row>
    <row r="224" ht="12.75">
      <c r="E224" s="200"/>
    </row>
    <row r="225" ht="12.75">
      <c r="E225" s="200"/>
    </row>
    <row r="226" ht="12.75">
      <c r="E226" s="200"/>
    </row>
    <row r="227" ht="12.75">
      <c r="E227" s="200"/>
    </row>
    <row r="228" ht="12.75">
      <c r="E228" s="200"/>
    </row>
    <row r="229" ht="12.75">
      <c r="E229" s="200"/>
    </row>
    <row r="230" ht="12.75">
      <c r="E230" s="200"/>
    </row>
    <row r="231" ht="12.75">
      <c r="E231" s="200"/>
    </row>
    <row r="232" ht="12.75">
      <c r="E232" s="200"/>
    </row>
    <row r="233" ht="12.75">
      <c r="E233" s="200"/>
    </row>
    <row r="234" ht="12.75">
      <c r="E234" s="200"/>
    </row>
    <row r="235" ht="12.75">
      <c r="E235" s="200"/>
    </row>
    <row r="236" ht="12.75">
      <c r="E236" s="200"/>
    </row>
    <row r="237" ht="12.75">
      <c r="E237" s="200"/>
    </row>
    <row r="238" ht="12.75">
      <c r="E238" s="200"/>
    </row>
    <row r="239" ht="12.75">
      <c r="E239" s="200"/>
    </row>
    <row r="240" ht="12.75">
      <c r="E240" s="200"/>
    </row>
    <row r="241" ht="12.75">
      <c r="E241" s="200"/>
    </row>
    <row r="242" ht="12.75">
      <c r="E242" s="200"/>
    </row>
    <row r="243" ht="12.75">
      <c r="E243" s="200"/>
    </row>
    <row r="244" ht="12.75">
      <c r="E244" s="200"/>
    </row>
    <row r="245" ht="12.75">
      <c r="E245" s="200"/>
    </row>
    <row r="246" ht="12.75">
      <c r="E246" s="200"/>
    </row>
    <row r="247" ht="12.75">
      <c r="E247" s="200"/>
    </row>
    <row r="248" ht="12.75">
      <c r="E248" s="200"/>
    </row>
    <row r="249" ht="12.75">
      <c r="E249" s="200"/>
    </row>
    <row r="250" ht="12.75">
      <c r="E250" s="200"/>
    </row>
    <row r="251" ht="12.75">
      <c r="E251" s="200"/>
    </row>
    <row r="252" ht="12.75">
      <c r="E252" s="200"/>
    </row>
    <row r="253" ht="12.75">
      <c r="E253" s="200"/>
    </row>
    <row r="254" ht="12.75">
      <c r="E254" s="200"/>
    </row>
    <row r="255" ht="12.75">
      <c r="E255" s="200"/>
    </row>
    <row r="256" ht="12.75">
      <c r="E256" s="200"/>
    </row>
    <row r="257" ht="12.75">
      <c r="E257" s="200"/>
    </row>
    <row r="258" ht="12.75">
      <c r="E258" s="200"/>
    </row>
    <row r="259" ht="12.75">
      <c r="E259" s="200"/>
    </row>
    <row r="260" ht="12.75">
      <c r="E260" s="200"/>
    </row>
    <row r="261" ht="12.75">
      <c r="E261" s="200"/>
    </row>
    <row r="262" ht="12.75">
      <c r="E262" s="200"/>
    </row>
    <row r="263" ht="12.75">
      <c r="E263" s="200"/>
    </row>
    <row r="264" ht="12.75">
      <c r="E264" s="200"/>
    </row>
    <row r="265" ht="12.75">
      <c r="E265" s="200"/>
    </row>
    <row r="266" ht="12.75">
      <c r="E266" s="200"/>
    </row>
    <row r="267" ht="12.75">
      <c r="E267" s="200"/>
    </row>
    <row r="268" ht="12.75">
      <c r="E268" s="200"/>
    </row>
    <row r="269" ht="12.75">
      <c r="E269" s="200"/>
    </row>
    <row r="270" ht="12.75">
      <c r="E270" s="200"/>
    </row>
    <row r="271" ht="12.75">
      <c r="E271" s="200"/>
    </row>
    <row r="272" ht="12.75">
      <c r="E272" s="200"/>
    </row>
    <row r="273" ht="12.75">
      <c r="E273" s="200"/>
    </row>
    <row r="274" ht="12.75">
      <c r="E274" s="200"/>
    </row>
    <row r="275" ht="12.75">
      <c r="E275" s="200"/>
    </row>
    <row r="276" ht="12.75">
      <c r="E276" s="200"/>
    </row>
    <row r="277" ht="12.75">
      <c r="E277" s="200"/>
    </row>
    <row r="278" ht="12.75">
      <c r="E278" s="200"/>
    </row>
    <row r="279" ht="12.75">
      <c r="E279" s="200"/>
    </row>
    <row r="280" ht="12.75">
      <c r="E280" s="200"/>
    </row>
    <row r="281" ht="12.75">
      <c r="E281" s="200"/>
    </row>
    <row r="282" ht="12.75">
      <c r="E282" s="200"/>
    </row>
    <row r="283" ht="12.75">
      <c r="E283" s="200"/>
    </row>
    <row r="284" ht="12.75">
      <c r="E284" s="200"/>
    </row>
    <row r="285" ht="12.75">
      <c r="E285" s="200"/>
    </row>
    <row r="286" ht="12.75">
      <c r="E286" s="200"/>
    </row>
    <row r="287" ht="12.75">
      <c r="E287" s="200"/>
    </row>
    <row r="288" ht="12.75">
      <c r="E288" s="200"/>
    </row>
    <row r="289" ht="12.75">
      <c r="E289" s="200"/>
    </row>
    <row r="290" ht="12.75">
      <c r="E290" s="200"/>
    </row>
    <row r="291" ht="12.75">
      <c r="E291" s="200"/>
    </row>
    <row r="292" ht="12.75">
      <c r="E292" s="200"/>
    </row>
    <row r="293" ht="12.75">
      <c r="E293" s="200"/>
    </row>
    <row r="294" ht="12.75">
      <c r="E294" s="200"/>
    </row>
    <row r="295" ht="12.75">
      <c r="E295" s="200"/>
    </row>
    <row r="296" ht="12.75">
      <c r="E296" s="200"/>
    </row>
    <row r="297" ht="12.75">
      <c r="E297" s="200"/>
    </row>
    <row r="298" ht="12.75">
      <c r="E298" s="200"/>
    </row>
    <row r="299" ht="12.75">
      <c r="E299" s="200"/>
    </row>
    <row r="300" ht="12.75">
      <c r="E300" s="200"/>
    </row>
    <row r="301" ht="12.75">
      <c r="E301" s="200"/>
    </row>
    <row r="302" ht="12.75">
      <c r="E302" s="200"/>
    </row>
    <row r="303" ht="12.75">
      <c r="E303" s="200"/>
    </row>
    <row r="304" ht="12.75">
      <c r="E304" s="200"/>
    </row>
    <row r="305" ht="12.75">
      <c r="E305" s="200"/>
    </row>
    <row r="306" ht="12.75">
      <c r="E306" s="200"/>
    </row>
    <row r="307" ht="12.75">
      <c r="E307" s="200"/>
    </row>
    <row r="308" ht="12.75">
      <c r="E308" s="200"/>
    </row>
    <row r="309" ht="12.75">
      <c r="E309" s="200"/>
    </row>
    <row r="310" ht="12.75">
      <c r="E310" s="200"/>
    </row>
    <row r="311" ht="12.75">
      <c r="E311" s="200"/>
    </row>
    <row r="312" ht="12.75">
      <c r="E312" s="200"/>
    </row>
    <row r="313" ht="12.75">
      <c r="E313" s="200"/>
    </row>
    <row r="314" ht="12.75">
      <c r="E314" s="200"/>
    </row>
    <row r="315" ht="12.75">
      <c r="E315" s="200"/>
    </row>
    <row r="316" ht="12.75">
      <c r="E316" s="200"/>
    </row>
    <row r="317" ht="12.75">
      <c r="E317" s="200"/>
    </row>
    <row r="318" ht="12.75">
      <c r="E318" s="200"/>
    </row>
    <row r="319" spans="5:10" ht="12.75">
      <c r="E319" s="200"/>
      <c r="J319" s="295"/>
    </row>
    <row r="320" ht="12.75">
      <c r="E320" s="200"/>
    </row>
    <row r="321" ht="12.75">
      <c r="E321" s="200"/>
    </row>
    <row r="322" ht="12.75">
      <c r="E322" s="200"/>
    </row>
    <row r="323" ht="12.75">
      <c r="E323" s="200"/>
    </row>
    <row r="324" ht="12.75">
      <c r="E324" s="200"/>
    </row>
    <row r="325" ht="12.75">
      <c r="E325" s="200"/>
    </row>
    <row r="326" ht="12.75">
      <c r="E326" s="200"/>
    </row>
    <row r="327" ht="12.75">
      <c r="E327" s="200"/>
    </row>
    <row r="328" ht="12.75">
      <c r="E328" s="200"/>
    </row>
    <row r="329" ht="12.75">
      <c r="E329" s="200"/>
    </row>
    <row r="330" ht="12.75">
      <c r="E330" s="200"/>
    </row>
    <row r="331" ht="12.75">
      <c r="E331" s="200"/>
    </row>
    <row r="332" ht="12.75">
      <c r="E332" s="200"/>
    </row>
    <row r="333" ht="12.75">
      <c r="E333" s="200"/>
    </row>
    <row r="334" ht="12.75">
      <c r="E334" s="200"/>
    </row>
    <row r="335" ht="12.75">
      <c r="E335" s="200"/>
    </row>
    <row r="336" ht="12.75">
      <c r="E336" s="200"/>
    </row>
    <row r="337" ht="12.75">
      <c r="E337" s="200"/>
    </row>
    <row r="338" ht="12.75">
      <c r="E338" s="200"/>
    </row>
    <row r="339" ht="12.75">
      <c r="E339" s="200"/>
    </row>
    <row r="340" ht="12.75">
      <c r="E340" s="200"/>
    </row>
    <row r="341" ht="12.75">
      <c r="E341" s="200"/>
    </row>
    <row r="342" ht="12.75">
      <c r="E342" s="200"/>
    </row>
    <row r="343" ht="12.75">
      <c r="E343" s="200"/>
    </row>
    <row r="344" ht="12.75">
      <c r="E344" s="200"/>
    </row>
    <row r="345" ht="12.75">
      <c r="E345" s="200"/>
    </row>
    <row r="346" ht="12.75">
      <c r="E346" s="200"/>
    </row>
    <row r="347" ht="12.75">
      <c r="E347" s="200"/>
    </row>
    <row r="348" ht="12.75">
      <c r="E348" s="200"/>
    </row>
    <row r="349" ht="12.75">
      <c r="E349" s="200"/>
    </row>
    <row r="350" ht="12.75">
      <c r="E350" s="200"/>
    </row>
    <row r="351" ht="12.75">
      <c r="E351" s="200"/>
    </row>
    <row r="352" ht="12.75">
      <c r="E352" s="200"/>
    </row>
    <row r="353" ht="12.75">
      <c r="E353" s="200"/>
    </row>
    <row r="354" ht="12.75">
      <c r="E354" s="200"/>
    </row>
    <row r="355" ht="12.75">
      <c r="E355" s="200"/>
    </row>
    <row r="356" ht="12.75">
      <c r="E356" s="200"/>
    </row>
    <row r="357" ht="12.75">
      <c r="E357" s="200"/>
    </row>
    <row r="358" ht="12.75">
      <c r="E358" s="200"/>
    </row>
    <row r="359" ht="12.75">
      <c r="E359" s="200"/>
    </row>
    <row r="360" ht="12.75">
      <c r="E360" s="200"/>
    </row>
    <row r="361" ht="12.75">
      <c r="E361" s="200"/>
    </row>
    <row r="362" ht="12.75">
      <c r="E362" s="200"/>
    </row>
    <row r="363" ht="12.75">
      <c r="E363" s="200"/>
    </row>
    <row r="364" ht="12.75">
      <c r="E364" s="200"/>
    </row>
    <row r="365" ht="12.75">
      <c r="E365" s="200"/>
    </row>
    <row r="366" ht="12.75">
      <c r="E366" s="200"/>
    </row>
    <row r="367" ht="12.75">
      <c r="E367" s="200"/>
    </row>
    <row r="368" ht="12.75">
      <c r="E368" s="200"/>
    </row>
    <row r="369" ht="12.75">
      <c r="E369" s="200"/>
    </row>
    <row r="370" ht="12.75">
      <c r="E370" s="200"/>
    </row>
    <row r="371" ht="12.75">
      <c r="E371" s="200"/>
    </row>
    <row r="372" ht="12.75">
      <c r="E372" s="200"/>
    </row>
    <row r="373" ht="12.75">
      <c r="E373" s="200"/>
    </row>
    <row r="374" ht="12.75">
      <c r="E374" s="200"/>
    </row>
    <row r="375" ht="12.75">
      <c r="E375" s="200"/>
    </row>
    <row r="376" ht="12.75">
      <c r="E376" s="200"/>
    </row>
    <row r="377" ht="12.75">
      <c r="E377" s="200"/>
    </row>
    <row r="378" ht="12.75">
      <c r="E378" s="200"/>
    </row>
    <row r="379" ht="12.75">
      <c r="E379" s="200"/>
    </row>
    <row r="380" ht="12.75">
      <c r="E380" s="200"/>
    </row>
    <row r="381" ht="12.75">
      <c r="E381" s="200"/>
    </row>
    <row r="382" ht="12.75">
      <c r="E382" s="200"/>
    </row>
    <row r="383" ht="12.75">
      <c r="E383" s="200"/>
    </row>
    <row r="384" ht="12.75">
      <c r="E384" s="200"/>
    </row>
    <row r="385" ht="12.75">
      <c r="E385" s="200"/>
    </row>
    <row r="386" ht="12.75">
      <c r="E386" s="200"/>
    </row>
    <row r="387" ht="12.75">
      <c r="E387" s="200"/>
    </row>
    <row r="388" ht="12.75">
      <c r="E388" s="200"/>
    </row>
    <row r="389" ht="12.75">
      <c r="E389" s="200"/>
    </row>
    <row r="390" ht="12.75">
      <c r="E390" s="200"/>
    </row>
    <row r="391" ht="12.75">
      <c r="E391" s="200"/>
    </row>
    <row r="392" ht="12.75">
      <c r="E392" s="200"/>
    </row>
    <row r="393" ht="12.75">
      <c r="E393" s="200"/>
    </row>
    <row r="394" ht="12.75">
      <c r="E394" s="200"/>
    </row>
    <row r="395" ht="12.75">
      <c r="E395" s="200"/>
    </row>
    <row r="396" ht="12.75">
      <c r="E396" s="200"/>
    </row>
    <row r="397" ht="12.75">
      <c r="E397" s="200"/>
    </row>
    <row r="398" ht="12.75">
      <c r="E398" s="200"/>
    </row>
    <row r="399" ht="12.75">
      <c r="E399" s="200"/>
    </row>
    <row r="400" ht="12.75">
      <c r="E400" s="200"/>
    </row>
    <row r="401" ht="12.75">
      <c r="E401" s="200"/>
    </row>
    <row r="402" ht="12.75">
      <c r="E402" s="200"/>
    </row>
    <row r="403" ht="12.75">
      <c r="E403" s="200"/>
    </row>
    <row r="404" ht="12.75">
      <c r="E404" s="200"/>
    </row>
    <row r="405" ht="12.75">
      <c r="E405" s="200"/>
    </row>
    <row r="406" ht="12.75">
      <c r="E406" s="200"/>
    </row>
    <row r="407" ht="12.75">
      <c r="E407" s="200"/>
    </row>
    <row r="408" ht="12.75">
      <c r="E408" s="200"/>
    </row>
    <row r="409" ht="12.75">
      <c r="E409" s="200"/>
    </row>
    <row r="410" ht="12.75">
      <c r="E410" s="200"/>
    </row>
    <row r="411" ht="12.75">
      <c r="E411" s="200"/>
    </row>
    <row r="412" ht="12.75">
      <c r="E412" s="200"/>
    </row>
    <row r="413" ht="12.75">
      <c r="E413" s="200"/>
    </row>
    <row r="414" ht="12.75">
      <c r="E414" s="200"/>
    </row>
    <row r="415" ht="12.75">
      <c r="E415" s="200"/>
    </row>
    <row r="416" ht="12.75">
      <c r="E416" s="200"/>
    </row>
    <row r="417" ht="12.75">
      <c r="E417" s="200"/>
    </row>
    <row r="418" ht="12.75">
      <c r="E418" s="200"/>
    </row>
    <row r="419" ht="12.75">
      <c r="E419" s="200"/>
    </row>
    <row r="420" ht="12.75">
      <c r="E420" s="200"/>
    </row>
    <row r="421" ht="12.75">
      <c r="E421" s="200"/>
    </row>
    <row r="422" ht="12.75">
      <c r="E422" s="200"/>
    </row>
    <row r="423" ht="12.75">
      <c r="E423" s="200"/>
    </row>
    <row r="424" ht="12.75">
      <c r="E424" s="200"/>
    </row>
    <row r="425" ht="12.75">
      <c r="E425" s="200"/>
    </row>
    <row r="426" ht="12.75">
      <c r="E426" s="200"/>
    </row>
    <row r="427" ht="12.75">
      <c r="E427" s="200"/>
    </row>
    <row r="428" ht="12.75">
      <c r="E428" s="200"/>
    </row>
    <row r="429" ht="12.75">
      <c r="E429" s="200"/>
    </row>
    <row r="430" ht="12.75">
      <c r="E430" s="200"/>
    </row>
    <row r="431" ht="12.75">
      <c r="E431" s="200"/>
    </row>
    <row r="432" ht="12.75">
      <c r="E432" s="200"/>
    </row>
    <row r="433" ht="12.75">
      <c r="E433" s="200"/>
    </row>
    <row r="434" ht="12.75">
      <c r="E434" s="200"/>
    </row>
    <row r="435" ht="12.75">
      <c r="E435" s="200"/>
    </row>
    <row r="436" ht="12.75">
      <c r="E436" s="200"/>
    </row>
    <row r="437" ht="12.75">
      <c r="E437" s="200"/>
    </row>
    <row r="438" ht="12.75">
      <c r="E438" s="200"/>
    </row>
    <row r="439" ht="12.75">
      <c r="E439" s="200"/>
    </row>
    <row r="440" ht="12.75">
      <c r="E440" s="200"/>
    </row>
    <row r="441" ht="12.75">
      <c r="E441" s="200"/>
    </row>
    <row r="442" ht="12.75">
      <c r="E442" s="200"/>
    </row>
    <row r="443" ht="12.75">
      <c r="E443" s="200"/>
    </row>
    <row r="444" ht="12.75">
      <c r="E444" s="200"/>
    </row>
    <row r="445" ht="12.75">
      <c r="E445" s="200"/>
    </row>
    <row r="446" ht="12.75">
      <c r="E446" s="200"/>
    </row>
    <row r="447" ht="12.75">
      <c r="E447" s="200"/>
    </row>
    <row r="448" ht="12.75">
      <c r="E448" s="200"/>
    </row>
    <row r="449" ht="12.75">
      <c r="E449" s="200"/>
    </row>
    <row r="450" ht="12.75">
      <c r="E450" s="200"/>
    </row>
    <row r="451" ht="12.75">
      <c r="E451" s="200"/>
    </row>
    <row r="452" ht="12.75">
      <c r="E452" s="200"/>
    </row>
    <row r="453" ht="12.75">
      <c r="E453" s="200"/>
    </row>
    <row r="454" ht="12.75">
      <c r="E454" s="200"/>
    </row>
    <row r="455" ht="12.75">
      <c r="E455" s="200"/>
    </row>
    <row r="456" ht="12.75">
      <c r="E456" s="200"/>
    </row>
    <row r="457" ht="12.75">
      <c r="E457" s="200"/>
    </row>
    <row r="458" ht="12.75">
      <c r="E458" s="200"/>
    </row>
    <row r="459" ht="12.75">
      <c r="E459" s="200"/>
    </row>
    <row r="460" ht="12.75">
      <c r="E460" s="200"/>
    </row>
    <row r="461" ht="12.75">
      <c r="E461" s="200"/>
    </row>
    <row r="462" ht="12.75">
      <c r="E462" s="200"/>
    </row>
    <row r="463" ht="12.75">
      <c r="E463" s="200"/>
    </row>
    <row r="464" ht="12.75">
      <c r="E464" s="200"/>
    </row>
    <row r="465" ht="12.75">
      <c r="E465" s="200"/>
    </row>
    <row r="466" ht="12.75">
      <c r="E466" s="200"/>
    </row>
    <row r="467" ht="12.75">
      <c r="E467" s="200"/>
    </row>
    <row r="468" ht="12.75">
      <c r="E468" s="200"/>
    </row>
    <row r="469" ht="12.75">
      <c r="E469" s="200"/>
    </row>
    <row r="470" ht="12.75">
      <c r="E470" s="200"/>
    </row>
    <row r="471" ht="12.75">
      <c r="E471" s="200"/>
    </row>
    <row r="472" ht="12.75">
      <c r="E472" s="200"/>
    </row>
    <row r="473" ht="12.75">
      <c r="E473" s="200"/>
    </row>
    <row r="474" ht="12.75">
      <c r="E474" s="200"/>
    </row>
    <row r="475" ht="12.75">
      <c r="E475" s="200"/>
    </row>
    <row r="476" ht="12.75">
      <c r="E476" s="200"/>
    </row>
    <row r="477" ht="12.75">
      <c r="E477" s="200"/>
    </row>
    <row r="478" ht="12.75">
      <c r="E478" s="200"/>
    </row>
    <row r="479" ht="12.75">
      <c r="E479" s="200"/>
    </row>
    <row r="480" ht="12.75">
      <c r="E480" s="200"/>
    </row>
    <row r="481" ht="12.75">
      <c r="E481" s="200"/>
    </row>
    <row r="482" ht="12.75">
      <c r="E482" s="200"/>
    </row>
    <row r="483" ht="12.75">
      <c r="E483" s="200"/>
    </row>
    <row r="484" ht="12.75">
      <c r="E484" s="200"/>
    </row>
    <row r="485" ht="12.75">
      <c r="E485" s="200"/>
    </row>
    <row r="486" ht="12.75">
      <c r="E486" s="200"/>
    </row>
    <row r="487" ht="12.75">
      <c r="E487" s="200"/>
    </row>
    <row r="488" ht="12.75">
      <c r="E488" s="200"/>
    </row>
    <row r="489" ht="12.75">
      <c r="E489" s="200"/>
    </row>
    <row r="490" ht="12.75">
      <c r="E490" s="200"/>
    </row>
    <row r="491" ht="12.75">
      <c r="E491" s="200"/>
    </row>
    <row r="492" ht="12.75">
      <c r="E492" s="200"/>
    </row>
    <row r="493" ht="12.75">
      <c r="E493" s="200"/>
    </row>
    <row r="494" ht="12.75">
      <c r="E494" s="200"/>
    </row>
    <row r="495" ht="12.75">
      <c r="E495" s="200"/>
    </row>
    <row r="496" ht="12.75">
      <c r="E496" s="200"/>
    </row>
    <row r="497" ht="12.75">
      <c r="E497" s="200"/>
    </row>
    <row r="498" ht="12.75">
      <c r="E498" s="200"/>
    </row>
    <row r="499" ht="12.75">
      <c r="E499" s="200"/>
    </row>
    <row r="500" ht="12.75">
      <c r="E500" s="200"/>
    </row>
    <row r="501" ht="12.75">
      <c r="E501" s="200"/>
    </row>
    <row r="502" ht="12.75">
      <c r="E502" s="200"/>
    </row>
    <row r="503" ht="12.75">
      <c r="E503" s="200"/>
    </row>
    <row r="504" ht="12.75">
      <c r="E504" s="200"/>
    </row>
    <row r="505" ht="12.75">
      <c r="E505" s="200"/>
    </row>
    <row r="506" ht="12.75">
      <c r="E506" s="200"/>
    </row>
    <row r="507" ht="12.75">
      <c r="E507" s="200"/>
    </row>
    <row r="508" ht="12.75">
      <c r="E508" s="200"/>
    </row>
    <row r="509" ht="12.75">
      <c r="E509" s="200"/>
    </row>
    <row r="510" ht="12.75">
      <c r="E510" s="200"/>
    </row>
    <row r="511" ht="12.75">
      <c r="E511" s="200"/>
    </row>
    <row r="512" ht="12.75">
      <c r="E512" s="200"/>
    </row>
    <row r="513" ht="12.75">
      <c r="E513" s="200"/>
    </row>
    <row r="514" ht="12.75">
      <c r="E514" s="200"/>
    </row>
    <row r="515" ht="12.75">
      <c r="E515" s="200"/>
    </row>
    <row r="516" ht="12.75">
      <c r="E516" s="200"/>
    </row>
    <row r="517" ht="12.75">
      <c r="E517" s="200"/>
    </row>
    <row r="518" ht="12.75">
      <c r="E518" s="200"/>
    </row>
    <row r="519" ht="12.75">
      <c r="E519" s="200"/>
    </row>
    <row r="520" ht="12.75">
      <c r="E520" s="200"/>
    </row>
    <row r="521" ht="12.75">
      <c r="E521" s="200"/>
    </row>
    <row r="522" ht="12.75">
      <c r="E522" s="200"/>
    </row>
    <row r="523" ht="12.75">
      <c r="E523" s="200"/>
    </row>
    <row r="524" ht="12.75">
      <c r="E524" s="200"/>
    </row>
    <row r="525" ht="12.75">
      <c r="E525" s="200"/>
    </row>
    <row r="526" ht="12.75">
      <c r="E526" s="200"/>
    </row>
    <row r="527" ht="12.75">
      <c r="E527" s="200"/>
    </row>
    <row r="528" ht="12.75">
      <c r="E528" s="200"/>
    </row>
    <row r="529" ht="12.75">
      <c r="E529" s="200"/>
    </row>
    <row r="530" ht="12.75">
      <c r="E530" s="200"/>
    </row>
    <row r="531" ht="12.75">
      <c r="E531" s="200"/>
    </row>
    <row r="532" ht="12.75">
      <c r="E532" s="200"/>
    </row>
    <row r="533" ht="12.75">
      <c r="E533" s="200"/>
    </row>
    <row r="534" ht="12.75">
      <c r="E534" s="200"/>
    </row>
    <row r="535" ht="12.75">
      <c r="E535" s="200"/>
    </row>
    <row r="536" ht="12.75">
      <c r="E536" s="200"/>
    </row>
    <row r="537" ht="12.75">
      <c r="E537" s="200"/>
    </row>
    <row r="538" ht="12.75">
      <c r="E538" s="200"/>
    </row>
    <row r="539" ht="12.75">
      <c r="E539" s="200"/>
    </row>
    <row r="540" ht="12.75">
      <c r="E540" s="200"/>
    </row>
    <row r="541" ht="12.75">
      <c r="E541" s="200"/>
    </row>
    <row r="542" ht="12.75">
      <c r="E542" s="200"/>
    </row>
    <row r="543" ht="12.75">
      <c r="E543" s="200"/>
    </row>
    <row r="544" ht="12.75">
      <c r="E544" s="200"/>
    </row>
    <row r="545" ht="12.75">
      <c r="E545" s="200"/>
    </row>
    <row r="546" ht="12.75">
      <c r="E546" s="200"/>
    </row>
    <row r="547" ht="12.75">
      <c r="E547" s="200"/>
    </row>
    <row r="548" ht="12.75">
      <c r="E548" s="200"/>
    </row>
    <row r="549" ht="12.75">
      <c r="E549" s="200"/>
    </row>
    <row r="550" ht="12.75">
      <c r="E550" s="200"/>
    </row>
    <row r="551" ht="12.75">
      <c r="E551" s="200"/>
    </row>
    <row r="552" ht="12.75">
      <c r="E552" s="200"/>
    </row>
    <row r="553" ht="12.75">
      <c r="E553" s="200"/>
    </row>
    <row r="554" ht="12.75">
      <c r="E554" s="200"/>
    </row>
    <row r="555" ht="12.75">
      <c r="E555" s="200"/>
    </row>
    <row r="556" ht="12.75">
      <c r="E556" s="200"/>
    </row>
    <row r="557" ht="12.75">
      <c r="E557" s="200"/>
    </row>
    <row r="558" ht="12.75">
      <c r="E558" s="200"/>
    </row>
    <row r="559" ht="12.75">
      <c r="E559" s="200"/>
    </row>
    <row r="560" ht="12.75">
      <c r="E560" s="200"/>
    </row>
    <row r="561" ht="12.75">
      <c r="E561" s="200"/>
    </row>
    <row r="562" ht="12.75">
      <c r="E562" s="200"/>
    </row>
    <row r="563" ht="12.75">
      <c r="E563" s="200"/>
    </row>
    <row r="564" ht="12.75">
      <c r="E564" s="200"/>
    </row>
    <row r="565" ht="12.75">
      <c r="E565" s="200"/>
    </row>
    <row r="566" ht="12.75">
      <c r="E566" s="200"/>
    </row>
    <row r="567" ht="12.75">
      <c r="E567" s="200"/>
    </row>
    <row r="568" ht="12.75">
      <c r="E568" s="200"/>
    </row>
    <row r="569" ht="12.75">
      <c r="E569" s="200"/>
    </row>
    <row r="570" ht="12.75">
      <c r="E570" s="200"/>
    </row>
    <row r="571" ht="12.75">
      <c r="E571" s="200"/>
    </row>
    <row r="572" ht="12.75">
      <c r="E572" s="200"/>
    </row>
    <row r="573" ht="12.75">
      <c r="E573" s="200"/>
    </row>
    <row r="574" ht="12.75">
      <c r="E574" s="200"/>
    </row>
    <row r="575" ht="12.75">
      <c r="E575" s="200"/>
    </row>
    <row r="576" ht="12.75">
      <c r="E576" s="200"/>
    </row>
    <row r="577" ht="12.75">
      <c r="E577" s="200"/>
    </row>
    <row r="578" ht="12.75">
      <c r="E578" s="200"/>
    </row>
    <row r="579" ht="12.75">
      <c r="E579" s="200"/>
    </row>
    <row r="580" ht="12.75">
      <c r="E580" s="200"/>
    </row>
    <row r="581" ht="12.75">
      <c r="E581" s="200"/>
    </row>
    <row r="582" ht="12.75">
      <c r="E582" s="200"/>
    </row>
    <row r="583" ht="12.75">
      <c r="E583" s="200"/>
    </row>
    <row r="584" ht="12.75">
      <c r="E584" s="200"/>
    </row>
    <row r="585" ht="12.75">
      <c r="E585" s="200"/>
    </row>
    <row r="586" ht="12.75">
      <c r="E586" s="200"/>
    </row>
    <row r="587" ht="12.75">
      <c r="E587" s="200"/>
    </row>
    <row r="588" ht="12.75">
      <c r="E588" s="200"/>
    </row>
    <row r="589" ht="12.75">
      <c r="E589" s="200"/>
    </row>
    <row r="590" ht="12.75">
      <c r="E590" s="200"/>
    </row>
    <row r="591" ht="12.75">
      <c r="E591" s="200"/>
    </row>
    <row r="592" ht="12.75">
      <c r="E592" s="200"/>
    </row>
    <row r="593" ht="12.75">
      <c r="E593" s="200"/>
    </row>
    <row r="594" ht="12.75">
      <c r="E594" s="200"/>
    </row>
    <row r="595" ht="12.75">
      <c r="E595" s="200"/>
    </row>
    <row r="596" ht="12.75">
      <c r="E596" s="200"/>
    </row>
    <row r="597" ht="12.75">
      <c r="E597" s="200"/>
    </row>
    <row r="598" ht="12.75">
      <c r="E598" s="200"/>
    </row>
    <row r="599" ht="12.75">
      <c r="E599" s="200"/>
    </row>
    <row r="600" ht="12.75">
      <c r="E600" s="200"/>
    </row>
    <row r="601" ht="12.75">
      <c r="E601" s="200"/>
    </row>
    <row r="602" ht="12.75">
      <c r="E602" s="200"/>
    </row>
    <row r="603" ht="12.75">
      <c r="E603" s="200"/>
    </row>
    <row r="604" ht="12.75">
      <c r="E604" s="200"/>
    </row>
    <row r="605" ht="12.75">
      <c r="E605" s="200"/>
    </row>
    <row r="606" ht="12.75">
      <c r="E606" s="200"/>
    </row>
    <row r="607" ht="12.75">
      <c r="E607" s="200"/>
    </row>
    <row r="608" ht="12.75">
      <c r="E608" s="200"/>
    </row>
    <row r="609" ht="12.75">
      <c r="E609" s="200"/>
    </row>
    <row r="610" ht="12.75">
      <c r="E610" s="200"/>
    </row>
    <row r="611" ht="12.75">
      <c r="E611" s="200"/>
    </row>
    <row r="612" ht="12.75">
      <c r="E612" s="200"/>
    </row>
    <row r="613" ht="12.75">
      <c r="E613" s="200"/>
    </row>
    <row r="614" ht="12.75">
      <c r="E614" s="200"/>
    </row>
    <row r="615" ht="12.75">
      <c r="E615" s="200"/>
    </row>
    <row r="616" ht="12.75">
      <c r="E616" s="200"/>
    </row>
    <row r="617" ht="12.75">
      <c r="E617" s="200"/>
    </row>
    <row r="618" ht="12.75">
      <c r="E618" s="200"/>
    </row>
    <row r="619" ht="12.75">
      <c r="E619" s="200"/>
    </row>
    <row r="620" ht="12.75">
      <c r="E620" s="200"/>
    </row>
    <row r="621" ht="12.75">
      <c r="E621" s="200"/>
    </row>
    <row r="622" ht="12.75">
      <c r="E622" s="200"/>
    </row>
    <row r="623" ht="12.75">
      <c r="E623" s="200"/>
    </row>
    <row r="624" ht="12.75">
      <c r="E624" s="200"/>
    </row>
    <row r="625" ht="12.75">
      <c r="E625" s="200"/>
    </row>
    <row r="626" ht="12.75">
      <c r="E626" s="200"/>
    </row>
    <row r="627" ht="12.75">
      <c r="E627" s="200"/>
    </row>
    <row r="628" ht="12.75">
      <c r="E628" s="200"/>
    </row>
    <row r="629" ht="12.75">
      <c r="E629" s="200"/>
    </row>
    <row r="630" ht="12.75">
      <c r="E630" s="200"/>
    </row>
    <row r="631" ht="12.75">
      <c r="E631" s="200"/>
    </row>
    <row r="632" ht="12.75">
      <c r="E632" s="200"/>
    </row>
    <row r="633" ht="12.75">
      <c r="E633" s="200"/>
    </row>
    <row r="634" ht="12.75">
      <c r="E634" s="200"/>
    </row>
    <row r="635" ht="12.75">
      <c r="E635" s="200"/>
    </row>
    <row r="636" ht="12.75">
      <c r="E636" s="200"/>
    </row>
    <row r="637" ht="12.75">
      <c r="E637" s="200"/>
    </row>
    <row r="638" ht="12.75">
      <c r="E638" s="200"/>
    </row>
    <row r="639" ht="12.75">
      <c r="E639" s="200"/>
    </row>
    <row r="640" ht="12.75">
      <c r="E640" s="200"/>
    </row>
    <row r="641" ht="12.75">
      <c r="E641" s="200"/>
    </row>
    <row r="642" ht="12.75">
      <c r="E642" s="200"/>
    </row>
    <row r="643" ht="12.75">
      <c r="E643" s="200"/>
    </row>
    <row r="644" ht="12.75">
      <c r="E644" s="200"/>
    </row>
    <row r="645" ht="12.75">
      <c r="E645" s="200"/>
    </row>
    <row r="646" ht="12.75">
      <c r="E646" s="200"/>
    </row>
    <row r="647" ht="12.75">
      <c r="E647" s="200"/>
    </row>
    <row r="648" ht="12.75">
      <c r="E648" s="200"/>
    </row>
    <row r="649" ht="12.75">
      <c r="E649" s="200"/>
    </row>
    <row r="650" ht="12.75">
      <c r="E650" s="200"/>
    </row>
    <row r="651" ht="12.75">
      <c r="E651" s="200"/>
    </row>
    <row r="652" ht="12.75">
      <c r="E652" s="200"/>
    </row>
    <row r="653" ht="12.75">
      <c r="E653" s="200"/>
    </row>
    <row r="654" ht="12.75">
      <c r="E654" s="200"/>
    </row>
    <row r="655" ht="12.75">
      <c r="E655" s="200"/>
    </row>
    <row r="656" ht="12.75">
      <c r="E656" s="200"/>
    </row>
    <row r="657" ht="12.75">
      <c r="E657" s="200"/>
    </row>
    <row r="658" ht="12.75">
      <c r="E658" s="200"/>
    </row>
    <row r="659" ht="12.75">
      <c r="E659" s="200"/>
    </row>
    <row r="660" ht="12.75">
      <c r="E660" s="200"/>
    </row>
    <row r="661" ht="12.75">
      <c r="E661" s="200"/>
    </row>
    <row r="662" ht="12.75">
      <c r="E662" s="200"/>
    </row>
    <row r="663" ht="12.75">
      <c r="E663" s="200"/>
    </row>
    <row r="664" ht="12.75">
      <c r="E664" s="200"/>
    </row>
    <row r="665" ht="12.75">
      <c r="E665" s="200"/>
    </row>
    <row r="666" ht="12.75">
      <c r="E666" s="200"/>
    </row>
    <row r="667" ht="12.75">
      <c r="E667" s="200"/>
    </row>
    <row r="668" ht="12.75">
      <c r="E668" s="200"/>
    </row>
    <row r="669" ht="12.75">
      <c r="E669" s="200"/>
    </row>
    <row r="670" ht="12.75">
      <c r="E670" s="200"/>
    </row>
    <row r="671" ht="12.75">
      <c r="E671" s="200"/>
    </row>
    <row r="672" ht="12.75">
      <c r="E672" s="200"/>
    </row>
    <row r="673" ht="12.75">
      <c r="E673" s="200"/>
    </row>
    <row r="674" ht="12.75">
      <c r="E674" s="200"/>
    </row>
    <row r="675" ht="12.75">
      <c r="E675" s="200"/>
    </row>
    <row r="676" ht="12.75">
      <c r="E676" s="200"/>
    </row>
    <row r="677" ht="12.75">
      <c r="E677" s="200"/>
    </row>
    <row r="678" ht="12.75">
      <c r="E678" s="200"/>
    </row>
    <row r="679" ht="12.75">
      <c r="E679" s="200"/>
    </row>
    <row r="680" ht="12.75">
      <c r="E680" s="200"/>
    </row>
    <row r="681" ht="12.75">
      <c r="E681" s="200"/>
    </row>
    <row r="682" ht="12.75">
      <c r="E682" s="200"/>
    </row>
    <row r="683" ht="12.75">
      <c r="E683" s="200"/>
    </row>
    <row r="684" ht="12.75">
      <c r="E684" s="200"/>
    </row>
    <row r="685" ht="12.75">
      <c r="E685" s="200"/>
    </row>
    <row r="686" ht="12.75">
      <c r="E686" s="200"/>
    </row>
    <row r="687" ht="12.75">
      <c r="E687" s="200"/>
    </row>
    <row r="688" ht="12.75">
      <c r="E688" s="200"/>
    </row>
    <row r="689" ht="12.75">
      <c r="E689" s="200"/>
    </row>
    <row r="690" ht="12.75">
      <c r="E690" s="200"/>
    </row>
    <row r="691" ht="12.75">
      <c r="E691" s="200"/>
    </row>
    <row r="692" ht="12.75">
      <c r="E692" s="200"/>
    </row>
    <row r="693" ht="12.75">
      <c r="E693" s="200"/>
    </row>
    <row r="694" ht="12.75">
      <c r="E694" s="200"/>
    </row>
    <row r="695" ht="12.75">
      <c r="E695" s="200"/>
    </row>
    <row r="696" ht="12.75">
      <c r="E696" s="200"/>
    </row>
    <row r="697" ht="12.75">
      <c r="E697" s="200"/>
    </row>
    <row r="698" ht="12.75">
      <c r="E698" s="200"/>
    </row>
    <row r="699" ht="12.75">
      <c r="E699" s="200"/>
    </row>
    <row r="700" ht="12.75">
      <c r="E700" s="200"/>
    </row>
    <row r="701" ht="12.75">
      <c r="E701" s="200"/>
    </row>
    <row r="702" ht="12.75">
      <c r="E702" s="200"/>
    </row>
    <row r="703" ht="12.75">
      <c r="E703" s="200"/>
    </row>
    <row r="704" ht="12.75">
      <c r="E704" s="200"/>
    </row>
    <row r="705" ht="12.75">
      <c r="E705" s="200"/>
    </row>
    <row r="706" ht="12.75">
      <c r="E706" s="200"/>
    </row>
    <row r="707" ht="12.75">
      <c r="E707" s="200"/>
    </row>
    <row r="708" ht="12.75">
      <c r="E708" s="200"/>
    </row>
    <row r="709" ht="12.75">
      <c r="E709" s="200"/>
    </row>
    <row r="710" ht="12.75">
      <c r="E710" s="200"/>
    </row>
    <row r="711" ht="12.75">
      <c r="E711" s="200"/>
    </row>
    <row r="712" ht="12.75">
      <c r="E712" s="200"/>
    </row>
    <row r="713" ht="12.75">
      <c r="E713" s="200"/>
    </row>
    <row r="714" ht="12.75">
      <c r="E714" s="200"/>
    </row>
    <row r="715" ht="12.75">
      <c r="E715" s="200"/>
    </row>
    <row r="716" ht="12.75">
      <c r="E716" s="200"/>
    </row>
    <row r="717" ht="12.75">
      <c r="E717" s="200"/>
    </row>
    <row r="718" ht="12.75">
      <c r="E718" s="200"/>
    </row>
    <row r="719" ht="12.75">
      <c r="E719" s="200"/>
    </row>
    <row r="720" ht="12.75">
      <c r="E720" s="200"/>
    </row>
    <row r="721" ht="12.75">
      <c r="E721" s="200"/>
    </row>
    <row r="722" ht="12.75">
      <c r="E722" s="200"/>
    </row>
    <row r="723" ht="12.75">
      <c r="E723" s="200"/>
    </row>
    <row r="724" ht="12.75">
      <c r="E724" s="200"/>
    </row>
    <row r="725" ht="12.75">
      <c r="E725" s="200"/>
    </row>
    <row r="726" ht="12.75">
      <c r="E726" s="200"/>
    </row>
    <row r="727" ht="12.75">
      <c r="E727" s="200"/>
    </row>
    <row r="728" ht="12.75">
      <c r="E728" s="200"/>
    </row>
    <row r="729" ht="12.75">
      <c r="E729" s="200"/>
    </row>
    <row r="730" ht="12.75">
      <c r="E730" s="200"/>
    </row>
    <row r="731" ht="12.75">
      <c r="E731" s="200"/>
    </row>
    <row r="732" ht="12.75">
      <c r="E732" s="200"/>
    </row>
    <row r="733" ht="12.75">
      <c r="E733" s="200"/>
    </row>
    <row r="734" ht="12.75">
      <c r="E734" s="200"/>
    </row>
    <row r="735" ht="12.75">
      <c r="E735" s="200"/>
    </row>
    <row r="736" ht="12.75">
      <c r="E736" s="200"/>
    </row>
    <row r="737" ht="12.75">
      <c r="E737" s="200"/>
    </row>
    <row r="738" ht="12.75">
      <c r="E738" s="200"/>
    </row>
    <row r="739" ht="12.75">
      <c r="E739" s="200"/>
    </row>
    <row r="740" ht="12.75">
      <c r="E740" s="200"/>
    </row>
    <row r="741" ht="12.75">
      <c r="E741" s="200"/>
    </row>
    <row r="742" ht="12.75">
      <c r="E742" s="200"/>
    </row>
    <row r="743" ht="12.75">
      <c r="E743" s="200"/>
    </row>
    <row r="744" ht="12.75">
      <c r="E744" s="200"/>
    </row>
    <row r="745" ht="12.75">
      <c r="E745" s="200"/>
    </row>
    <row r="746" ht="12.75">
      <c r="E746" s="200"/>
    </row>
    <row r="747" ht="12.75">
      <c r="E747" s="200"/>
    </row>
    <row r="748" ht="12.75">
      <c r="E748" s="200"/>
    </row>
    <row r="749" ht="12.75">
      <c r="E749" s="200"/>
    </row>
    <row r="750" ht="12.75">
      <c r="E750" s="200"/>
    </row>
    <row r="751" ht="12.75">
      <c r="E751" s="200"/>
    </row>
    <row r="752" ht="12.75">
      <c r="E752" s="200"/>
    </row>
    <row r="753" ht="12.75">
      <c r="E753" s="200"/>
    </row>
    <row r="754" ht="12.75">
      <c r="E754" s="200"/>
    </row>
    <row r="755" ht="12.75">
      <c r="E755" s="200"/>
    </row>
    <row r="756" ht="12.75">
      <c r="E756" s="200"/>
    </row>
    <row r="757" ht="12.75">
      <c r="E757" s="200"/>
    </row>
    <row r="758" ht="12.75">
      <c r="E758" s="200"/>
    </row>
    <row r="759" ht="12.75">
      <c r="E759" s="200"/>
    </row>
    <row r="760" ht="12.75">
      <c r="E760" s="200"/>
    </row>
    <row r="761" ht="12.75">
      <c r="E761" s="200"/>
    </row>
    <row r="762" ht="12.75">
      <c r="E762" s="200"/>
    </row>
    <row r="763" ht="12.75">
      <c r="E763" s="200"/>
    </row>
    <row r="764" ht="12.75">
      <c r="E764" s="200"/>
    </row>
    <row r="765" ht="12.75">
      <c r="E765" s="200"/>
    </row>
    <row r="766" ht="12.75">
      <c r="E766" s="200"/>
    </row>
    <row r="767" ht="12.75">
      <c r="E767" s="200"/>
    </row>
    <row r="768" ht="12.75">
      <c r="E768" s="200"/>
    </row>
    <row r="769" ht="12.75">
      <c r="E769" s="200"/>
    </row>
    <row r="770" ht="12.75">
      <c r="E770" s="200"/>
    </row>
    <row r="771" ht="12.75">
      <c r="E771" s="200"/>
    </row>
    <row r="772" ht="12.75">
      <c r="E772" s="200"/>
    </row>
    <row r="773" ht="12.75">
      <c r="E773" s="200"/>
    </row>
    <row r="774" ht="12.75">
      <c r="E774" s="200"/>
    </row>
    <row r="775" ht="12.75">
      <c r="E775" s="200"/>
    </row>
    <row r="776" ht="12.75">
      <c r="E776" s="200"/>
    </row>
    <row r="777" ht="12.75">
      <c r="E777" s="200"/>
    </row>
    <row r="778" ht="12.75">
      <c r="E778" s="200"/>
    </row>
    <row r="779" ht="12.75">
      <c r="E779" s="200"/>
    </row>
    <row r="780" ht="12.75">
      <c r="E780" s="200"/>
    </row>
    <row r="781" ht="12.75">
      <c r="E781" s="200"/>
    </row>
    <row r="782" ht="12.75">
      <c r="E782" s="200"/>
    </row>
    <row r="783" ht="12.75">
      <c r="E783" s="200"/>
    </row>
    <row r="784" ht="12.75">
      <c r="E784" s="200"/>
    </row>
    <row r="785" ht="12.75">
      <c r="E785" s="200"/>
    </row>
    <row r="786" ht="12.75">
      <c r="E786" s="200"/>
    </row>
    <row r="787" ht="12.75">
      <c r="E787" s="200"/>
    </row>
    <row r="788" ht="12.75">
      <c r="E788" s="200"/>
    </row>
    <row r="789" ht="12.75">
      <c r="E789" s="200"/>
    </row>
    <row r="790" ht="12.75">
      <c r="E790" s="200"/>
    </row>
    <row r="791" ht="12.75">
      <c r="E791" s="200"/>
    </row>
    <row r="792" ht="12.75">
      <c r="E792" s="200"/>
    </row>
    <row r="793" ht="12.75">
      <c r="E793" s="200"/>
    </row>
    <row r="794" ht="12.75">
      <c r="E794" s="200"/>
    </row>
    <row r="795" ht="12.75">
      <c r="E795" s="200"/>
    </row>
    <row r="796" ht="12.75">
      <c r="E796" s="200"/>
    </row>
    <row r="797" ht="12.75">
      <c r="E797" s="200"/>
    </row>
    <row r="798" ht="12.75">
      <c r="E798" s="200"/>
    </row>
    <row r="799" ht="12.75">
      <c r="E799" s="200"/>
    </row>
    <row r="800" ht="12.75">
      <c r="E800" s="200"/>
    </row>
    <row r="801" ht="12.75">
      <c r="E801" s="200"/>
    </row>
    <row r="802" ht="12.75">
      <c r="E802" s="200"/>
    </row>
    <row r="803" ht="12.75">
      <c r="E803" s="200"/>
    </row>
    <row r="804" ht="12.75">
      <c r="E804" s="200"/>
    </row>
    <row r="805" ht="12.75">
      <c r="E805" s="200"/>
    </row>
    <row r="806" ht="12.75">
      <c r="E806" s="200"/>
    </row>
    <row r="807" ht="12.75">
      <c r="E807" s="200"/>
    </row>
    <row r="808" ht="12.75">
      <c r="E808" s="200"/>
    </row>
    <row r="809" ht="12.75">
      <c r="E809" s="200"/>
    </row>
    <row r="810" ht="12.75">
      <c r="E810" s="200"/>
    </row>
    <row r="811" ht="12.75">
      <c r="E811" s="200"/>
    </row>
    <row r="812" ht="12.75">
      <c r="E812" s="200"/>
    </row>
    <row r="813" ht="12.75">
      <c r="E813" s="200"/>
    </row>
    <row r="814" ht="12.75">
      <c r="E814" s="200"/>
    </row>
    <row r="815" ht="12.75">
      <c r="E815" s="200"/>
    </row>
    <row r="816" ht="12.75">
      <c r="E816" s="200"/>
    </row>
    <row r="817" ht="12.75">
      <c r="E817" s="200"/>
    </row>
    <row r="818" ht="12.75">
      <c r="E818" s="200"/>
    </row>
    <row r="819" ht="12.75">
      <c r="E819" s="200"/>
    </row>
    <row r="820" ht="12.75">
      <c r="E820" s="200"/>
    </row>
    <row r="821" ht="12.75">
      <c r="E821" s="200"/>
    </row>
    <row r="822" ht="12.75">
      <c r="E822" s="200"/>
    </row>
    <row r="823" ht="12.75">
      <c r="E823" s="200"/>
    </row>
    <row r="824" ht="12.75">
      <c r="E824" s="200"/>
    </row>
    <row r="825" ht="12.75">
      <c r="E825" s="200"/>
    </row>
    <row r="826" ht="12.75">
      <c r="E826" s="200"/>
    </row>
    <row r="827" ht="12.75">
      <c r="E827" s="200"/>
    </row>
    <row r="828" ht="12.75">
      <c r="E828" s="200"/>
    </row>
    <row r="829" ht="12.75">
      <c r="E829" s="200"/>
    </row>
    <row r="830" ht="12.75">
      <c r="E830" s="200"/>
    </row>
    <row r="831" ht="12.75">
      <c r="E831" s="200"/>
    </row>
    <row r="832" ht="12.75">
      <c r="E832" s="200"/>
    </row>
    <row r="833" ht="12.75">
      <c r="E833" s="200"/>
    </row>
    <row r="834" ht="12.75">
      <c r="E834" s="200"/>
    </row>
    <row r="835" ht="12.75">
      <c r="E835" s="200"/>
    </row>
    <row r="836" ht="12.75">
      <c r="E836" s="200"/>
    </row>
    <row r="837" ht="12.75">
      <c r="E837" s="200"/>
    </row>
    <row r="838" ht="12.75">
      <c r="E838" s="200"/>
    </row>
    <row r="839" ht="12.75">
      <c r="E839" s="200"/>
    </row>
    <row r="840" ht="12.75">
      <c r="E840" s="200"/>
    </row>
    <row r="841" ht="12.75">
      <c r="E841" s="200"/>
    </row>
    <row r="842" ht="12.75">
      <c r="E842" s="200"/>
    </row>
    <row r="843" ht="12.75">
      <c r="E843" s="200"/>
    </row>
    <row r="844" ht="12.75">
      <c r="E844" s="200"/>
    </row>
    <row r="845" ht="12.75">
      <c r="E845" s="200"/>
    </row>
    <row r="846" ht="12.75">
      <c r="E846" s="200"/>
    </row>
    <row r="847" ht="12.75">
      <c r="E847" s="200"/>
    </row>
    <row r="848" ht="12.75">
      <c r="E848" s="200"/>
    </row>
    <row r="849" ht="12.75">
      <c r="E849" s="200"/>
    </row>
    <row r="850" ht="12.75">
      <c r="E850" s="200"/>
    </row>
    <row r="851" ht="12.75">
      <c r="E851" s="200"/>
    </row>
    <row r="852" ht="12.75">
      <c r="E852" s="200"/>
    </row>
    <row r="853" ht="12.75">
      <c r="E853" s="200"/>
    </row>
    <row r="854" ht="12.75">
      <c r="E854" s="200"/>
    </row>
    <row r="855" ht="12.75">
      <c r="E855" s="200"/>
    </row>
    <row r="856" ht="12.75">
      <c r="E856" s="200"/>
    </row>
    <row r="857" ht="12.75">
      <c r="E857" s="200"/>
    </row>
    <row r="858" ht="12.75">
      <c r="E858" s="200"/>
    </row>
    <row r="859" ht="12.75">
      <c r="E859" s="200"/>
    </row>
    <row r="860" ht="12.75">
      <c r="E860" s="200"/>
    </row>
    <row r="861" ht="12.75">
      <c r="E861" s="200"/>
    </row>
    <row r="862" ht="12.75">
      <c r="E862" s="200"/>
    </row>
    <row r="863" ht="12.75">
      <c r="E863" s="200"/>
    </row>
    <row r="864" ht="12.75">
      <c r="E864" s="200"/>
    </row>
    <row r="865" ht="12.75">
      <c r="E865" s="200"/>
    </row>
    <row r="866" ht="12.75">
      <c r="E866" s="200"/>
    </row>
    <row r="867" ht="12.75">
      <c r="E867" s="200"/>
    </row>
    <row r="868" ht="12.75">
      <c r="E868" s="200"/>
    </row>
    <row r="869" ht="12.75">
      <c r="E869" s="200"/>
    </row>
    <row r="870" ht="12.75">
      <c r="E870" s="200"/>
    </row>
    <row r="871" ht="12.75">
      <c r="E871" s="200"/>
    </row>
    <row r="872" ht="12.75">
      <c r="E872" s="200"/>
    </row>
    <row r="873" ht="12.75">
      <c r="E873" s="200"/>
    </row>
    <row r="874" ht="12.75">
      <c r="E874" s="200"/>
    </row>
    <row r="875" ht="12.75">
      <c r="E875" s="200"/>
    </row>
    <row r="876" ht="12.75">
      <c r="E876" s="200"/>
    </row>
    <row r="877" ht="12.75">
      <c r="E877" s="200"/>
    </row>
    <row r="878" ht="12.75">
      <c r="E878" s="200"/>
    </row>
    <row r="879" ht="12.75">
      <c r="E879" s="200"/>
    </row>
    <row r="880" ht="12.75">
      <c r="E880" s="200"/>
    </row>
    <row r="881" ht="12.75">
      <c r="E881" s="200"/>
    </row>
    <row r="882" ht="12.75">
      <c r="E882" s="200"/>
    </row>
    <row r="883" ht="12.75">
      <c r="E883" s="200"/>
    </row>
    <row r="884" ht="12.75">
      <c r="E884" s="200"/>
    </row>
    <row r="885" ht="12.75">
      <c r="E885" s="200"/>
    </row>
    <row r="886" ht="12.75">
      <c r="E886" s="200"/>
    </row>
    <row r="887" ht="12.75">
      <c r="E887" s="200"/>
    </row>
    <row r="888" ht="12.75">
      <c r="E888" s="200"/>
    </row>
    <row r="889" ht="12.75">
      <c r="E889" s="200"/>
    </row>
    <row r="890" ht="12.75">
      <c r="E890" s="200"/>
    </row>
    <row r="891" ht="12.75">
      <c r="E891" s="200"/>
    </row>
    <row r="892" ht="12.75">
      <c r="E892" s="200"/>
    </row>
    <row r="893" ht="12.75">
      <c r="E893" s="200"/>
    </row>
    <row r="894" ht="12.75">
      <c r="E894" s="200"/>
    </row>
    <row r="895" ht="12.75">
      <c r="E895" s="200"/>
    </row>
    <row r="896" ht="12.75">
      <c r="E896" s="200"/>
    </row>
    <row r="897" ht="12.75">
      <c r="E897" s="200"/>
    </row>
    <row r="898" ht="12.75">
      <c r="E898" s="200"/>
    </row>
    <row r="899" ht="12.75">
      <c r="E899" s="200"/>
    </row>
    <row r="900" ht="12.75">
      <c r="E900" s="200"/>
    </row>
    <row r="901" ht="12.75">
      <c r="E901" s="200"/>
    </row>
    <row r="902" ht="12.75">
      <c r="E902" s="200"/>
    </row>
    <row r="903" ht="12.75">
      <c r="E903" s="200"/>
    </row>
    <row r="904" ht="12.75">
      <c r="E904" s="200"/>
    </row>
    <row r="905" ht="12.75">
      <c r="E905" s="200"/>
    </row>
    <row r="906" ht="12.75">
      <c r="E906" s="200"/>
    </row>
    <row r="907" ht="12.75">
      <c r="E907" s="200"/>
    </row>
    <row r="908" ht="12.75">
      <c r="E908" s="200"/>
    </row>
    <row r="909" ht="12.75">
      <c r="E909" s="200"/>
    </row>
    <row r="910" ht="12.75">
      <c r="E910" s="200"/>
    </row>
    <row r="911" ht="12.75">
      <c r="E911" s="200"/>
    </row>
    <row r="912" ht="12.75">
      <c r="E912" s="200"/>
    </row>
    <row r="913" ht="12.75">
      <c r="E913" s="200"/>
    </row>
    <row r="914" ht="12.75">
      <c r="E914" s="200"/>
    </row>
    <row r="915" ht="12.75">
      <c r="E915" s="200"/>
    </row>
    <row r="916" ht="12.75">
      <c r="E916" s="200"/>
    </row>
    <row r="917" ht="12.75">
      <c r="E917" s="200"/>
    </row>
    <row r="918" ht="12.75">
      <c r="E918" s="200"/>
    </row>
    <row r="919" ht="12.75">
      <c r="E919" s="200"/>
    </row>
    <row r="920" ht="12.75">
      <c r="E920" s="200"/>
    </row>
    <row r="921" ht="12.75">
      <c r="E921" s="200"/>
    </row>
    <row r="922" ht="12.75">
      <c r="E922" s="200"/>
    </row>
    <row r="923" ht="12.75">
      <c r="E923" s="200"/>
    </row>
    <row r="924" ht="12.75">
      <c r="E924" s="200"/>
    </row>
    <row r="925" ht="12.75">
      <c r="E925" s="200"/>
    </row>
    <row r="926" ht="12.75">
      <c r="E926" s="200"/>
    </row>
    <row r="927" ht="12.75">
      <c r="E927" s="200"/>
    </row>
    <row r="928" ht="12.75">
      <c r="E928" s="200"/>
    </row>
    <row r="929" ht="12.75">
      <c r="E929" s="200"/>
    </row>
    <row r="930" ht="12.75">
      <c r="E930" s="200"/>
    </row>
    <row r="931" ht="12.75">
      <c r="E931" s="200"/>
    </row>
    <row r="932" ht="12.75">
      <c r="E932" s="200"/>
    </row>
    <row r="933" ht="12.75">
      <c r="E933" s="200"/>
    </row>
    <row r="934" ht="12.75">
      <c r="E934" s="200"/>
    </row>
    <row r="935" ht="12.75">
      <c r="E935" s="200"/>
    </row>
    <row r="936" ht="12.75">
      <c r="E936" s="200"/>
    </row>
    <row r="937" ht="12.75">
      <c r="E937" s="200"/>
    </row>
    <row r="938" ht="12.75">
      <c r="E938" s="200"/>
    </row>
    <row r="939" ht="12.75">
      <c r="E939" s="200"/>
    </row>
    <row r="940" ht="12.75">
      <c r="E940" s="200"/>
    </row>
    <row r="941" ht="12.75">
      <c r="E941" s="200"/>
    </row>
    <row r="942" ht="12.75">
      <c r="E942" s="200"/>
    </row>
    <row r="943" ht="12.75">
      <c r="E943" s="200"/>
    </row>
    <row r="944" ht="12.75">
      <c r="E944" s="200"/>
    </row>
    <row r="945" ht="12.75">
      <c r="E945" s="200"/>
    </row>
    <row r="946" ht="12.75">
      <c r="E946" s="200"/>
    </row>
    <row r="947" ht="12.75">
      <c r="E947" s="200"/>
    </row>
    <row r="948" ht="12.75">
      <c r="E948" s="200"/>
    </row>
    <row r="949" ht="12.75">
      <c r="E949" s="200"/>
    </row>
    <row r="950" ht="12.75">
      <c r="E950" s="200"/>
    </row>
    <row r="951" ht="12.75">
      <c r="E951" s="200"/>
    </row>
    <row r="952" ht="12.75">
      <c r="E952" s="200"/>
    </row>
    <row r="953" ht="12.75">
      <c r="E953" s="200"/>
    </row>
    <row r="954" ht="12.75">
      <c r="E954" s="200"/>
    </row>
    <row r="955" ht="12.75">
      <c r="E955" s="200"/>
    </row>
    <row r="956" ht="12.75">
      <c r="E956" s="200"/>
    </row>
    <row r="957" ht="12.75">
      <c r="E957" s="200"/>
    </row>
    <row r="958" ht="12.75">
      <c r="E958" s="200"/>
    </row>
    <row r="959" ht="12.75">
      <c r="E959" s="200"/>
    </row>
    <row r="960" ht="12.75">
      <c r="E960" s="200"/>
    </row>
    <row r="961" ht="12.75">
      <c r="E961" s="200"/>
    </row>
    <row r="962" ht="12.75">
      <c r="E962" s="200"/>
    </row>
    <row r="963" ht="12.75">
      <c r="E963" s="200"/>
    </row>
    <row r="964" ht="12.75">
      <c r="E964" s="200"/>
    </row>
    <row r="965" ht="12.75">
      <c r="E965" s="200"/>
    </row>
    <row r="966" ht="12.75">
      <c r="E966" s="200"/>
    </row>
    <row r="967" ht="12.75">
      <c r="E967" s="200"/>
    </row>
    <row r="968" ht="12.75">
      <c r="E968" s="200"/>
    </row>
    <row r="969" ht="12.75">
      <c r="E969" s="200"/>
    </row>
    <row r="970" ht="12.75">
      <c r="E970" s="200"/>
    </row>
    <row r="971" ht="12.75">
      <c r="E971" s="200"/>
    </row>
    <row r="972" ht="12.75">
      <c r="E972" s="200"/>
    </row>
    <row r="973" ht="12.75">
      <c r="E973" s="200"/>
    </row>
    <row r="974" ht="12.75">
      <c r="E974" s="200"/>
    </row>
    <row r="975" ht="12.75">
      <c r="E975" s="200"/>
    </row>
    <row r="976" ht="12.75">
      <c r="E976" s="200"/>
    </row>
    <row r="977" ht="12.75">
      <c r="E977" s="200"/>
    </row>
    <row r="978" ht="12.75">
      <c r="E978" s="200"/>
    </row>
    <row r="979" ht="12.75">
      <c r="E979" s="200"/>
    </row>
    <row r="980" ht="12.75">
      <c r="E980" s="200"/>
    </row>
    <row r="981" ht="12.75">
      <c r="E981" s="200"/>
    </row>
    <row r="982" ht="12.75">
      <c r="E982" s="200"/>
    </row>
    <row r="983" ht="12.75">
      <c r="E983" s="200"/>
    </row>
    <row r="984" ht="12.75">
      <c r="E984" s="200"/>
    </row>
    <row r="985" ht="12.75">
      <c r="E985" s="200"/>
    </row>
    <row r="986" ht="12.75">
      <c r="E986" s="200"/>
    </row>
    <row r="987" ht="12.75">
      <c r="E987" s="200"/>
    </row>
    <row r="988" ht="12.75">
      <c r="E988" s="200"/>
    </row>
    <row r="989" ht="12.75">
      <c r="E989" s="200"/>
    </row>
    <row r="990" ht="12.75">
      <c r="E990" s="200"/>
    </row>
    <row r="991" ht="12.75">
      <c r="E991" s="200"/>
    </row>
    <row r="992" ht="12.75">
      <c r="E992" s="200"/>
    </row>
    <row r="993" ht="12.75">
      <c r="E993" s="200"/>
    </row>
    <row r="994" ht="12.75">
      <c r="E994" s="200"/>
    </row>
    <row r="995" ht="12.75">
      <c r="E995" s="200"/>
    </row>
    <row r="996" ht="12.75">
      <c r="E996" s="200"/>
    </row>
    <row r="997" ht="12.75">
      <c r="E997" s="200"/>
    </row>
    <row r="998" ht="12.75">
      <c r="E998" s="200"/>
    </row>
    <row r="999" ht="12.75">
      <c r="E999" s="200"/>
    </row>
    <row r="1000" ht="12.75">
      <c r="E1000" s="200"/>
    </row>
    <row r="1001" ht="12.75">
      <c r="E1001" s="200"/>
    </row>
    <row r="1002" ht="12.75">
      <c r="E1002" s="200"/>
    </row>
    <row r="1003" ht="12.75">
      <c r="E1003" s="200"/>
    </row>
    <row r="1004" ht="12.75">
      <c r="E1004" s="200"/>
    </row>
    <row r="1005" ht="12.75">
      <c r="E1005" s="200"/>
    </row>
    <row r="1006" ht="12.75">
      <c r="E1006" s="200"/>
    </row>
    <row r="1007" ht="12.75">
      <c r="E1007" s="200"/>
    </row>
    <row r="1008" ht="12.75">
      <c r="E1008" s="200"/>
    </row>
    <row r="1009" ht="12.75">
      <c r="E1009" s="200"/>
    </row>
    <row r="1010" ht="12.75">
      <c r="E1010" s="200"/>
    </row>
    <row r="1011" ht="12.75">
      <c r="E1011" s="200"/>
    </row>
    <row r="1012" ht="12.75">
      <c r="E1012" s="200"/>
    </row>
    <row r="1013" ht="12.75">
      <c r="E1013" s="200"/>
    </row>
    <row r="1014" ht="12.75">
      <c r="E1014" s="200"/>
    </row>
    <row r="1015" ht="12.75">
      <c r="E1015" s="200"/>
    </row>
    <row r="1016" ht="12.75">
      <c r="E1016" s="200"/>
    </row>
    <row r="1017" ht="12.75">
      <c r="E1017" s="200"/>
    </row>
    <row r="1018" ht="12.75">
      <c r="E1018" s="200"/>
    </row>
    <row r="1019" ht="12.75">
      <c r="E1019" s="200"/>
    </row>
    <row r="1020" ht="12.75">
      <c r="E1020" s="200"/>
    </row>
    <row r="1021" ht="12.75">
      <c r="E1021" s="200"/>
    </row>
    <row r="1022" ht="12.75">
      <c r="E1022" s="200"/>
    </row>
    <row r="1023" ht="12.75">
      <c r="E1023" s="200"/>
    </row>
    <row r="1024" ht="12.75">
      <c r="E1024" s="200"/>
    </row>
    <row r="1025" ht="12.75">
      <c r="E1025" s="200"/>
    </row>
    <row r="1026" ht="12.75">
      <c r="E1026" s="200"/>
    </row>
    <row r="1027" ht="12.75">
      <c r="E1027" s="200"/>
    </row>
    <row r="1028" ht="12.75">
      <c r="E1028" s="200"/>
    </row>
    <row r="1029" ht="12.75">
      <c r="E1029" s="200"/>
    </row>
    <row r="1030" ht="12.75">
      <c r="E1030" s="200"/>
    </row>
    <row r="1031" ht="12.75">
      <c r="E1031" s="200"/>
    </row>
    <row r="1032" ht="12.75">
      <c r="E1032" s="200"/>
    </row>
    <row r="1033" ht="12.75">
      <c r="E1033" s="200"/>
    </row>
    <row r="1034" ht="12.75">
      <c r="E1034" s="200"/>
    </row>
    <row r="1035" ht="12.75">
      <c r="E1035" s="200"/>
    </row>
    <row r="1036" ht="12.75">
      <c r="E1036" s="200"/>
    </row>
    <row r="1037" ht="12.75">
      <c r="E1037" s="200"/>
    </row>
    <row r="1038" ht="12.75">
      <c r="E1038" s="200"/>
    </row>
    <row r="1039" ht="12.75">
      <c r="E1039" s="200"/>
    </row>
    <row r="1040" ht="12.75">
      <c r="E1040" s="200"/>
    </row>
    <row r="1041" ht="12.75">
      <c r="E1041" s="200"/>
    </row>
    <row r="1042" ht="12.75">
      <c r="E1042" s="200"/>
    </row>
    <row r="1043" ht="12.75">
      <c r="E1043" s="200"/>
    </row>
    <row r="1044" ht="12.75">
      <c r="E1044" s="200"/>
    </row>
    <row r="1045" ht="12.75">
      <c r="E1045" s="200"/>
    </row>
    <row r="1046" ht="12.75">
      <c r="E1046" s="200"/>
    </row>
    <row r="1047" ht="12.75">
      <c r="E1047" s="200"/>
    </row>
    <row r="1048" ht="12.75">
      <c r="E1048" s="200"/>
    </row>
    <row r="1049" ht="12.75">
      <c r="E1049" s="200"/>
    </row>
    <row r="1050" ht="12.75">
      <c r="E1050" s="200"/>
    </row>
    <row r="1051" ht="12.75">
      <c r="E1051" s="200"/>
    </row>
    <row r="1052" ht="12.75">
      <c r="E1052" s="200"/>
    </row>
    <row r="1053" ht="12.75">
      <c r="E1053" s="200"/>
    </row>
    <row r="1054" ht="12.75">
      <c r="E1054" s="200"/>
    </row>
    <row r="1055" ht="12.75">
      <c r="E1055" s="200"/>
    </row>
    <row r="1056" ht="12.75">
      <c r="E1056" s="200"/>
    </row>
    <row r="1057" ht="12.75">
      <c r="E1057" s="200"/>
    </row>
    <row r="1058" ht="12.75">
      <c r="E1058" s="200"/>
    </row>
    <row r="1059" ht="12.75">
      <c r="E1059" s="200"/>
    </row>
    <row r="1060" ht="12.75">
      <c r="E1060" s="200"/>
    </row>
    <row r="1061" ht="12.75">
      <c r="E1061" s="200"/>
    </row>
    <row r="1062" ht="12.75">
      <c r="E1062" s="200"/>
    </row>
    <row r="1063" ht="12.75">
      <c r="E1063" s="200"/>
    </row>
    <row r="1064" ht="12.75">
      <c r="E1064" s="200"/>
    </row>
    <row r="1065" ht="12.75">
      <c r="E1065" s="200"/>
    </row>
    <row r="1066" ht="12.75">
      <c r="E1066" s="200"/>
    </row>
    <row r="1067" ht="12.75">
      <c r="E1067" s="200"/>
    </row>
    <row r="1068" ht="12.75">
      <c r="E1068" s="200"/>
    </row>
    <row r="1069" ht="12.75">
      <c r="E1069" s="200"/>
    </row>
    <row r="1070" ht="12.75">
      <c r="E1070" s="200"/>
    </row>
    <row r="1071" ht="12.75">
      <c r="E1071" s="200"/>
    </row>
    <row r="1072" ht="12.75">
      <c r="E1072" s="200"/>
    </row>
    <row r="1073" ht="12.75">
      <c r="E1073" s="200"/>
    </row>
    <row r="1074" ht="12.75">
      <c r="E1074" s="200"/>
    </row>
    <row r="1075" ht="12.75">
      <c r="E1075" s="200"/>
    </row>
    <row r="1076" ht="12.75">
      <c r="E1076" s="200"/>
    </row>
    <row r="1077" ht="12.75">
      <c r="E1077" s="200"/>
    </row>
    <row r="1078" ht="12.75">
      <c r="E1078" s="200"/>
    </row>
    <row r="1079" ht="12.75">
      <c r="E1079" s="200"/>
    </row>
    <row r="1080" ht="12.75">
      <c r="E1080" s="200"/>
    </row>
    <row r="1081" ht="12.75">
      <c r="E1081" s="200"/>
    </row>
    <row r="1082" ht="12.75">
      <c r="E1082" s="200"/>
    </row>
    <row r="1083" ht="12.75">
      <c r="E1083" s="200"/>
    </row>
    <row r="1084" ht="12.75">
      <c r="E1084" s="200"/>
    </row>
    <row r="1085" ht="12.75">
      <c r="E1085" s="200"/>
    </row>
    <row r="1086" ht="12.75">
      <c r="E1086" s="200"/>
    </row>
    <row r="1087" ht="12.75">
      <c r="E1087" s="200"/>
    </row>
    <row r="1088" ht="12.75">
      <c r="E1088" s="200"/>
    </row>
    <row r="1089" ht="12.75">
      <c r="E1089" s="200"/>
    </row>
    <row r="1090" ht="12.75">
      <c r="E1090" s="200"/>
    </row>
    <row r="1091" ht="12.75">
      <c r="E1091" s="200"/>
    </row>
    <row r="1092" ht="12.75">
      <c r="E1092" s="200"/>
    </row>
    <row r="1093" ht="12.75">
      <c r="E1093" s="200"/>
    </row>
    <row r="1094" ht="12.75">
      <c r="E1094" s="200"/>
    </row>
    <row r="1095" ht="12.75">
      <c r="E1095" s="200"/>
    </row>
    <row r="1096" ht="12.75">
      <c r="E1096" s="200"/>
    </row>
    <row r="1097" ht="12.75">
      <c r="E1097" s="200"/>
    </row>
    <row r="1098" ht="12.75">
      <c r="E1098" s="200"/>
    </row>
    <row r="1099" ht="12.75">
      <c r="E1099" s="200"/>
    </row>
    <row r="1100" ht="12.75">
      <c r="E1100" s="200"/>
    </row>
    <row r="1101" ht="12.75">
      <c r="E1101" s="200"/>
    </row>
    <row r="1102" ht="12.75">
      <c r="E1102" s="200"/>
    </row>
    <row r="1103" ht="12.75">
      <c r="E1103" s="200"/>
    </row>
    <row r="1104" ht="12.75">
      <c r="E1104" s="200"/>
    </row>
    <row r="1105" ht="12.75">
      <c r="E1105" s="200"/>
    </row>
    <row r="1106" ht="12.75">
      <c r="E1106" s="200"/>
    </row>
    <row r="1107" ht="12.75">
      <c r="E1107" s="200"/>
    </row>
    <row r="1108" ht="12.75">
      <c r="E1108" s="200"/>
    </row>
    <row r="1109" ht="12.75">
      <c r="E1109" s="200"/>
    </row>
    <row r="1110" ht="12.75">
      <c r="E1110" s="200"/>
    </row>
    <row r="1111" ht="12.75">
      <c r="E1111" s="200"/>
    </row>
    <row r="1112" ht="12.75">
      <c r="E1112" s="200"/>
    </row>
    <row r="1113" ht="12.75">
      <c r="E1113" s="200"/>
    </row>
    <row r="1114" ht="12.75">
      <c r="E1114" s="200"/>
    </row>
    <row r="1115" ht="12.75">
      <c r="E1115" s="200"/>
    </row>
    <row r="1116" ht="12.75">
      <c r="E1116" s="200"/>
    </row>
    <row r="1117" ht="12.75">
      <c r="E1117" s="200"/>
    </row>
    <row r="1118" ht="12.75">
      <c r="E1118" s="200"/>
    </row>
    <row r="1119" ht="12.75">
      <c r="E1119" s="200"/>
    </row>
    <row r="1120" ht="12.75">
      <c r="E1120" s="200"/>
    </row>
    <row r="1121" ht="12.75">
      <c r="E1121" s="200"/>
    </row>
    <row r="1122" ht="12.75">
      <c r="E1122" s="200"/>
    </row>
    <row r="1123" ht="12.75">
      <c r="E1123" s="200"/>
    </row>
    <row r="1124" ht="12.75">
      <c r="E1124" s="200"/>
    </row>
    <row r="1125" ht="12.75">
      <c r="E1125" s="200"/>
    </row>
    <row r="1126" ht="12.75">
      <c r="E1126" s="200"/>
    </row>
    <row r="1127" ht="12.75">
      <c r="E1127" s="200"/>
    </row>
    <row r="1128" ht="12.75">
      <c r="E1128" s="200"/>
    </row>
    <row r="1129" ht="12.75">
      <c r="E1129" s="200"/>
    </row>
    <row r="1130" ht="12.75">
      <c r="E1130" s="200"/>
    </row>
    <row r="1131" ht="12.75">
      <c r="E1131" s="200"/>
    </row>
    <row r="1132" ht="12.75">
      <c r="E1132" s="200"/>
    </row>
    <row r="1133" ht="12.75">
      <c r="E1133" s="200"/>
    </row>
    <row r="1134" ht="12.75">
      <c r="E1134" s="200"/>
    </row>
    <row r="1135" ht="12.75">
      <c r="E1135" s="200"/>
    </row>
    <row r="1136" ht="12.75">
      <c r="E1136" s="200"/>
    </row>
    <row r="1137" ht="12.75">
      <c r="E1137" s="200"/>
    </row>
    <row r="1138" ht="12.75">
      <c r="E1138" s="200"/>
    </row>
    <row r="1139" ht="12.75">
      <c r="E1139" s="200"/>
    </row>
    <row r="1140" ht="12.75">
      <c r="E1140" s="200"/>
    </row>
    <row r="1141" ht="12.75">
      <c r="E1141" s="200"/>
    </row>
    <row r="1142" ht="12.75">
      <c r="E1142" s="200"/>
    </row>
    <row r="1143" ht="12.75">
      <c r="E1143" s="200"/>
    </row>
    <row r="1144" ht="12.75">
      <c r="E1144" s="200"/>
    </row>
    <row r="1145" ht="12.75">
      <c r="E1145" s="200"/>
    </row>
    <row r="1146" ht="12.75">
      <c r="E1146" s="200"/>
    </row>
    <row r="1147" ht="12.75">
      <c r="E1147" s="200"/>
    </row>
    <row r="1148" ht="12.75">
      <c r="E1148" s="200"/>
    </row>
    <row r="1149" ht="12.75">
      <c r="E1149" s="200"/>
    </row>
    <row r="1150" ht="12.75">
      <c r="E1150" s="200"/>
    </row>
    <row r="1151" ht="12.75">
      <c r="E1151" s="200"/>
    </row>
    <row r="1152" ht="12.75">
      <c r="E1152" s="200"/>
    </row>
    <row r="1153" ht="12.75">
      <c r="E1153" s="200"/>
    </row>
    <row r="1154" ht="12.75">
      <c r="E1154" s="200"/>
    </row>
    <row r="1155" ht="12.75">
      <c r="E1155" s="200"/>
    </row>
    <row r="1156" ht="12.75">
      <c r="E1156" s="200"/>
    </row>
    <row r="1157" ht="12.75">
      <c r="E1157" s="200"/>
    </row>
    <row r="1158" ht="12.75">
      <c r="E1158" s="200"/>
    </row>
    <row r="1159" ht="12.75">
      <c r="E1159" s="200"/>
    </row>
    <row r="1160" ht="12.75">
      <c r="E1160" s="200"/>
    </row>
    <row r="1161" ht="12.75">
      <c r="E1161" s="200"/>
    </row>
    <row r="1162" ht="12.75">
      <c r="E1162" s="200"/>
    </row>
    <row r="1163" ht="12.75">
      <c r="E1163" s="200"/>
    </row>
    <row r="1164" ht="12.75">
      <c r="E1164" s="200"/>
    </row>
    <row r="1165" ht="12.75">
      <c r="E1165" s="200"/>
    </row>
    <row r="1166" ht="12.75">
      <c r="E1166" s="200"/>
    </row>
    <row r="1167" ht="12.75">
      <c r="E1167" s="200"/>
    </row>
    <row r="1168" ht="12.75">
      <c r="E1168" s="200"/>
    </row>
    <row r="1169" ht="12.75">
      <c r="E1169" s="200"/>
    </row>
    <row r="1170" ht="12.75">
      <c r="E1170" s="200"/>
    </row>
    <row r="1171" ht="12.75">
      <c r="E1171" s="200"/>
    </row>
    <row r="1172" ht="12.75">
      <c r="E1172" s="200"/>
    </row>
    <row r="1173" ht="12.75">
      <c r="E1173" s="200"/>
    </row>
    <row r="1174" ht="12.75">
      <c r="E1174" s="200"/>
    </row>
    <row r="1175" ht="12.75">
      <c r="E1175" s="200"/>
    </row>
    <row r="1176" ht="12.75">
      <c r="E1176" s="200"/>
    </row>
    <row r="1177" ht="12.75">
      <c r="E1177" s="200"/>
    </row>
    <row r="1178" ht="12.75">
      <c r="E1178" s="200"/>
    </row>
    <row r="1179" ht="12.75">
      <c r="E1179" s="200"/>
    </row>
    <row r="1180" ht="12.75">
      <c r="E1180" s="200"/>
    </row>
    <row r="1181" ht="12.75">
      <c r="E1181" s="200"/>
    </row>
    <row r="1182" ht="12.75">
      <c r="E1182" s="200"/>
    </row>
    <row r="1183" ht="12.75">
      <c r="E1183" s="200"/>
    </row>
    <row r="1184" ht="12.75">
      <c r="E1184" s="200"/>
    </row>
    <row r="1185" ht="12.75">
      <c r="E1185" s="200"/>
    </row>
    <row r="1186" ht="12.75">
      <c r="E1186" s="200"/>
    </row>
    <row r="1187" ht="12.75">
      <c r="E1187" s="200"/>
    </row>
    <row r="1188" ht="12.75">
      <c r="E1188" s="200"/>
    </row>
    <row r="1189" ht="12.75">
      <c r="E1189" s="200"/>
    </row>
    <row r="1190" ht="12.75">
      <c r="E1190" s="200"/>
    </row>
    <row r="1191" ht="12.75">
      <c r="E1191" s="200"/>
    </row>
    <row r="1192" ht="12.75">
      <c r="E1192" s="200"/>
    </row>
    <row r="1193" ht="12.75">
      <c r="E1193" s="200"/>
    </row>
    <row r="1194" ht="12.75">
      <c r="E1194" s="200"/>
    </row>
    <row r="1195" ht="12.75">
      <c r="E1195" s="200"/>
    </row>
    <row r="1196" ht="12.75">
      <c r="E1196" s="200"/>
    </row>
    <row r="1197" ht="12.75">
      <c r="E1197" s="200"/>
    </row>
    <row r="1198" ht="12.75">
      <c r="E1198" s="200"/>
    </row>
    <row r="1199" ht="12.75">
      <c r="E1199" s="200"/>
    </row>
    <row r="1200" ht="12.75">
      <c r="E1200" s="200"/>
    </row>
    <row r="1201" ht="12.75">
      <c r="E1201" s="200"/>
    </row>
    <row r="1202" ht="12.75">
      <c r="E1202" s="200"/>
    </row>
    <row r="1203" ht="12.75">
      <c r="E1203" s="200"/>
    </row>
    <row r="1204" ht="12.75">
      <c r="E1204" s="200"/>
    </row>
    <row r="1205" ht="12.75">
      <c r="E1205" s="200"/>
    </row>
    <row r="1206" ht="12.75">
      <c r="E1206" s="200"/>
    </row>
    <row r="1207" ht="12.75">
      <c r="E1207" s="200"/>
    </row>
    <row r="1208" ht="12.75">
      <c r="E1208" s="200"/>
    </row>
    <row r="1209" ht="12.75">
      <c r="E1209" s="200"/>
    </row>
    <row r="1210" ht="12.75">
      <c r="E1210" s="200"/>
    </row>
    <row r="1211" ht="12.75">
      <c r="E1211" s="200"/>
    </row>
    <row r="1212" ht="12.75">
      <c r="E1212" s="200"/>
    </row>
    <row r="1213" ht="12.75">
      <c r="E1213" s="200"/>
    </row>
    <row r="1214" ht="12.75">
      <c r="E1214" s="200"/>
    </row>
    <row r="1215" ht="12.75">
      <c r="E1215" s="200"/>
    </row>
    <row r="1216" ht="12.75">
      <c r="E1216" s="200"/>
    </row>
    <row r="1217" ht="12.75">
      <c r="E1217" s="200"/>
    </row>
    <row r="1218" ht="12.75">
      <c r="E1218" s="200"/>
    </row>
    <row r="1219" ht="12.75">
      <c r="E1219" s="200"/>
    </row>
    <row r="1220" ht="12.75">
      <c r="E1220" s="200"/>
    </row>
    <row r="1221" ht="12.75">
      <c r="E1221" s="200"/>
    </row>
    <row r="1222" ht="12.75">
      <c r="E1222" s="200"/>
    </row>
    <row r="1223" ht="12.75">
      <c r="E1223" s="200"/>
    </row>
    <row r="1224" ht="12.75">
      <c r="E1224" s="200"/>
    </row>
    <row r="1225" ht="12.75">
      <c r="E1225" s="200"/>
    </row>
    <row r="1226" ht="12.75">
      <c r="E1226" s="200"/>
    </row>
    <row r="1227" ht="12.75">
      <c r="E1227" s="200"/>
    </row>
    <row r="1228" ht="12.75">
      <c r="E1228" s="200"/>
    </row>
    <row r="1229" ht="12.75">
      <c r="E1229" s="200"/>
    </row>
    <row r="1230" ht="12.75">
      <c r="E1230" s="200"/>
    </row>
    <row r="1231" ht="12.75">
      <c r="E1231" s="200"/>
    </row>
    <row r="1232" ht="12.75">
      <c r="E1232" s="200"/>
    </row>
    <row r="1233" ht="12.75">
      <c r="E1233" s="200"/>
    </row>
    <row r="1234" ht="12.75">
      <c r="E1234" s="200"/>
    </row>
    <row r="1235" ht="12.75">
      <c r="E1235" s="200"/>
    </row>
    <row r="1236" ht="12.75">
      <c r="E1236" s="200"/>
    </row>
    <row r="1237" ht="12.75">
      <c r="E1237" s="200"/>
    </row>
    <row r="1238" ht="12.75">
      <c r="E1238" s="200"/>
    </row>
    <row r="1239" ht="12.75">
      <c r="E1239" s="200"/>
    </row>
    <row r="1240" ht="12.75">
      <c r="E1240" s="200"/>
    </row>
    <row r="1241" ht="12.75">
      <c r="E1241" s="200"/>
    </row>
    <row r="1242" ht="12.75">
      <c r="E1242" s="200"/>
    </row>
    <row r="1243" ht="12.75">
      <c r="E1243" s="200"/>
    </row>
    <row r="1244" ht="12.75">
      <c r="E1244" s="200"/>
    </row>
    <row r="1245" ht="12.75">
      <c r="E1245" s="200"/>
    </row>
    <row r="1246" ht="12.75">
      <c r="E1246" s="200"/>
    </row>
    <row r="1247" ht="12.75">
      <c r="E1247" s="200"/>
    </row>
    <row r="1248" ht="12.75">
      <c r="E1248" s="200"/>
    </row>
    <row r="1249" ht="12.75">
      <c r="E1249" s="200"/>
    </row>
    <row r="1250" ht="12.75">
      <c r="E1250" s="200"/>
    </row>
    <row r="1251" ht="12.75">
      <c r="E1251" s="200"/>
    </row>
    <row r="1252" ht="12.75">
      <c r="E1252" s="200"/>
    </row>
    <row r="1253" ht="12.75">
      <c r="E1253" s="200"/>
    </row>
    <row r="1254" ht="12.75">
      <c r="E1254" s="200"/>
    </row>
    <row r="1255" ht="12.75">
      <c r="E1255" s="200"/>
    </row>
    <row r="1256" ht="12.75">
      <c r="E1256" s="200"/>
    </row>
    <row r="1257" ht="12.75">
      <c r="E1257" s="200"/>
    </row>
    <row r="1258" ht="12.75">
      <c r="E1258" s="200"/>
    </row>
    <row r="1259" ht="12.75">
      <c r="E1259" s="200"/>
    </row>
    <row r="1260" ht="12.75">
      <c r="E1260" s="200"/>
    </row>
    <row r="1261" ht="12.75">
      <c r="E1261" s="200"/>
    </row>
    <row r="1262" ht="12.75">
      <c r="E1262" s="200"/>
    </row>
    <row r="1263" ht="12.75">
      <c r="E1263" s="200"/>
    </row>
    <row r="1264" ht="12.75">
      <c r="E1264" s="200"/>
    </row>
    <row r="1265" ht="12.75">
      <c r="E1265" s="200"/>
    </row>
    <row r="1266" ht="12.75">
      <c r="E1266" s="200"/>
    </row>
    <row r="1267" ht="12.75">
      <c r="E1267" s="200"/>
    </row>
    <row r="1268" ht="12.75">
      <c r="E1268" s="200"/>
    </row>
    <row r="1269" ht="12.75">
      <c r="E1269" s="200"/>
    </row>
    <row r="1270" ht="12.75">
      <c r="E1270" s="200"/>
    </row>
    <row r="1271" ht="12.75">
      <c r="E1271" s="200"/>
    </row>
    <row r="1272" ht="12.75">
      <c r="E1272" s="200"/>
    </row>
    <row r="1273" ht="12.75">
      <c r="E1273" s="200"/>
    </row>
    <row r="1274" ht="12.75">
      <c r="E1274" s="200"/>
    </row>
    <row r="1275" ht="12.75">
      <c r="E1275" s="200"/>
    </row>
    <row r="1276" ht="12.75">
      <c r="E1276" s="200"/>
    </row>
    <row r="1277" ht="12.75">
      <c r="E1277" s="200"/>
    </row>
    <row r="1278" ht="12.75">
      <c r="E1278" s="200"/>
    </row>
    <row r="1279" ht="12.75">
      <c r="E1279" s="200"/>
    </row>
    <row r="1280" ht="12.75">
      <c r="E1280" s="200"/>
    </row>
    <row r="1281" ht="12.75">
      <c r="E1281" s="200"/>
    </row>
    <row r="1282" ht="12.75">
      <c r="E1282" s="200"/>
    </row>
    <row r="1283" ht="12.75">
      <c r="E1283" s="200"/>
    </row>
    <row r="1284" ht="12.75">
      <c r="E1284" s="200"/>
    </row>
    <row r="1285" ht="12.75">
      <c r="E1285" s="200"/>
    </row>
    <row r="1286" ht="12.75">
      <c r="E1286" s="200"/>
    </row>
    <row r="1287" ht="12.75">
      <c r="E1287" s="200"/>
    </row>
    <row r="1288" ht="12.75">
      <c r="E1288" s="200"/>
    </row>
    <row r="1289" ht="12.75">
      <c r="E1289" s="200"/>
    </row>
    <row r="1290" ht="12.75">
      <c r="E1290" s="200"/>
    </row>
    <row r="1291" ht="12.75">
      <c r="E1291" s="200"/>
    </row>
    <row r="1292" ht="12.75">
      <c r="E1292" s="200"/>
    </row>
    <row r="1293" ht="12.75">
      <c r="E1293" s="200"/>
    </row>
    <row r="1294" ht="12.75">
      <c r="E1294" s="200"/>
    </row>
    <row r="1295" ht="12.75">
      <c r="E1295" s="200"/>
    </row>
    <row r="1296" ht="12.75">
      <c r="E1296" s="200"/>
    </row>
    <row r="1297" ht="12.75">
      <c r="E1297" s="200"/>
    </row>
    <row r="1298" ht="12.75">
      <c r="E1298" s="200"/>
    </row>
    <row r="1299" ht="12.75">
      <c r="E1299" s="200"/>
    </row>
    <row r="1300" ht="12.75">
      <c r="E1300" s="200"/>
    </row>
    <row r="1301" ht="12.75">
      <c r="E1301" s="200"/>
    </row>
    <row r="1302" ht="12.75">
      <c r="E1302" s="200"/>
    </row>
    <row r="1303" ht="12.75">
      <c r="E1303" s="200"/>
    </row>
    <row r="1304" ht="12.75">
      <c r="E1304" s="200"/>
    </row>
    <row r="1305" ht="12.75">
      <c r="E1305" s="200"/>
    </row>
    <row r="1306" ht="12.75">
      <c r="E1306" s="200"/>
    </row>
    <row r="1307" ht="12.75">
      <c r="E1307" s="200"/>
    </row>
    <row r="1308" ht="12.75">
      <c r="E1308" s="200"/>
    </row>
    <row r="1309" ht="12.75">
      <c r="E1309" s="200"/>
    </row>
    <row r="1310" ht="12.75">
      <c r="E1310" s="200"/>
    </row>
    <row r="1311" ht="12.75">
      <c r="E1311" s="200"/>
    </row>
    <row r="1312" ht="12.75">
      <c r="E1312" s="200"/>
    </row>
    <row r="1313" ht="12.75">
      <c r="E1313" s="200"/>
    </row>
    <row r="1314" ht="12.75">
      <c r="E1314" s="200"/>
    </row>
    <row r="1315" ht="12.75">
      <c r="E1315" s="200"/>
    </row>
    <row r="1316" ht="12.75">
      <c r="E1316" s="200"/>
    </row>
    <row r="1317" ht="12.75">
      <c r="E1317" s="200"/>
    </row>
    <row r="1318" ht="12.75">
      <c r="E1318" s="200"/>
    </row>
    <row r="1319" ht="12.75">
      <c r="E1319" s="200"/>
    </row>
    <row r="1320" ht="12.75">
      <c r="E1320" s="200"/>
    </row>
    <row r="1321" ht="12.75">
      <c r="E1321" s="200"/>
    </row>
    <row r="1322" ht="12.75">
      <c r="E1322" s="200"/>
    </row>
    <row r="1323" ht="12.75">
      <c r="E1323" s="200"/>
    </row>
    <row r="1324" ht="12.75">
      <c r="E1324" s="200"/>
    </row>
    <row r="1325" ht="12.75">
      <c r="E1325" s="200"/>
    </row>
    <row r="1326" ht="12.75">
      <c r="E1326" s="200"/>
    </row>
    <row r="1327" ht="12.75">
      <c r="E1327" s="200"/>
    </row>
    <row r="1328" ht="12.75">
      <c r="E1328" s="200"/>
    </row>
    <row r="1329" ht="12.75">
      <c r="E1329" s="200"/>
    </row>
    <row r="1330" ht="12.75">
      <c r="E1330" s="200"/>
    </row>
    <row r="1331" ht="12.75">
      <c r="E1331" s="200"/>
    </row>
    <row r="1332" ht="12.75">
      <c r="E1332" s="200"/>
    </row>
    <row r="1333" ht="12.75">
      <c r="E1333" s="200"/>
    </row>
    <row r="1334" ht="12.75">
      <c r="E1334" s="200"/>
    </row>
  </sheetData>
  <sheetProtection/>
  <mergeCells count="84">
    <mergeCell ref="EF6:EF8"/>
    <mergeCell ref="EQ6:EQ7"/>
    <mergeCell ref="DJ7:DK7"/>
    <mergeCell ref="DQ7:DR7"/>
    <mergeCell ref="EA6:EA8"/>
    <mergeCell ref="DX7:DY7"/>
    <mergeCell ref="EG6:EI7"/>
    <mergeCell ref="DV7:DW7"/>
    <mergeCell ref="DH7:DI7"/>
    <mergeCell ref="DS7:DT7"/>
    <mergeCell ref="EE6:EE8"/>
    <mergeCell ref="EB6:EB8"/>
    <mergeCell ref="DH6:DL6"/>
    <mergeCell ref="DV4:DZ6"/>
    <mergeCell ref="CG5:CO5"/>
    <mergeCell ref="CU6:CW6"/>
    <mergeCell ref="CP4:CX4"/>
    <mergeCell ref="CG6:CK6"/>
    <mergeCell ref="CG4:CO4"/>
    <mergeCell ref="DM7:DN7"/>
    <mergeCell ref="CP6:CT6"/>
    <mergeCell ref="CL6:CN6"/>
    <mergeCell ref="DD6:DF6"/>
    <mergeCell ref="CY7:CZ7"/>
    <mergeCell ref="CP5:CX5"/>
    <mergeCell ref="EM7:EN7"/>
    <mergeCell ref="EJ6:EO6"/>
    <mergeCell ref="EA5:EO5"/>
    <mergeCell ref="EC6:EC8"/>
    <mergeCell ref="DQ4:DU6"/>
    <mergeCell ref="DH4:DP4"/>
    <mergeCell ref="ED6:ED8"/>
    <mergeCell ref="DD7:DE7"/>
    <mergeCell ref="EA4:EO4"/>
    <mergeCell ref="DA7:DB7"/>
    <mergeCell ref="DM6:DO6"/>
    <mergeCell ref="CY4:DG4"/>
    <mergeCell ref="CY5:DG5"/>
    <mergeCell ref="AF7:AI7"/>
    <mergeCell ref="AA5:AI5"/>
    <mergeCell ref="AA7:AE7"/>
    <mergeCell ref="AJ4:AK4"/>
    <mergeCell ref="CL7:CM7"/>
    <mergeCell ref="CP7:CQ7"/>
    <mergeCell ref="CR7:CS7"/>
    <mergeCell ref="CU7:CV7"/>
    <mergeCell ref="CY6:DC6"/>
    <mergeCell ref="U5:V5"/>
    <mergeCell ref="U6:V6"/>
    <mergeCell ref="AA4:AI4"/>
    <mergeCell ref="X4:Z4"/>
    <mergeCell ref="AL5:AP5"/>
    <mergeCell ref="AF6:AI6"/>
    <mergeCell ref="AJ5:AK5"/>
    <mergeCell ref="AL4:AP4"/>
    <mergeCell ref="BH4:BQ5"/>
    <mergeCell ref="BH7:BQ7"/>
    <mergeCell ref="AQ5:AS6"/>
    <mergeCell ref="F4:H4"/>
    <mergeCell ref="J4:R4"/>
    <mergeCell ref="S4:V4"/>
    <mergeCell ref="J6:R6"/>
    <mergeCell ref="S5:T5"/>
    <mergeCell ref="S6:T6"/>
    <mergeCell ref="J5:R5"/>
    <mergeCell ref="CI7:CJ7"/>
    <mergeCell ref="AU6:AU8"/>
    <mergeCell ref="AV6:AV8"/>
    <mergeCell ref="AW6:AW8"/>
    <mergeCell ref="BH6:BQ6"/>
    <mergeCell ref="BR6:CE6"/>
    <mergeCell ref="BR7:CE7"/>
    <mergeCell ref="CG7:CH7"/>
    <mergeCell ref="AX7:BG7"/>
    <mergeCell ref="BR4:CE5"/>
    <mergeCell ref="AX6:BG6"/>
    <mergeCell ref="AU4:AW4"/>
    <mergeCell ref="AQ4:AS4"/>
    <mergeCell ref="ES4:ET4"/>
    <mergeCell ref="ES5:ET5"/>
    <mergeCell ref="AU5:AW5"/>
    <mergeCell ref="DH5:DP5"/>
    <mergeCell ref="AX4:BG5"/>
    <mergeCell ref="ER6:ER7"/>
  </mergeCells>
  <printOptions horizontalCentered="1" verticalCentered="1"/>
  <pageMargins left="0.3937007874015748" right="0.31496062992125984" top="0.35433070866141736" bottom="0.4330708661417323" header="0.15748031496062992" footer="0.2362204724409449"/>
  <pageSetup horizontalDpi="600" verticalDpi="600" orientation="landscape" paperSize="9" scale="65" r:id="rId2"/>
  <headerFooter alignWithMargins="0">
    <oddHeader>&amp;L&amp;18TABLA: &amp;P</oddHeader>
    <oddFooter>&amp;L&amp;8Memoria estadística BUC 2017&amp;R&amp;P</oddFooter>
  </headerFooter>
  <colBreaks count="10" manualBreakCount="10">
    <brk id="18" min="2" max="43" man="1"/>
    <brk id="26" min="2" max="43" man="1"/>
    <brk id="37" min="2" max="43" man="1"/>
    <brk id="49" min="2" max="43" man="1"/>
    <brk id="59" min="2" max="43" man="1"/>
    <brk id="69" min="2" max="43" man="1"/>
    <brk id="84" min="2" max="43" man="1"/>
    <brk id="102" min="2" max="43" man="1"/>
    <brk id="120" min="2" max="43" man="1"/>
    <brk id="130" min="2" max="43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51"/>
  <sheetViews>
    <sheetView view="pageBreakPreview" zoomScale="85" zoomScaleSheetLayoutView="85" zoomScalePageLayoutView="0" workbookViewId="0" topLeftCell="A13">
      <selection activeCell="B107" sqref="B107:D119"/>
    </sheetView>
  </sheetViews>
  <sheetFormatPr defaultColWidth="11.421875" defaultRowHeight="12.75"/>
  <cols>
    <col min="1" max="1" width="3.28125" style="0" customWidth="1"/>
    <col min="2" max="2" width="7.140625" style="5" customWidth="1"/>
    <col min="3" max="3" width="36.421875" style="0" customWidth="1"/>
    <col min="4" max="4" width="9.57421875" style="0" customWidth="1"/>
    <col min="5" max="5" width="3.8515625" style="0" customWidth="1"/>
    <col min="12" max="12" width="4.57421875" style="0" customWidth="1"/>
    <col min="13" max="13" width="9.57421875" style="0" customWidth="1"/>
    <col min="14" max="14" width="39.7109375" style="0" customWidth="1"/>
  </cols>
  <sheetData>
    <row r="1" spans="2:13" ht="18">
      <c r="B1" s="624" t="s">
        <v>179</v>
      </c>
      <c r="C1" s="205"/>
      <c r="M1" s="624" t="s">
        <v>181</v>
      </c>
    </row>
    <row r="2" spans="2:11" ht="18">
      <c r="B2" s="207"/>
      <c r="C2" s="208"/>
      <c r="D2" s="179"/>
      <c r="E2" s="179"/>
      <c r="F2" s="179"/>
      <c r="G2" s="179"/>
      <c r="H2" s="179"/>
      <c r="I2" s="179"/>
      <c r="J2" s="179"/>
      <c r="K2" s="179"/>
    </row>
    <row r="3" spans="2:14" s="206" customFormat="1" ht="14.25" customHeight="1">
      <c r="B3" s="614" t="s">
        <v>133</v>
      </c>
      <c r="C3" s="615"/>
      <c r="D3" s="615"/>
      <c r="E3" s="615"/>
      <c r="F3" s="615"/>
      <c r="G3" s="615"/>
      <c r="H3" s="615"/>
      <c r="I3" s="615"/>
      <c r="J3" s="615"/>
      <c r="K3" s="615"/>
      <c r="M3" s="616" t="s">
        <v>304</v>
      </c>
      <c r="N3" s="617" t="s">
        <v>305</v>
      </c>
    </row>
    <row r="4" spans="2:14" ht="12.75">
      <c r="B4" s="209">
        <v>1</v>
      </c>
      <c r="C4" s="210" t="s">
        <v>195</v>
      </c>
      <c r="D4" s="210"/>
      <c r="E4" s="210"/>
      <c r="F4" s="210"/>
      <c r="G4" s="210"/>
      <c r="H4" s="210"/>
      <c r="I4" s="210"/>
      <c r="J4" s="210"/>
      <c r="K4" s="210"/>
      <c r="M4" s="618" t="str">
        <f>'TODO 1'!C8</f>
        <v>BBA</v>
      </c>
      <c r="N4" s="619" t="str">
        <f>'TODO 1'!E8</f>
        <v>F. Bellas Artes</v>
      </c>
    </row>
    <row r="5" spans="2:14" ht="12.75">
      <c r="B5" s="614" t="s">
        <v>157</v>
      </c>
      <c r="C5" s="615"/>
      <c r="D5" s="615"/>
      <c r="E5" s="615"/>
      <c r="F5" s="615"/>
      <c r="G5" s="615"/>
      <c r="H5" s="615"/>
      <c r="I5" s="615"/>
      <c r="J5" s="615"/>
      <c r="K5" s="615"/>
      <c r="M5" s="618" t="str">
        <f>'TODO 1'!C9</f>
        <v>BIO</v>
      </c>
      <c r="N5" s="619" t="str">
        <f>'TODO 1'!E9</f>
        <v>F. CC. Biológicas</v>
      </c>
    </row>
    <row r="6" spans="2:14" ht="12.75">
      <c r="B6" s="209">
        <v>2</v>
      </c>
      <c r="C6" s="210" t="s">
        <v>247</v>
      </c>
      <c r="D6" s="210"/>
      <c r="E6" s="210"/>
      <c r="F6" s="210"/>
      <c r="G6" s="210"/>
      <c r="H6" s="210"/>
      <c r="I6" s="210"/>
      <c r="J6" s="210"/>
      <c r="K6" s="210"/>
      <c r="M6" s="618" t="str">
        <f>'TODO 1'!C10</f>
        <v>BYD</v>
      </c>
      <c r="N6" s="619" t="str">
        <f>'TODO 1'!E10</f>
        <v>F. CC. Documentación</v>
      </c>
    </row>
    <row r="7" spans="2:14" ht="12.75">
      <c r="B7" s="209">
        <v>3</v>
      </c>
      <c r="C7" s="210" t="s">
        <v>159</v>
      </c>
      <c r="D7" s="210"/>
      <c r="E7" s="210"/>
      <c r="F7" s="210"/>
      <c r="G7" s="210"/>
      <c r="H7" s="210"/>
      <c r="I7" s="210"/>
      <c r="J7" s="210"/>
      <c r="K7" s="210"/>
      <c r="M7" s="618" t="str">
        <f>'TODO 1'!C11</f>
        <v>CEE</v>
      </c>
      <c r="N7" s="619" t="str">
        <f>'TODO 1'!E11</f>
        <v>F. CC. Económicas y Empresariales</v>
      </c>
    </row>
    <row r="8" spans="2:14" ht="12.75">
      <c r="B8" s="209">
        <v>4</v>
      </c>
      <c r="C8" s="210" t="s">
        <v>224</v>
      </c>
      <c r="D8" s="210"/>
      <c r="E8" s="210"/>
      <c r="F8" s="210"/>
      <c r="G8" s="210"/>
      <c r="H8" s="210"/>
      <c r="I8" s="210"/>
      <c r="J8" s="210"/>
      <c r="K8" s="210"/>
      <c r="M8" s="618" t="str">
        <f>'TODO 1'!C12</f>
        <v>FIS</v>
      </c>
      <c r="N8" s="619" t="str">
        <f>'TODO 1'!E12</f>
        <v>F. CC. Físicas</v>
      </c>
    </row>
    <row r="9" spans="2:14" ht="12.75">
      <c r="B9" s="614" t="s">
        <v>135</v>
      </c>
      <c r="C9" s="615"/>
      <c r="D9" s="615"/>
      <c r="E9" s="615"/>
      <c r="F9" s="615"/>
      <c r="G9" s="615"/>
      <c r="H9" s="615"/>
      <c r="I9" s="615"/>
      <c r="J9" s="615"/>
      <c r="K9" s="615"/>
      <c r="M9" s="618" t="str">
        <f>'TODO 1'!C13</f>
        <v>GEO</v>
      </c>
      <c r="N9" s="619" t="str">
        <f>'TODO 1'!E13</f>
        <v>F. CC. Geológicas</v>
      </c>
    </row>
    <row r="10" spans="2:14" ht="12.75">
      <c r="B10" s="209">
        <v>5</v>
      </c>
      <c r="C10" s="210" t="s">
        <v>264</v>
      </c>
      <c r="D10" s="210"/>
      <c r="E10" s="210"/>
      <c r="F10" s="210"/>
      <c r="G10" s="210"/>
      <c r="H10" s="210"/>
      <c r="I10" s="210"/>
      <c r="J10" s="210"/>
      <c r="K10" s="210"/>
      <c r="M10" s="618" t="str">
        <f>'TODO 1'!C14</f>
        <v>INF</v>
      </c>
      <c r="N10" s="619" t="str">
        <f>'TODO 1'!E14</f>
        <v>F. CC. Información</v>
      </c>
    </row>
    <row r="11" spans="2:14" ht="12.75">
      <c r="B11" s="614" t="s">
        <v>136</v>
      </c>
      <c r="C11" s="615"/>
      <c r="D11" s="615"/>
      <c r="E11" s="615"/>
      <c r="F11" s="615"/>
      <c r="G11" s="615"/>
      <c r="H11" s="615"/>
      <c r="I11" s="615"/>
      <c r="J11" s="615"/>
      <c r="K11" s="615"/>
      <c r="M11" s="618" t="str">
        <f>'TODO 1'!C15</f>
        <v>MAT</v>
      </c>
      <c r="N11" s="619" t="str">
        <f>'TODO 1'!E15</f>
        <v>F. CC. Matemáticas</v>
      </c>
    </row>
    <row r="12" spans="2:14" ht="12.75">
      <c r="B12" s="209">
        <v>6</v>
      </c>
      <c r="C12" s="210" t="s">
        <v>502</v>
      </c>
      <c r="D12" s="210"/>
      <c r="E12" s="210"/>
      <c r="F12" s="210"/>
      <c r="G12" s="210"/>
      <c r="H12" s="210"/>
      <c r="I12" s="210"/>
      <c r="J12" s="210"/>
      <c r="K12" s="210"/>
      <c r="M12" s="618" t="str">
        <f>'TODO 1'!C16</f>
        <v>CPS</v>
      </c>
      <c r="N12" s="619" t="str">
        <f>'TODO 1'!E16</f>
        <v>F. CC. Políticas y Sociología</v>
      </c>
    </row>
    <row r="13" spans="2:14" ht="12.75">
      <c r="B13" s="209">
        <v>7</v>
      </c>
      <c r="C13" s="210" t="s">
        <v>160</v>
      </c>
      <c r="D13" s="210"/>
      <c r="E13" s="210"/>
      <c r="F13" s="210"/>
      <c r="G13" s="210"/>
      <c r="H13" s="210"/>
      <c r="I13" s="210"/>
      <c r="J13" s="210"/>
      <c r="K13" s="210"/>
      <c r="M13" s="618" t="str">
        <f>'TODO 1'!C17</f>
        <v>QUI</v>
      </c>
      <c r="N13" s="619" t="str">
        <f>'TODO 1'!E17</f>
        <v>F. CC. Químicas</v>
      </c>
    </row>
    <row r="14" spans="2:14" ht="12.75">
      <c r="B14" s="209">
        <v>8</v>
      </c>
      <c r="C14" s="210" t="s">
        <v>2</v>
      </c>
      <c r="D14" s="210"/>
      <c r="E14" s="210"/>
      <c r="F14" s="210"/>
      <c r="G14" s="210"/>
      <c r="H14" s="210"/>
      <c r="I14" s="210"/>
      <c r="J14" s="210"/>
      <c r="K14" s="210"/>
      <c r="M14" s="618" t="str">
        <f>'TODO 1'!C18</f>
        <v>DER</v>
      </c>
      <c r="N14" s="619" t="str">
        <f>'TODO 1'!E18</f>
        <v>F. Derecho</v>
      </c>
    </row>
    <row r="15" spans="2:14" ht="12.75">
      <c r="B15" s="614" t="s">
        <v>398</v>
      </c>
      <c r="C15" s="615"/>
      <c r="D15" s="615"/>
      <c r="E15" s="615"/>
      <c r="F15" s="615"/>
      <c r="G15" s="615"/>
      <c r="H15" s="615"/>
      <c r="I15" s="615"/>
      <c r="J15" s="615"/>
      <c r="K15" s="615"/>
      <c r="M15" s="618" t="str">
        <f>'TODO 1'!C19</f>
        <v>EDU</v>
      </c>
      <c r="N15" s="619" t="str">
        <f>'TODO 1'!E19</f>
        <v>F. Educación</v>
      </c>
    </row>
    <row r="16" spans="2:14" ht="12.75">
      <c r="B16" s="209">
        <v>9</v>
      </c>
      <c r="C16" s="210" t="s">
        <v>161</v>
      </c>
      <c r="D16" s="210"/>
      <c r="E16" s="210"/>
      <c r="F16" s="210"/>
      <c r="G16" s="210"/>
      <c r="H16" s="210"/>
      <c r="I16" s="210"/>
      <c r="J16" s="210"/>
      <c r="K16" s="210"/>
      <c r="M16" s="618" t="str">
        <f>'TODO 1'!C20</f>
        <v>FAR</v>
      </c>
      <c r="N16" s="619" t="str">
        <f>'TODO 1'!E20</f>
        <v>F. Farmacia</v>
      </c>
    </row>
    <row r="17" spans="2:14" ht="12.75">
      <c r="B17" s="209">
        <v>10</v>
      </c>
      <c r="C17" s="210" t="s">
        <v>162</v>
      </c>
      <c r="D17" s="210"/>
      <c r="E17" s="210"/>
      <c r="F17" s="210"/>
      <c r="G17" s="210"/>
      <c r="H17" s="210"/>
      <c r="I17" s="210"/>
      <c r="J17" s="210"/>
      <c r="K17" s="210"/>
      <c r="M17" s="618" t="str">
        <f>'TODO 1'!C21</f>
        <v>FLL</v>
      </c>
      <c r="N17" s="619" t="str">
        <f>'TODO 1'!E21</f>
        <v>F. Filología</v>
      </c>
    </row>
    <row r="18" spans="2:14" ht="12.75">
      <c r="B18" s="614" t="s">
        <v>293</v>
      </c>
      <c r="C18" s="615"/>
      <c r="D18" s="615"/>
      <c r="E18" s="615"/>
      <c r="F18" s="615"/>
      <c r="G18" s="615"/>
      <c r="H18" s="615"/>
      <c r="I18" s="615"/>
      <c r="J18" s="615"/>
      <c r="K18" s="615"/>
      <c r="M18" s="618" t="str">
        <f>'TODO 1'!C22</f>
        <v>FLS</v>
      </c>
      <c r="N18" s="619" t="str">
        <f>'TODO 1'!E22</f>
        <v>F. Filosofía</v>
      </c>
    </row>
    <row r="19" spans="2:14" ht="12.75">
      <c r="B19" s="209">
        <v>11</v>
      </c>
      <c r="C19" s="210" t="s">
        <v>503</v>
      </c>
      <c r="D19" s="210"/>
      <c r="E19" s="210"/>
      <c r="F19" s="210"/>
      <c r="G19" s="210"/>
      <c r="H19" s="210"/>
      <c r="I19" s="210"/>
      <c r="J19" s="210"/>
      <c r="K19" s="210"/>
      <c r="M19" s="618" t="str">
        <f>'TODO 1'!C23</f>
        <v>GHI</v>
      </c>
      <c r="N19" s="619" t="str">
        <f>'TODO 1'!E23</f>
        <v>F. Geografía e Historia</v>
      </c>
    </row>
    <row r="20" spans="2:14" ht="12.75">
      <c r="B20" s="209">
        <v>12</v>
      </c>
      <c r="C20" s="179" t="s">
        <v>164</v>
      </c>
      <c r="D20" s="210"/>
      <c r="E20" s="210"/>
      <c r="F20" s="210"/>
      <c r="G20" s="210"/>
      <c r="H20" s="210"/>
      <c r="I20" s="210"/>
      <c r="J20" s="210"/>
      <c r="K20" s="210"/>
      <c r="M20" s="618" t="str">
        <f>'TODO 1'!C24</f>
        <v>FDI</v>
      </c>
      <c r="N20" s="619" t="str">
        <f>'TODO 1'!E24</f>
        <v>F. Informática</v>
      </c>
    </row>
    <row r="21" spans="2:14" ht="12.75">
      <c r="B21" s="211">
        <v>13</v>
      </c>
      <c r="C21" s="210" t="s">
        <v>163</v>
      </c>
      <c r="D21" s="179"/>
      <c r="E21" s="179"/>
      <c r="G21" s="179"/>
      <c r="H21" s="179"/>
      <c r="I21" s="179"/>
      <c r="J21" s="179"/>
      <c r="K21" s="179"/>
      <c r="M21" s="618" t="str">
        <f>'TODO 1'!C25</f>
        <v>MED</v>
      </c>
      <c r="N21" s="619" t="str">
        <f>'TODO 1'!E25</f>
        <v>F. Medicina</v>
      </c>
    </row>
    <row r="22" spans="2:14" ht="12.75">
      <c r="B22" s="614" t="s">
        <v>318</v>
      </c>
      <c r="C22" s="615"/>
      <c r="D22" s="615"/>
      <c r="E22" s="615"/>
      <c r="F22" s="615"/>
      <c r="G22" s="615"/>
      <c r="H22" s="615"/>
      <c r="I22" s="615"/>
      <c r="J22" s="615"/>
      <c r="K22" s="615"/>
      <c r="M22" s="618" t="str">
        <f>'TODO 1'!C26</f>
        <v>ODO</v>
      </c>
      <c r="N22" s="619" t="str">
        <f>'TODO 1'!E26</f>
        <v>F. Odontología</v>
      </c>
    </row>
    <row r="23" spans="2:14" ht="12.75">
      <c r="B23" s="211">
        <v>14</v>
      </c>
      <c r="C23" s="179" t="s">
        <v>245</v>
      </c>
      <c r="D23" s="179"/>
      <c r="E23" s="179"/>
      <c r="F23" s="179"/>
      <c r="G23" s="179"/>
      <c r="H23" s="179"/>
      <c r="I23" s="179"/>
      <c r="J23" s="179"/>
      <c r="K23" s="179"/>
      <c r="M23" s="618" t="str">
        <f>'TODO 1'!C27</f>
        <v>PSI</v>
      </c>
      <c r="N23" s="619" t="str">
        <f>'TODO 1'!E27</f>
        <v>F. Psicología</v>
      </c>
    </row>
    <row r="24" spans="2:14" ht="12.75">
      <c r="B24" s="211">
        <v>15</v>
      </c>
      <c r="C24" s="179" t="s">
        <v>165</v>
      </c>
      <c r="D24" s="179"/>
      <c r="E24" s="179"/>
      <c r="F24" s="179"/>
      <c r="G24" s="179"/>
      <c r="H24" s="179"/>
      <c r="I24" s="179"/>
      <c r="J24" s="179"/>
      <c r="K24" s="179"/>
      <c r="M24" s="618" t="str">
        <f>'TODO 1'!C28</f>
        <v>VET</v>
      </c>
      <c r="N24" s="619" t="str">
        <f>'TODO 1'!E28</f>
        <v>F. Veterinaria</v>
      </c>
    </row>
    <row r="25" spans="2:14" ht="12.75">
      <c r="B25" s="211">
        <v>16</v>
      </c>
      <c r="C25" s="179" t="s">
        <v>166</v>
      </c>
      <c r="D25" s="179"/>
      <c r="E25" s="179"/>
      <c r="F25" s="179"/>
      <c r="G25" s="179"/>
      <c r="H25" s="179"/>
      <c r="I25" s="179"/>
      <c r="J25" s="179"/>
      <c r="K25" s="179"/>
      <c r="M25" s="618" t="str">
        <f>'TODO 1'!C29</f>
        <v>ENF</v>
      </c>
      <c r="N25" s="619" t="str">
        <f>'TODO 1'!E29</f>
        <v>F. Enfermería, Fisiot. Y Podol.</v>
      </c>
    </row>
    <row r="26" spans="2:14" ht="12.75">
      <c r="B26" s="211">
        <v>17</v>
      </c>
      <c r="C26" s="179" t="s">
        <v>167</v>
      </c>
      <c r="D26" s="179"/>
      <c r="E26" s="179"/>
      <c r="F26" s="179"/>
      <c r="G26" s="179"/>
      <c r="H26" s="179"/>
      <c r="I26" s="179"/>
      <c r="J26" s="179"/>
      <c r="K26" s="179"/>
      <c r="M26" s="618" t="str">
        <f>'TODO 1'!C30</f>
        <v>EST</v>
      </c>
      <c r="N26" s="619" t="str">
        <f>'TODO 1'!E30</f>
        <v>F. Estudios Estadísticos</v>
      </c>
    </row>
    <row r="27" spans="2:14" ht="12.75">
      <c r="B27" s="211">
        <v>18</v>
      </c>
      <c r="C27" s="179" t="s">
        <v>504</v>
      </c>
      <c r="D27" s="179"/>
      <c r="E27" s="179"/>
      <c r="F27" s="179"/>
      <c r="G27" s="179"/>
      <c r="H27" s="179"/>
      <c r="I27" s="179"/>
      <c r="J27" s="179"/>
      <c r="K27" s="179"/>
      <c r="M27" s="618" t="str">
        <f>'TODO 1'!C31</f>
        <v>EMP</v>
      </c>
      <c r="N27" s="619" t="str">
        <f>'TODO 1'!E31</f>
        <v>F. Comercio y Turismo</v>
      </c>
    </row>
    <row r="28" spans="2:14" ht="12.75">
      <c r="B28" s="614" t="s">
        <v>137</v>
      </c>
      <c r="C28" s="615"/>
      <c r="D28" s="615"/>
      <c r="E28" s="615"/>
      <c r="F28" s="615"/>
      <c r="G28" s="615"/>
      <c r="H28" s="615"/>
      <c r="I28" s="615"/>
      <c r="J28" s="615"/>
      <c r="K28" s="615"/>
      <c r="M28" s="618" t="str">
        <f>'TODO 1'!C32</f>
        <v>OPT</v>
      </c>
      <c r="N28" s="619" t="str">
        <f>'TODO 1'!E32</f>
        <v>F. Optica y Optometría</v>
      </c>
    </row>
    <row r="29" spans="2:14" ht="12.75">
      <c r="B29" s="211">
        <v>19</v>
      </c>
      <c r="C29" s="179" t="s">
        <v>168</v>
      </c>
      <c r="D29" s="179"/>
      <c r="E29" s="179"/>
      <c r="F29" s="179"/>
      <c r="G29" s="179"/>
      <c r="H29" s="179"/>
      <c r="I29" s="179"/>
      <c r="J29" s="179"/>
      <c r="K29" s="179"/>
      <c r="M29" s="618" t="str">
        <f>'TODO 1'!C33</f>
        <v>TRS</v>
      </c>
      <c r="N29" s="619" t="str">
        <f>'TODO 1'!E33</f>
        <v>F. Trabajo Social</v>
      </c>
    </row>
    <row r="30" spans="2:14" ht="12.75">
      <c r="B30" s="211">
        <v>20</v>
      </c>
      <c r="C30" s="179" t="s">
        <v>169</v>
      </c>
      <c r="D30" s="179"/>
      <c r="E30" s="179"/>
      <c r="F30" s="179"/>
      <c r="G30" s="179"/>
      <c r="H30" s="179"/>
      <c r="I30" s="179"/>
      <c r="J30" s="179"/>
      <c r="K30" s="179"/>
      <c r="M30" s="618" t="e">
        <f>'TODO 1'!#REF!</f>
        <v>#REF!</v>
      </c>
      <c r="N30" s="619" t="e">
        <f>'TODO 1'!#REF!</f>
        <v>#REF!</v>
      </c>
    </row>
    <row r="31" spans="2:14" ht="12.75">
      <c r="B31" s="614" t="s">
        <v>153</v>
      </c>
      <c r="C31" s="615"/>
      <c r="D31" s="615"/>
      <c r="E31" s="615"/>
      <c r="F31" s="615"/>
      <c r="G31" s="615"/>
      <c r="H31" s="615"/>
      <c r="I31" s="615"/>
      <c r="J31" s="615"/>
      <c r="K31" s="615"/>
      <c r="M31" s="618" t="e">
        <f>'TODO 1'!#REF!</f>
        <v>#REF!</v>
      </c>
      <c r="N31" s="619" t="e">
        <f>'TODO 1'!#REF!</f>
        <v>#REF!</v>
      </c>
    </row>
    <row r="32" spans="2:14" ht="12.75">
      <c r="B32" s="211">
        <v>21</v>
      </c>
      <c r="C32" s="179" t="s">
        <v>170</v>
      </c>
      <c r="D32" s="179"/>
      <c r="E32" s="179"/>
      <c r="F32" s="179"/>
      <c r="G32" s="179"/>
      <c r="H32" s="179"/>
      <c r="I32" s="179"/>
      <c r="J32" s="179"/>
      <c r="K32" s="179"/>
      <c r="M32" s="618" t="str">
        <f>'TODO 1'!C34</f>
        <v>RLS</v>
      </c>
      <c r="N32" s="619" t="str">
        <f>'TODO 1'!E34</f>
        <v>E.Relaciones Laborales</v>
      </c>
    </row>
    <row r="33" spans="2:14" ht="12.75">
      <c r="B33" s="614" t="s">
        <v>138</v>
      </c>
      <c r="C33" s="615"/>
      <c r="D33" s="615"/>
      <c r="E33" s="615"/>
      <c r="F33" s="615"/>
      <c r="G33" s="615"/>
      <c r="H33" s="615"/>
      <c r="I33" s="615"/>
      <c r="J33" s="615"/>
      <c r="K33" s="615"/>
      <c r="M33" s="618" t="str">
        <f>'TODO 1'!C35</f>
        <v>IRC</v>
      </c>
      <c r="N33" s="619" t="str">
        <f>'TODO 1'!E35</f>
        <v>I. U. "Ramón Castroviejo"</v>
      </c>
    </row>
    <row r="34" spans="2:14" ht="12.75">
      <c r="B34" s="211">
        <v>22</v>
      </c>
      <c r="C34" s="625" t="s">
        <v>171</v>
      </c>
      <c r="D34" s="179"/>
      <c r="E34" s="179"/>
      <c r="F34" s="179"/>
      <c r="G34" s="179"/>
      <c r="H34" s="179"/>
      <c r="I34" s="179"/>
      <c r="J34" s="179"/>
      <c r="K34" s="179"/>
      <c r="M34" s="618" t="e">
        <f>'TODO 1'!#REF!</f>
        <v>#REF!</v>
      </c>
      <c r="N34" s="619" t="e">
        <f>'TODO 1'!#REF!</f>
        <v>#REF!</v>
      </c>
    </row>
    <row r="35" spans="2:14" ht="12.75">
      <c r="B35" s="211">
        <v>23</v>
      </c>
      <c r="C35" s="179" t="s">
        <v>172</v>
      </c>
      <c r="D35" s="179"/>
      <c r="E35" s="179"/>
      <c r="F35" s="179"/>
      <c r="G35" s="179"/>
      <c r="H35" s="179"/>
      <c r="I35" s="179"/>
      <c r="J35" s="179"/>
      <c r="K35" s="179"/>
      <c r="M35" s="618" t="str">
        <f>'TODO 1'!C36</f>
        <v>BHI</v>
      </c>
      <c r="N35" s="619" t="str">
        <f>'TODO 1'!E36</f>
        <v>Biblioteca Histórica</v>
      </c>
    </row>
    <row r="36" spans="2:14" ht="12.75">
      <c r="B36" s="211">
        <v>24</v>
      </c>
      <c r="C36" s="179" t="s">
        <v>505</v>
      </c>
      <c r="D36" s="179"/>
      <c r="E36" s="179"/>
      <c r="F36" s="179"/>
      <c r="G36" s="179"/>
      <c r="H36" s="179"/>
      <c r="I36" s="179"/>
      <c r="J36" s="179"/>
      <c r="K36" s="179"/>
      <c r="M36" s="618" t="str">
        <f>'TODO 1'!C37</f>
        <v>TES</v>
      </c>
      <c r="N36" s="619" t="str">
        <f>'TODO 1'!E37</f>
        <v>Unidad de Tesis Doctorales</v>
      </c>
    </row>
    <row r="37" spans="2:14" ht="12.75">
      <c r="B37" s="211">
        <v>25</v>
      </c>
      <c r="C37" s="210" t="s">
        <v>506</v>
      </c>
      <c r="D37" s="179"/>
      <c r="E37" s="179"/>
      <c r="F37" s="179"/>
      <c r="G37" s="179"/>
      <c r="H37" s="179"/>
      <c r="I37" s="179"/>
      <c r="J37" s="179"/>
      <c r="K37" s="179"/>
      <c r="M37" s="618" t="str">
        <f>'TODO 1'!C38</f>
        <v>SEC</v>
      </c>
      <c r="N37" s="619" t="str">
        <f>'TODO 1'!E38</f>
        <v>Servicios Centrales</v>
      </c>
    </row>
    <row r="38" spans="2:14" ht="12.75">
      <c r="B38" s="614" t="s">
        <v>139</v>
      </c>
      <c r="C38" s="615"/>
      <c r="D38" s="615"/>
      <c r="E38" s="615"/>
      <c r="F38" s="615"/>
      <c r="G38" s="615"/>
      <c r="H38" s="615"/>
      <c r="I38" s="615"/>
      <c r="J38" s="615"/>
      <c r="K38" s="615"/>
      <c r="M38" s="618" t="str">
        <f>'TODO 1'!C39</f>
        <v>BUC</v>
      </c>
      <c r="N38" s="619" t="str">
        <f>'TODO 1'!E39</f>
        <v>BIBLIOTECA COMPLUTENSE</v>
      </c>
    </row>
    <row r="39" spans="2:14" ht="12.75">
      <c r="B39" s="211">
        <v>26</v>
      </c>
      <c r="C39" s="179" t="s">
        <v>173</v>
      </c>
      <c r="D39" s="179"/>
      <c r="E39" s="179"/>
      <c r="F39" s="179"/>
      <c r="G39" s="179"/>
      <c r="H39" s="179"/>
      <c r="I39" s="179"/>
      <c r="J39" s="179"/>
      <c r="K39" s="179"/>
      <c r="M39" s="298"/>
      <c r="N39" s="179"/>
    </row>
    <row r="40" spans="2:11" ht="12.75">
      <c r="B40" s="211">
        <v>27</v>
      </c>
      <c r="C40" s="179" t="s">
        <v>174</v>
      </c>
      <c r="D40" s="179"/>
      <c r="E40" s="179"/>
      <c r="F40" s="179"/>
      <c r="G40" s="179"/>
      <c r="H40" s="179"/>
      <c r="I40" s="179"/>
      <c r="J40" s="179"/>
      <c r="K40" s="179"/>
    </row>
    <row r="41" spans="2:11" ht="12.75">
      <c r="B41" s="211">
        <v>28</v>
      </c>
      <c r="C41" s="179" t="s">
        <v>175</v>
      </c>
      <c r="D41" s="179"/>
      <c r="E41" s="179"/>
      <c r="F41" s="179"/>
      <c r="G41" s="179"/>
      <c r="H41" s="179"/>
      <c r="I41" s="179"/>
      <c r="J41" s="179"/>
      <c r="K41" s="179"/>
    </row>
    <row r="42" spans="2:11" ht="12.75">
      <c r="B42" s="211">
        <v>29</v>
      </c>
      <c r="C42" s="179" t="s">
        <v>176</v>
      </c>
      <c r="D42" s="179"/>
      <c r="E42" s="179"/>
      <c r="F42" s="179"/>
      <c r="G42" s="179"/>
      <c r="H42" s="179"/>
      <c r="I42" s="179"/>
      <c r="J42" s="179"/>
      <c r="K42" s="179"/>
    </row>
    <row r="43" spans="2:11" ht="12.75">
      <c r="B43" s="211">
        <v>30</v>
      </c>
      <c r="C43" s="179" t="s">
        <v>177</v>
      </c>
      <c r="D43" s="179"/>
      <c r="E43" s="179"/>
      <c r="F43" s="179"/>
      <c r="G43" s="179"/>
      <c r="H43" s="179"/>
      <c r="I43" s="179"/>
      <c r="J43" s="179"/>
      <c r="K43" s="179"/>
    </row>
    <row r="44" spans="2:11" ht="12.75">
      <c r="B44" s="614" t="s">
        <v>180</v>
      </c>
      <c r="C44" s="615"/>
      <c r="D44" s="615"/>
      <c r="E44" s="615"/>
      <c r="F44" s="615"/>
      <c r="G44" s="615"/>
      <c r="H44" s="615"/>
      <c r="I44" s="615"/>
      <c r="J44" s="615"/>
      <c r="K44" s="615"/>
    </row>
    <row r="45" spans="2:11" ht="12.75">
      <c r="B45" s="211">
        <v>31</v>
      </c>
      <c r="C45" s="179" t="s">
        <v>283</v>
      </c>
      <c r="D45" s="179"/>
      <c r="E45" s="179"/>
      <c r="F45" s="179"/>
      <c r="G45" s="179"/>
      <c r="H45" s="179"/>
      <c r="I45" s="179"/>
      <c r="J45" s="179"/>
      <c r="K45" s="179"/>
    </row>
    <row r="46" spans="2:11" ht="12.75">
      <c r="B46" s="211">
        <v>32</v>
      </c>
      <c r="C46" s="179" t="s">
        <v>178</v>
      </c>
      <c r="D46" s="179"/>
      <c r="E46" s="179"/>
      <c r="F46" s="179"/>
      <c r="G46" s="179"/>
      <c r="H46" s="179"/>
      <c r="I46" s="179"/>
      <c r="J46" s="179"/>
      <c r="K46" s="179"/>
    </row>
    <row r="47" spans="2:11" ht="12.75">
      <c r="B47" s="614" t="s">
        <v>142</v>
      </c>
      <c r="C47" s="615"/>
      <c r="D47" s="615"/>
      <c r="E47" s="615"/>
      <c r="F47" s="615"/>
      <c r="G47" s="615"/>
      <c r="H47" s="615"/>
      <c r="I47" s="615"/>
      <c r="J47" s="615"/>
      <c r="K47" s="615"/>
    </row>
    <row r="48" spans="2:3" ht="12.75">
      <c r="B48" s="211">
        <v>33</v>
      </c>
      <c r="C48" t="s">
        <v>50</v>
      </c>
    </row>
    <row r="51" ht="12.75">
      <c r="B51" s="225"/>
    </row>
  </sheetData>
  <sheetProtection/>
  <printOptions/>
  <pageMargins left="0.75" right="0.75" top="1" bottom="1" header="0" footer="0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Formulario Proceso Técnico</dc:title>
  <dc:subject/>
  <dc:creator>Usuario</dc:creator>
  <cp:keywords/>
  <dc:description/>
  <cp:lastModifiedBy>Usuario</cp:lastModifiedBy>
  <cp:lastPrinted>2018-07-09T07:41:26Z</cp:lastPrinted>
  <dcterms:created xsi:type="dcterms:W3CDTF">2002-04-19T07:17:56Z</dcterms:created>
  <dcterms:modified xsi:type="dcterms:W3CDTF">2018-07-09T08:17:10Z</dcterms:modified>
  <cp:category/>
  <cp:version/>
  <cp:contentType/>
  <cp:contentStatus/>
</cp:coreProperties>
</file>