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19.xml" ContentType="application/vnd.openxmlformats-officedocument.drawing+xml"/>
  <Override PartName="/xl/chartsheets/sheet17.xml" ContentType="application/vnd.openxmlformats-officedocument.spreadsheetml.chartsheet+xml"/>
  <Override PartName="/xl/drawings/drawing20.xml" ContentType="application/vnd.openxmlformats-officedocument.drawing+xml"/>
  <Override PartName="/xl/chartsheets/sheet18.xml" ContentType="application/vnd.openxmlformats-officedocument.spreadsheetml.chartsheet+xml"/>
  <Override PartName="/xl/drawings/drawing21.xml" ContentType="application/vnd.openxmlformats-officedocument.drawing+xml"/>
  <Override PartName="/xl/chartsheets/sheet19.xml" ContentType="application/vnd.openxmlformats-officedocument.spreadsheetml.chartsheet+xml"/>
  <Override PartName="/xl/drawings/drawing22.xml" ContentType="application/vnd.openxmlformats-officedocument.drawing+xml"/>
  <Override PartName="/xl/chartsheets/sheet20.xml" ContentType="application/vnd.openxmlformats-officedocument.spreadsheetml.chartsheet+xml"/>
  <Override PartName="/xl/drawings/drawing23.xml" ContentType="application/vnd.openxmlformats-officedocument.drawing+xml"/>
  <Override PartName="/xl/chartsheets/sheet21.xml" ContentType="application/vnd.openxmlformats-officedocument.spreadsheetml.chartsheet+xml"/>
  <Override PartName="/xl/drawings/drawing24.xml" ContentType="application/vnd.openxmlformats-officedocument.drawing+xml"/>
  <Override PartName="/xl/chartsheets/sheet22.xml" ContentType="application/vnd.openxmlformats-officedocument.spreadsheetml.chartsheet+xml"/>
  <Override PartName="/xl/drawings/drawing25.xml" ContentType="application/vnd.openxmlformats-officedocument.drawing+xml"/>
  <Override PartName="/xl/chartsheets/sheet23.xml" ContentType="application/vnd.openxmlformats-officedocument.spreadsheetml.chartsheet+xml"/>
  <Override PartName="/xl/drawings/drawing26.xml" ContentType="application/vnd.openxmlformats-officedocument.drawing+xml"/>
  <Override PartName="/xl/chartsheets/sheet24.xml" ContentType="application/vnd.openxmlformats-officedocument.spreadsheetml.chartsheet+xml"/>
  <Override PartName="/xl/drawings/drawing27.xml" ContentType="application/vnd.openxmlformats-officedocument.drawing+xml"/>
  <Override PartName="/xl/chartsheets/sheet25.xml" ContentType="application/vnd.openxmlformats-officedocument.spreadsheetml.chartsheet+xml"/>
  <Override PartName="/xl/drawings/drawing28.xml" ContentType="application/vnd.openxmlformats-officedocument.drawing+xml"/>
  <Override PartName="/xl/chartsheets/sheet26.xml" ContentType="application/vnd.openxmlformats-officedocument.spreadsheetml.chartsheet+xml"/>
  <Override PartName="/xl/drawings/drawing29.xml" ContentType="application/vnd.openxmlformats-officedocument.drawing+xml"/>
  <Override PartName="/xl/chartsheets/sheet27.xml" ContentType="application/vnd.openxmlformats-officedocument.spreadsheetml.chartsheet+xml"/>
  <Override PartName="/xl/drawings/drawing30.xml" ContentType="application/vnd.openxmlformats-officedocument.drawing+xml"/>
  <Override PartName="/xl/chartsheets/sheet28.xml" ContentType="application/vnd.openxmlformats-officedocument.spreadsheetml.chartsheet+xml"/>
  <Override PartName="/xl/drawings/drawing31.xml" ContentType="application/vnd.openxmlformats-officedocument.drawing+xml"/>
  <Override PartName="/xl/chartsheets/sheet29.xml" ContentType="application/vnd.openxmlformats-officedocument.spreadsheetml.chartsheet+xml"/>
  <Override PartName="/xl/drawings/drawing32.xml" ContentType="application/vnd.openxmlformats-officedocument.drawing+xml"/>
  <Override PartName="/xl/chartsheets/sheet30.xml" ContentType="application/vnd.openxmlformats-officedocument.spreadsheetml.chartsheet+xml"/>
  <Override PartName="/xl/drawings/drawing33.xml" ContentType="application/vnd.openxmlformats-officedocument.drawing+xml"/>
  <Override PartName="/xl/chartsheets/sheet31.xml" ContentType="application/vnd.openxmlformats-officedocument.spreadsheetml.chartsheet+xml"/>
  <Override PartName="/xl/drawings/drawing34.xml" ContentType="application/vnd.openxmlformats-officedocument.drawing+xml"/>
  <Override PartName="/xl/chartsheets/sheet32.xml" ContentType="application/vnd.openxmlformats-officedocument.spreadsheetml.chartsheet+xml"/>
  <Override PartName="/xl/drawings/drawing35.xml" ContentType="application/vnd.openxmlformats-officedocument.drawing+xml"/>
  <Override PartName="/xl/chartsheets/sheet33.xml" ContentType="application/vnd.openxmlformats-officedocument.spreadsheetml.chartsheet+xml"/>
  <Override PartName="/xl/drawings/drawing36.xml" ContentType="application/vnd.openxmlformats-officedocument.drawing+xml"/>
  <Override PartName="/xl/chartsheets/sheet34.xml" ContentType="application/vnd.openxmlformats-officedocument.spreadsheetml.chartsheet+xml"/>
  <Override PartName="/xl/drawings/drawing37.xml" ContentType="application/vnd.openxmlformats-officedocument.drawing+xml"/>
  <Override PartName="/xl/chartsheets/sheet35.xml" ContentType="application/vnd.openxmlformats-officedocument.spreadsheetml.chartsheet+xml"/>
  <Override PartName="/xl/drawings/drawing38.xml" ContentType="application/vnd.openxmlformats-officedocument.drawing+xml"/>
  <Override PartName="/xl/chartsheets/sheet36.xml" ContentType="application/vnd.openxmlformats-officedocument.spreadsheetml.chartsheet+xml"/>
  <Override PartName="/xl/drawings/drawing39.xml" ContentType="application/vnd.openxmlformats-officedocument.drawing+xml"/>
  <Override PartName="/xl/chartsheets/sheet37.xml" ContentType="application/vnd.openxmlformats-officedocument.spreadsheetml.chart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75" windowWidth="4890" windowHeight="7425" tabRatio="788" activeTab="0"/>
  </bookViews>
  <sheets>
    <sheet name="Hoja1" sheetId="1" r:id="rId1"/>
    <sheet name="TODO 1" sheetId="2" r:id="rId2"/>
    <sheet name="TODO 8 " sheetId="3" r:id="rId3"/>
    <sheet name="CODIGOS DE CENTRO" sheetId="4" r:id="rId4"/>
    <sheet name="USUARIOS POTENCIALES" sheetId="5" r:id="rId5"/>
    <sheet name="SUPERFICIES" sheetId="6" r:id="rId6"/>
    <sheet name="ESTANTERIAS" sheetId="7" r:id="rId7"/>
    <sheet name="PUESTOS DE LECTURA" sheetId="8" r:id="rId8"/>
    <sheet name="ORDENADORES" sheetId="9" r:id="rId9"/>
    <sheet name="PRESP M Y PP" sheetId="10" r:id="rId10"/>
    <sheet name="PRESP PROC" sheetId="11" r:id="rId11"/>
    <sheet name="PRESP PROC (2)" sheetId="12" r:id="rId12"/>
    <sheet name="PERSONAL" sheetId="13" r:id="rId13"/>
    <sheet name="PERS PLANT Y OTROS" sheetId="14" r:id="rId14"/>
    <sheet name="FONDOS" sheetId="15" r:id="rId15"/>
    <sheet name="FOND TOTAL (2)" sheetId="16" r:id="rId16"/>
    <sheet name="FOND TOTAL" sheetId="17" r:id="rId17"/>
    <sheet name="CAT LIB" sheetId="18" r:id="rId18"/>
    <sheet name="CAT NO LIB" sheetId="19" r:id="rId19"/>
    <sheet name="CAT AÑO" sheetId="20" r:id="rId20"/>
    <sheet name="CAT TOT" sheetId="21" r:id="rId21"/>
    <sheet name="CAT COMPL" sheetId="22" r:id="rId22"/>
    <sheet name="CAT COMPLURED" sheetId="23" r:id="rId23"/>
    <sheet name="HEMEROTECA" sheetId="24" r:id="rId24"/>
    <sheet name="HEM MARC" sheetId="25" r:id="rId25"/>
    <sheet name="S S LIBRE A" sheetId="26" r:id="rId26"/>
    <sheet name="PREST CARNES" sheetId="27" r:id="rId27"/>
    <sheet name="PREST USU" sheetId="28" r:id="rId28"/>
    <sheet name="PREST ALU" sheetId="29" r:id="rId29"/>
    <sheet name="PREST PROF" sheetId="30" r:id="rId30"/>
    <sheet name="PRESTMO OTROS USUARIOS" sheetId="31" r:id="rId31"/>
    <sheet name="PRESTAMO TOTAL" sheetId="32" r:id="rId32"/>
    <sheet name="PREST INT EXT" sheetId="33" r:id="rId33"/>
    <sheet name="PI SOLI" sheetId="34" r:id="rId34"/>
    <sheet name="PIG SUMI" sheetId="35" r:id="rId35"/>
    <sheet name="PI ENTR SAL" sheetId="36" r:id="rId36"/>
    <sheet name="PIG (5)" sheetId="37" r:id="rId37"/>
    <sheet name="PIG (6)" sheetId="38" r:id="rId38"/>
    <sheet name="CURSOS DE FORMACION" sheetId="39" r:id="rId39"/>
    <sheet name="CURSOS ALUM" sheetId="40" r:id="rId40"/>
    <sheet name="ACCESOS WEB" sheetId="41" r:id="rId41"/>
  </sheets>
  <definedNames>
    <definedName name="_xlnm.Print_Area" localSheetId="3">'CODIGOS DE CENTRO'!$A$1:$N$51</definedName>
    <definedName name="_xlnm.Print_Area" localSheetId="0">'Hoja1'!$A$1:$K$460</definedName>
    <definedName name="_xlnm.Print_Area" localSheetId="1">'TODO 1'!$E$2:$HS$42</definedName>
    <definedName name="_xlnm.Print_Area" localSheetId="2">'TODO 8 '!$E$1:$ID$42</definedName>
    <definedName name="_xlnm.Print_Titles" localSheetId="0">'Hoja1'!$1:$4</definedName>
    <definedName name="_xlnm.Print_Titles" localSheetId="1">'TODO 1'!$E:$E</definedName>
    <definedName name="_xlnm.Print_Titles" localSheetId="2">'TODO 8 '!$E:$E</definedName>
  </definedNames>
  <calcPr fullCalcOnLoad="1"/>
</workbook>
</file>

<file path=xl/sharedStrings.xml><?xml version="1.0" encoding="utf-8"?>
<sst xmlns="http://schemas.openxmlformats.org/spreadsheetml/2006/main" count="1943" uniqueCount="885">
  <si>
    <t>6.5.</t>
  </si>
  <si>
    <t>Nº TÍTULOS DE P.P. EN SALA</t>
  </si>
  <si>
    <t>2.3.</t>
  </si>
  <si>
    <t>1.2. USUARIOS  = Nº DE ENTRADAS / 2</t>
  </si>
  <si>
    <t>HORARIO DEL SERVICO DE PRÉSTAMO</t>
  </si>
  <si>
    <t>CURSOS DE FORMACIÓN (COMO ALUMNOS)</t>
  </si>
  <si>
    <t>.Nº DE CURSOS</t>
  </si>
  <si>
    <t xml:space="preserve">Nº ASISTENTES </t>
  </si>
  <si>
    <t>CONGRESOS, CONFERENCIAS, ETC.</t>
  </si>
  <si>
    <t xml:space="preserve">Nº  CONGRESOS, CONFERENCIAS, ETC. </t>
  </si>
  <si>
    <t>Nº ASISTENTES</t>
  </si>
  <si>
    <t>PUBLICACIONES DEL PERSONAL DE LA BIBLIOTECA</t>
  </si>
  <si>
    <t>Nº DE CURSOS IMPARTIDOS POR EL PERSONAL</t>
  </si>
  <si>
    <t>Nº PERSONAS QUE HAN IMPARTIDO CURSOS</t>
  </si>
  <si>
    <t>Nº DE LIBROS</t>
  </si>
  <si>
    <t>Nº DE ARTÍCULOS</t>
  </si>
  <si>
    <t>Nº DE PONENCIAS, COMUNICACIONES, ETC. PRESENTADAS</t>
  </si>
  <si>
    <t>Nº DE BASES DE DATOS INSTALADAS EN ORDENADORES EN EL CENTRO EN SOPORTE CD-ROM, DVD O SIMILAR.</t>
  </si>
  <si>
    <t>Nº DE BASES DE DATOS A LAS QUE SE ACCEDE EN LÍNEA</t>
  </si>
  <si>
    <t>BASES DE  DATOS EN LÍNEA</t>
  </si>
  <si>
    <t>OTROS RECURSOS DE INFORMACIÓN ELECTRÓNICA</t>
  </si>
  <si>
    <t>REPARTO DEL PRESUPUESTO TOTAL SEGÚN CONCEPTO</t>
  </si>
  <si>
    <t>CONSULTAS A BD DESDE LA UCM</t>
  </si>
  <si>
    <t>LIBROS ELECTRÓNICOS ADQUIRIDOS</t>
  </si>
  <si>
    <t>6.6.</t>
  </si>
  <si>
    <t>PARTICIPACIÓN DEL PERSONAL COMO DOCENTES O PONENTES</t>
  </si>
  <si>
    <t>CONGRESOS, PONENCIAS ETC.</t>
  </si>
  <si>
    <t>Nº  CONGRESOS, CONFERENCIAS, ETC,</t>
  </si>
  <si>
    <t>Nº DE PERSONAS</t>
  </si>
  <si>
    <t xml:space="preserve">Nº DE PERSONAS </t>
  </si>
  <si>
    <t xml:space="preserve">Nº DE SESIONES ANUALES </t>
  </si>
  <si>
    <t>6.7.</t>
  </si>
  <si>
    <t xml:space="preserve"> PARTICIPACIÓN DEL PERSONAL EN COMISIONES TÉCNICAS O GRUPOS DE TRABAJO</t>
  </si>
  <si>
    <t>GESTIONADO POR DEPARTAMENTOS</t>
  </si>
  <si>
    <t>GESTIONADO POR LA BIBLIOTECA</t>
  </si>
  <si>
    <t>PRESUPUESTO BIBLIOTECA</t>
  </si>
  <si>
    <t>ÚLTIMO REGISTRO AÑO ANTERIOR AL ESTADÍSTICO</t>
  </si>
  <si>
    <t>PRESUPUESTO DEPARTAMENTOS</t>
  </si>
  <si>
    <t>FUNCIONARIOS A</t>
  </si>
  <si>
    <t>RETROCONVERSORES</t>
  </si>
  <si>
    <t>OTROS DENOMINACIÓN</t>
  </si>
  <si>
    <t>ACUMULATIVO</t>
  </si>
  <si>
    <t>12.2. PRÉSTAMO MANUAL DE DISPOSITIVOS</t>
  </si>
  <si>
    <t>12.3. CARNÉS</t>
  </si>
  <si>
    <t xml:space="preserve">12.3.1. </t>
  </si>
  <si>
    <t>12.3.2.</t>
  </si>
  <si>
    <t>12.4. PRÉSTAMO AUTOMATIZADO</t>
  </si>
  <si>
    <t xml:space="preserve">12.4.1. </t>
  </si>
  <si>
    <t>12.4.2</t>
  </si>
  <si>
    <t xml:space="preserve">13.1. </t>
  </si>
  <si>
    <t xml:space="preserve">13.2. </t>
  </si>
  <si>
    <t xml:space="preserve">Nº DE BOLETINES DE SUMARIOS </t>
  </si>
  <si>
    <t>GUÍAS</t>
  </si>
  <si>
    <t>CATÁLOGOS ESPECIALES</t>
  </si>
  <si>
    <t>Nº DE EXPOSICIONES REALIZADAS</t>
  </si>
  <si>
    <t>Nº DE DOCUMENTOS DE TRABAJO O MANUALES PUBLICADOS</t>
  </si>
  <si>
    <t>TOTAL PRÉSTAMO INTERBIBLIOTECARIO</t>
  </si>
  <si>
    <t>14.</t>
  </si>
  <si>
    <t>TOTAL HORAS</t>
  </si>
  <si>
    <t>Nº DE CURSOS DE INTRODUCCIÓN O BÁSICOS</t>
  </si>
  <si>
    <t>Nº DE CURSOS ESPECIALIZADOS</t>
  </si>
  <si>
    <t>Nº DE HORAS</t>
  </si>
  <si>
    <t>Nº TOTAL DE ALUMNOS</t>
  </si>
  <si>
    <t>CONSULTAS</t>
  </si>
  <si>
    <t>INFORMACIÓN BIBLIOGRÁFICA Y FORMACIÓN DE USUARIOS</t>
  </si>
  <si>
    <t>CONSULTAS A BD LOCALES O DE ACCESO EXCLUSIVO DESDE EL CENTRO.</t>
  </si>
  <si>
    <t>16.1.2. CONSULTAS A BD DESDE LA UCM</t>
  </si>
  <si>
    <t>CONSULTAS DE REVISTAS DE LA UCM</t>
  </si>
  <si>
    <t xml:space="preserve"> CONSULTAS A LA PLATAFORMA E-LIBRO</t>
  </si>
  <si>
    <t>CONSULTAS DE TESIS DIGITALES O OTROS DOCUMENTOS DEL ARCHIVO INSTITUCIONAL E-PRINTS COMPLUTENSE</t>
  </si>
  <si>
    <t>DESDE EL CENTRO</t>
  </si>
  <si>
    <t>DESDE LA UCM</t>
  </si>
  <si>
    <t xml:space="preserve">, , </t>
  </si>
  <si>
    <t>Servicios Centrales</t>
  </si>
  <si>
    <t>Unidad de Tesis Doctorales</t>
  </si>
  <si>
    <t>8.1.1</t>
  </si>
  <si>
    <t>OBRAS CATALOGADAS</t>
  </si>
  <si>
    <t>5.2.</t>
  </si>
  <si>
    <t>5.3.</t>
  </si>
  <si>
    <t>5.4.</t>
  </si>
  <si>
    <t>5.5.</t>
  </si>
  <si>
    <t>5.6.</t>
  </si>
  <si>
    <t>5.7.</t>
  </si>
  <si>
    <t>5.8 COMPRA O ACCESO A INFORMACIÓN ELECTRÓNICA</t>
  </si>
  <si>
    <t>5.9.</t>
  </si>
  <si>
    <t>SOLICITUDES</t>
  </si>
  <si>
    <t>TOTAL OBRAS REGISTRADAS</t>
  </si>
  <si>
    <t>BBA</t>
  </si>
  <si>
    <t>BIO</t>
  </si>
  <si>
    <t>CEE</t>
  </si>
  <si>
    <t>FIS</t>
  </si>
  <si>
    <t>GEO</t>
  </si>
  <si>
    <t>INF</t>
  </si>
  <si>
    <t>MAT</t>
  </si>
  <si>
    <t>CPS</t>
  </si>
  <si>
    <t>ACCESOS A LAS PÁGINAS WEB DE LOS CENTROS</t>
  </si>
  <si>
    <t>QUI</t>
  </si>
  <si>
    <t>DER</t>
  </si>
  <si>
    <t>EDU</t>
  </si>
  <si>
    <t>FAR</t>
  </si>
  <si>
    <t>FLL</t>
  </si>
  <si>
    <t>FLS</t>
  </si>
  <si>
    <t>GHI</t>
  </si>
  <si>
    <t>MED</t>
  </si>
  <si>
    <t>ODO</t>
  </si>
  <si>
    <t>PSI</t>
  </si>
  <si>
    <t>VET</t>
  </si>
  <si>
    <t>BYD</t>
  </si>
  <si>
    <t>ENF</t>
  </si>
  <si>
    <t>EST</t>
  </si>
  <si>
    <t>EMP</t>
  </si>
  <si>
    <t>OPT</t>
  </si>
  <si>
    <t>TRS</t>
  </si>
  <si>
    <t>RLS</t>
  </si>
  <si>
    <t>ICR</t>
  </si>
  <si>
    <t>BHI</t>
  </si>
  <si>
    <t>TES</t>
  </si>
  <si>
    <t>8.6.1</t>
  </si>
  <si>
    <t>8.6.2</t>
  </si>
  <si>
    <t>N º REG NUEVOS EN COMPLUDOC</t>
  </si>
  <si>
    <t>N º REG NUEVOS EN COMPLU-RED</t>
  </si>
  <si>
    <t>8.6. OTROS PROCESOS</t>
  </si>
  <si>
    <t xml:space="preserve">4.2 </t>
  </si>
  <si>
    <t>EQUIPO INFORMÁTICO</t>
  </si>
  <si>
    <t>5.8.</t>
  </si>
  <si>
    <t xml:space="preserve">5.8.1 </t>
  </si>
  <si>
    <t>BASES DE  DATOS EN INSTALACIÓN LOCAL</t>
  </si>
  <si>
    <t>COMPRA O ACCESO A INFORMACIÓN ELECTRÓNICA</t>
  </si>
  <si>
    <t xml:space="preserve"> BASES DE  DATOS EN LÍNEA</t>
  </si>
  <si>
    <t>5.8.2</t>
  </si>
  <si>
    <t>5.8.3</t>
  </si>
  <si>
    <t>5.8.4</t>
  </si>
  <si>
    <t>5.8.5</t>
  </si>
  <si>
    <t>REVISTAS ELECTRÓNICAS</t>
  </si>
  <si>
    <t xml:space="preserve"> OTROS RECURSOS DE INFORMACIÓN ELECTRÓNICA</t>
  </si>
  <si>
    <t>6.2.</t>
  </si>
  <si>
    <t>6.1.</t>
  </si>
  <si>
    <t>6.3.</t>
  </si>
  <si>
    <t>PERSONAL OTROS</t>
  </si>
  <si>
    <t>6.4.1.</t>
  </si>
  <si>
    <t>6.4.2.</t>
  </si>
  <si>
    <t>6.6.1.</t>
  </si>
  <si>
    <t>6.6.2.</t>
  </si>
  <si>
    <t xml:space="preserve">7.1. </t>
  </si>
  <si>
    <t>7.2.</t>
  </si>
  <si>
    <t>ADQUIRIDOS</t>
  </si>
  <si>
    <t>8.2.</t>
  </si>
  <si>
    <t xml:space="preserve"> MATERIAL NO LIBRARIO</t>
  </si>
  <si>
    <t>8.1.</t>
  </si>
  <si>
    <t>USUARIOS  = Nº DE ENTRADAS / 2</t>
  </si>
  <si>
    <t>4.2.2.</t>
  </si>
  <si>
    <t>TOTAL OTROS</t>
  </si>
  <si>
    <t>7.2.1.</t>
  </si>
  <si>
    <t>7.2.2.</t>
  </si>
  <si>
    <t>7.2.3.</t>
  </si>
  <si>
    <t>7.2.4.</t>
  </si>
  <si>
    <t>7.2.5.</t>
  </si>
  <si>
    <t>7.2.6.</t>
  </si>
  <si>
    <t>7.2.7.</t>
  </si>
  <si>
    <t>Nº DE BASES DE DATOS INSTALADAS</t>
  </si>
  <si>
    <t>7.2.8.</t>
  </si>
  <si>
    <t>7.2.9.</t>
  </si>
  <si>
    <t>7.2.10.</t>
  </si>
  <si>
    <t>8.3.</t>
  </si>
  <si>
    <t xml:space="preserve"> REGISTROS BIBLIOGRÁFICOS INFORMATIZADOS (SIGLOS XIX-XXI)</t>
  </si>
  <si>
    <t>8.4.</t>
  </si>
  <si>
    <t>8.5.</t>
  </si>
  <si>
    <t xml:space="preserve"> OBRAS PENDIENTES DE CATALOGAR</t>
  </si>
  <si>
    <t>% de préstamos realizados por usuarios propios</t>
  </si>
  <si>
    <t>% de préstamos realizados por usuarios de otras escuelas o facultades</t>
  </si>
  <si>
    <t>OTROS PROCESOS</t>
  </si>
  <si>
    <t>8.6.</t>
  </si>
  <si>
    <t>9.2.</t>
  </si>
  <si>
    <t>9.4.</t>
  </si>
  <si>
    <t>SERVICIOS</t>
  </si>
  <si>
    <t>10.1.</t>
  </si>
  <si>
    <t xml:space="preserve"> FONDOS</t>
  </si>
  <si>
    <t>10.1.1.</t>
  </si>
  <si>
    <t>10.1.2.</t>
  </si>
  <si>
    <t>10.2.</t>
  </si>
  <si>
    <t>10.3.</t>
  </si>
  <si>
    <t xml:space="preserve"> PROCESO TÉCNICO</t>
  </si>
  <si>
    <t>TOTAL R. MARC RECATALOGADAS</t>
  </si>
  <si>
    <t>11.3.</t>
  </si>
  <si>
    <t>11.4.</t>
  </si>
  <si>
    <t xml:space="preserve">12.1. </t>
  </si>
  <si>
    <t>PRÉSTAMO MANUAL</t>
  </si>
  <si>
    <t xml:space="preserve">12.2. </t>
  </si>
  <si>
    <t>SC con beu</t>
  </si>
  <si>
    <t>PRÉSTAMO MANUAL DE DISPOSITIVOS</t>
  </si>
  <si>
    <t>12.2.1.</t>
  </si>
  <si>
    <t>12.2.2.</t>
  </si>
  <si>
    <t>12.2.3.</t>
  </si>
  <si>
    <t>12.3.</t>
  </si>
  <si>
    <t xml:space="preserve"> CARNÉS</t>
  </si>
  <si>
    <t>12.4.</t>
  </si>
  <si>
    <t xml:space="preserve"> PRÉSTAMO AUTOMATIZADO</t>
  </si>
  <si>
    <t>EXTRANJERO</t>
  </si>
  <si>
    <t>ARTÍCULOS SOLICITADOS</t>
  </si>
  <si>
    <t>LIBROS SOLICITADOS</t>
  </si>
  <si>
    <t>ARTÍCULOS SUMINISTRADOS</t>
  </si>
  <si>
    <t>LIBROS SUMINISTRADOS</t>
  </si>
  <si>
    <t>13.1.1</t>
  </si>
  <si>
    <t>13.1.2</t>
  </si>
  <si>
    <t>13.1.3</t>
  </si>
  <si>
    <t>13.1.4</t>
  </si>
  <si>
    <t>13.1.</t>
  </si>
  <si>
    <t xml:space="preserve"> TÍTULOS SOLICITADOS A OTRAS BIBLIOTECAS</t>
  </si>
  <si>
    <t>13.2.</t>
  </si>
  <si>
    <t xml:space="preserve"> TÍTULOS SUMINISTRADOS A OTRAS BIBLIOTECAS</t>
  </si>
  <si>
    <t>Nº DE BOLETINES DE ADQUISICIONES</t>
  </si>
  <si>
    <t>14.1.</t>
  </si>
  <si>
    <t>14.2.</t>
  </si>
  <si>
    <t>14.3.</t>
  </si>
  <si>
    <t>14.4.</t>
  </si>
  <si>
    <t>14.5.</t>
  </si>
  <si>
    <t>14.6.</t>
  </si>
  <si>
    <t>15.1</t>
  </si>
  <si>
    <t>15.2</t>
  </si>
  <si>
    <t>15.1.2.</t>
  </si>
  <si>
    <t>15.1.1.</t>
  </si>
  <si>
    <t>15.2.1.</t>
  </si>
  <si>
    <t>15.2.2.</t>
  </si>
  <si>
    <t>15.2.3.</t>
  </si>
  <si>
    <t>15.2.4.</t>
  </si>
  <si>
    <t>16.2.1.</t>
  </si>
  <si>
    <t>16.2.2.</t>
  </si>
  <si>
    <t>16.3.1.</t>
  </si>
  <si>
    <t>16.3.2.</t>
  </si>
  <si>
    <t>17.3.</t>
  </si>
  <si>
    <t>Nº DE BASES DE DATOS INSTALADAS EN EL CENTRO EN SOPORTE CD-ROM, DVD O SIMILAR.</t>
  </si>
  <si>
    <t>EJEMPLARES. INCREMENTO ANUAL</t>
  </si>
  <si>
    <t>TOTAL EJEMPLARES</t>
  </si>
  <si>
    <t>TÍTULOS. INCREMENTO ANUAL</t>
  </si>
  <si>
    <t>TOTAL TÍTULOS</t>
  </si>
  <si>
    <t>CONSULTAS DE TESIS DIGI. O ARCH. INST. E-PRINTS COMPLUTENSE</t>
  </si>
  <si>
    <t>USUARIOS</t>
  </si>
  <si>
    <t>HORARIO</t>
  </si>
  <si>
    <t>INSTATALCIONES</t>
  </si>
  <si>
    <t>EQUIPAMIENTO</t>
  </si>
  <si>
    <t>PRESUPUESTO</t>
  </si>
  <si>
    <t>FONDOS BIBLIOGRÁFICOS Y ADQUISICIONES</t>
  </si>
  <si>
    <t>HEMEROTECA</t>
  </si>
  <si>
    <t>SERVICIO DE PRÉSTAMO</t>
  </si>
  <si>
    <t>PRÉSTAMO INTERBIBLIOTECARIO</t>
  </si>
  <si>
    <t>DIFUSIÓN DE LA INFORMACIÓN</t>
  </si>
  <si>
    <t>INFORMACIÓN Y FORMACIÓN DE USUARIOS</t>
  </si>
  <si>
    <t>USO DE RECURSOS ELECTRÓNICOS</t>
  </si>
  <si>
    <t>REPROGRAFÍA</t>
  </si>
  <si>
    <t>Gasto RREE</t>
  </si>
  <si>
    <t>Gasto en Información</t>
  </si>
  <si>
    <t>Mat no lib</t>
  </si>
  <si>
    <t>F. Veterinaria</t>
  </si>
  <si>
    <t>F. CC. Biológicas</t>
  </si>
  <si>
    <t>F. CC. Físicas</t>
  </si>
  <si>
    <t>F. CC. Geológicas</t>
  </si>
  <si>
    <t>F. CC. Información</t>
  </si>
  <si>
    <t>F. Filología</t>
  </si>
  <si>
    <t>F. Psicología</t>
  </si>
  <si>
    <t>E.U. Trabajo Social</t>
  </si>
  <si>
    <t>BIBLIOTECA COMPLUTENSE</t>
  </si>
  <si>
    <t>SERVICIO DE SALA</t>
  </si>
  <si>
    <t>TOTAL IMPRESORAS</t>
  </si>
  <si>
    <t>GRUPO A</t>
  </si>
  <si>
    <t>INFORMACIÓN</t>
  </si>
  <si>
    <t>HORARIOS</t>
  </si>
  <si>
    <t>INSTALACIONES</t>
  </si>
  <si>
    <t>FONDOS Y ADQUISICIONES</t>
  </si>
  <si>
    <t>METROS LINEALES DE ESTANTERÍAS</t>
  </si>
  <si>
    <t>PRESUPUESTO TOTAL SEGÚN PROCEDENCIA</t>
  </si>
  <si>
    <t>PERSONAL DE PLANTILLA</t>
  </si>
  <si>
    <t>PERSONAL DE PLANTILLA Y OTRO TIPO DE COLABORADORES</t>
  </si>
  <si>
    <t>TOTAL DE LIBROS A 31 DE DICIEMBRE (INCLUYE FONDO ANTIGUO)</t>
  </si>
  <si>
    <t>TOTAL MATERIAL NO LIBRARIO A 31 DE DICIEMBRE</t>
  </si>
  <si>
    <t>CATALOGACIÓN DE MATERIAL NO LIBRARIO</t>
  </si>
  <si>
    <t>CATALOGACIÓN EN EL AÑO DE EJEMPLARES Y TÍTULOS (INCLUYE FONDO ANTIGUO)</t>
  </si>
  <si>
    <t>TOTAL A 31 DE DICIEMBRE DE EJEMPLARES CATALOGADOS Y TÍTULOS (INCLUYE FONDO ANTIGUO)</t>
  </si>
  <si>
    <t>NÚMERO DE REGISTROS NUEVOS EN COMPLU-RED</t>
  </si>
  <si>
    <t>REVISTAS VIVAS Y COLECCIONES MUERTAS</t>
  </si>
  <si>
    <t>TÍTULOS CATALOGADOS DE PUBLICACIONES PERIÓDICAS</t>
  </si>
  <si>
    <t>VOLÚMENES EN LIBRE ACCESO</t>
  </si>
  <si>
    <t>CARNÉS DE BIBLIOTECA Y USUARIOS POTENCIALES</t>
  </si>
  <si>
    <t>PRÉSTAMO A ALUMNOS</t>
  </si>
  <si>
    <t>PRÉSTAMO A PROFESORES E INVESTIGADORES</t>
  </si>
  <si>
    <t>PRÉSTAMO INTERBIBLIOTECARIO: DOCUMENTOS SOLICITADOS POR LA BUC</t>
  </si>
  <si>
    <t>PRÉSTAMO INTERBIBLIOTECARIO: DOCUMENTOS SUMINISTRADOS POR LA BUC</t>
  </si>
  <si>
    <t>PRÉSTAMO INTERBIBLIOTECARIO: PORCENTAJE DE DOCUMENTOS DE ENTRADA Y SALIDA</t>
  </si>
  <si>
    <t>PRÉSTAMO INTERBIBLIOTECARIO: PORCENTAJE DE ÉXITO EN SOLICITUDES REALIZADAS A OTRAS BIBLIOTECAS</t>
  </si>
  <si>
    <t>PRÉSTAMO INTERBIBLIOTECARIO: PORCENTAJE DE ÉXITO EN SOLICITUDES SERVIDAS A OTRAS BIBLIOTECAS</t>
  </si>
  <si>
    <t>CURSOS DE FORMACIÓN: NÚMERO DE ALUMNOS</t>
  </si>
  <si>
    <t>ÍNDICE DE GRÁFICOS</t>
  </si>
  <si>
    <t>CURSOS DE FORMACIÓN DE USUARIOS</t>
  </si>
  <si>
    <t>CÓDIGOS DE CENTRO</t>
  </si>
  <si>
    <t>DESCARGAS DE TEXTO COMPLETO DE REVISTAS ELECTRÓNICAS COMPRADAS</t>
  </si>
  <si>
    <t>7.1.2.  MONOGRAFÍAS (SIGLOS XIX, XX Y XXI)</t>
  </si>
  <si>
    <t>SERVICIOS DE SALA</t>
  </si>
  <si>
    <t>F. Bellas Artes</t>
  </si>
  <si>
    <t>F. CC. Económicas y Empresariales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</si>
  <si>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</si>
  <si>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</si>
  <si>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</si>
  <si>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</si>
  <si>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</si>
  <si>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</si>
  <si>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Filosofía</t>
  </si>
  <si>
    <t>F. Geografía e Historia</t>
  </si>
  <si>
    <t>F. Medicina</t>
  </si>
  <si>
    <t>F. Odontología</t>
  </si>
  <si>
    <t>USUARIOS POTENCIALES</t>
  </si>
  <si>
    <t>TOTAL USUARIOS POTENCIALES (1.1.1 + 1.1.2 + 1.1.3)</t>
  </si>
  <si>
    <t>LIBROS Y MATERIALES NO LIBRARIOS REGISTRADOS</t>
  </si>
  <si>
    <t>ARTICULOS FOTOCOPIADOS</t>
  </si>
  <si>
    <t>F. Informática</t>
  </si>
  <si>
    <t>E.U. Enfermería, Fisiot. y Podol.</t>
  </si>
  <si>
    <t>E.U. Estadística</t>
  </si>
  <si>
    <t>E.U. Estudios Empresariales</t>
  </si>
  <si>
    <t>E.U. Optica</t>
  </si>
  <si>
    <t>I. U. Criminología</t>
  </si>
  <si>
    <t>Biblioteca Histórica</t>
  </si>
  <si>
    <t>SEC</t>
  </si>
  <si>
    <t>INTERCENTROS UCM</t>
  </si>
  <si>
    <t>DEDICACIÓN COMPLETA</t>
  </si>
  <si>
    <t>Ver gráfico 9</t>
  </si>
  <si>
    <t>DEDICACIÓN PARCIAL</t>
  </si>
  <si>
    <t>1er Y 2º CICLO</t>
  </si>
  <si>
    <t>3er CICLO</t>
  </si>
  <si>
    <t>PAS</t>
  </si>
  <si>
    <t>TOTAL</t>
  </si>
  <si>
    <t>PROFESORES</t>
  </si>
  <si>
    <t>ALUMNOS MATRICULADOS</t>
  </si>
  <si>
    <t>1.1.1.</t>
  </si>
  <si>
    <t>1.1.2.</t>
  </si>
  <si>
    <t>1.1.3.</t>
  </si>
  <si>
    <t>1.1.4</t>
  </si>
  <si>
    <t>1.1.5.</t>
  </si>
  <si>
    <t>1.2.</t>
  </si>
  <si>
    <t>USUARIOS POTENCIALES Y DIRECTOS</t>
  </si>
  <si>
    <t>1.1.</t>
  </si>
  <si>
    <t>TOTAL PROFESORES</t>
  </si>
  <si>
    <t>TOTAL ALUMNOS</t>
  </si>
  <si>
    <t>2.1.</t>
  </si>
  <si>
    <t>2.2.</t>
  </si>
  <si>
    <t>Nº DE HORAS ABIERTO SEMANALMENTE</t>
  </si>
  <si>
    <t>3.1.</t>
  </si>
  <si>
    <t>3.2.</t>
  </si>
  <si>
    <t>3.3.</t>
  </si>
  <si>
    <t>PUESTOS DE LECTURA</t>
  </si>
  <si>
    <t>TOTAL SUPERFICIE</t>
  </si>
  <si>
    <t>TOTAL PUESTOS DE LECTURA</t>
  </si>
  <si>
    <t>SALAS DE REVISTAS</t>
  </si>
  <si>
    <t>DEPÓSITO</t>
  </si>
  <si>
    <t>DESPACHOS</t>
  </si>
  <si>
    <t>OTROS</t>
  </si>
  <si>
    <t>ESTANTERÍAS EN DEPÓSITO</t>
  </si>
  <si>
    <t>ESTANTERÍAS EN LIBRE ACCESO</t>
  </si>
  <si>
    <t>Comienzo 8:30 o 9:00. Duración 11:30 horas</t>
  </si>
  <si>
    <t>SUPERFICIES  ÚTILES EN m2</t>
  </si>
  <si>
    <t>ESTANTERÍAS (m. lineales)</t>
  </si>
  <si>
    <t>MATERIAL NO LIBRARIO: VÍDEOS, MICROFORMAS, DVD, CDROM, MAT FONOGRÁFICO, MAPAS, BD, OTROS</t>
  </si>
  <si>
    <t>OBRAS REPRODUCIDAS</t>
  </si>
  <si>
    <t>OBRAS CONSULTADAS</t>
  </si>
  <si>
    <t>OBRAS RESTAURADAS</t>
  </si>
  <si>
    <t>OBRAS ENCUADERNADAS</t>
  </si>
  <si>
    <t>P.P. LIBRE ACCESO INVESTIGADORES</t>
  </si>
  <si>
    <t>P.P. L.IBRE ACCESO PÚBLICO</t>
  </si>
  <si>
    <t xml:space="preserve"> POR TIPO DE PRÉSTAMO (INCLUYE TODOS LOS TIPOS DE USUARIOS)</t>
  </si>
  <si>
    <t>CONSULTAS A LA PLATAFORMA E-LIBRO</t>
  </si>
  <si>
    <t>* Total PAS UCM</t>
  </si>
  <si>
    <t>Ver gráficos 9 y 10</t>
  </si>
  <si>
    <t>Nº DE BASES DE DATOS INSTALADAS EN ORDENADORES EN EL CENTRO, EN SOPORTE CD-ROM, DVD O SIMILAR.</t>
  </si>
  <si>
    <t>Ver gráfico 13</t>
  </si>
  <si>
    <t>LIBROS (SIGLOS XIX, XX Y XXI)</t>
  </si>
  <si>
    <t>LIBROS (S.XIX,XX Y XXI)</t>
  </si>
  <si>
    <t>Ver gráfico 14</t>
  </si>
  <si>
    <t>LIBROS CATALOGADOS (SIGLOS XIX, XX Y XXI)</t>
  </si>
  <si>
    <t>9.1.  PUBLICACIONES PERIÓDICAS</t>
  </si>
  <si>
    <t>CARNÉS RENOVADOS</t>
  </si>
  <si>
    <t>CARNÉS NUEVOS (MEDIANTE CARGA MANUAL Y CARGA MASIVA)</t>
  </si>
  <si>
    <t>* Total BUC</t>
  </si>
  <si>
    <t>METROS CUADADOS DE SUPERFICIE</t>
  </si>
  <si>
    <t>CARNÉS CREADOS EN EL AÑO</t>
  </si>
  <si>
    <t>SALAS GENERAL</t>
  </si>
  <si>
    <t>REVISTAS E INVESTIGACIÓN</t>
  </si>
  <si>
    <t>4.1.</t>
  </si>
  <si>
    <t>MATERIAL INVENTARIABLE</t>
  </si>
  <si>
    <t>MÁQUINA DE ESCRIBIR</t>
  </si>
  <si>
    <t>DEPARTAMENTOS GESTIONADO POR LA BIBLIOTECA</t>
  </si>
  <si>
    <t>DEPARTAMENTOS GESTIONADO POR DEPARTAMENTOS</t>
  </si>
  <si>
    <t>LECTOR MICROFORMAS</t>
  </si>
  <si>
    <t>CONTROL ANTIRROBO</t>
  </si>
  <si>
    <t>FAXES</t>
  </si>
  <si>
    <t>FOTOCOPIADORAS</t>
  </si>
  <si>
    <t>PROYECTORES</t>
  </si>
  <si>
    <t>DVD</t>
  </si>
  <si>
    <t>TV</t>
  </si>
  <si>
    <t>OTROS (ESPECIFICADOS)</t>
  </si>
  <si>
    <t/>
  </si>
  <si>
    <t>4.2.3.</t>
  </si>
  <si>
    <t>4.2.4</t>
  </si>
  <si>
    <t>4.2.5.</t>
  </si>
  <si>
    <t>4.2.8.</t>
  </si>
  <si>
    <t>4.2.9.</t>
  </si>
  <si>
    <t>ORDENADORES</t>
  </si>
  <si>
    <t>IMPRESORAS</t>
  </si>
  <si>
    <t>LECTORES ÓPTICOS C. BARRAS</t>
  </si>
  <si>
    <t>TOTAL ORDENADORES</t>
  </si>
  <si>
    <t>GESTIÓN INTERNA</t>
  </si>
  <si>
    <t>PRÉSTAMO</t>
  </si>
  <si>
    <t>GESTIÓN</t>
  </si>
  <si>
    <t xml:space="preserve">PÚBLICO </t>
  </si>
  <si>
    <t>USO PÚBLICO</t>
  </si>
  <si>
    <t>LÁPIZ ÓPTICO</t>
  </si>
  <si>
    <t>PISTOLA ÓPTICA</t>
  </si>
  <si>
    <t>DESCRIPCIÓN</t>
  </si>
  <si>
    <t>GESTIÓN INTERNA OTROS</t>
  </si>
  <si>
    <t>USO PÚBLICO OTROS</t>
  </si>
  <si>
    <t>5.1.10.</t>
  </si>
  <si>
    <t>COMPRA MONOGRAFÍAS</t>
  </si>
  <si>
    <t>MATERIAL NO LIBRARIO</t>
  </si>
  <si>
    <t>ENCUADERNACIÓN RESTAURACIÓN</t>
  </si>
  <si>
    <t>MATERIAL INFORMÁTICO</t>
  </si>
  <si>
    <t>MATERIAL OFICINA</t>
  </si>
  <si>
    <t>MOBILIARIO</t>
  </si>
  <si>
    <t>OTROS (ESPECIFICACIONES)</t>
  </si>
  <si>
    <t>CURSOS DE FORMACIÓN</t>
  </si>
  <si>
    <t>6.4.</t>
  </si>
  <si>
    <t>AÑO ANTERIOR</t>
  </si>
  <si>
    <t>DONATIVO</t>
  </si>
  <si>
    <t>CENTRALIZACIÓN</t>
  </si>
  <si>
    <t xml:space="preserve">TOTAL LIBROS A 31 DE DIC. </t>
  </si>
  <si>
    <t>CANJE</t>
  </si>
  <si>
    <t>BAJAS</t>
  </si>
  <si>
    <t>MICROFORMAS</t>
  </si>
  <si>
    <t>CD ROM</t>
  </si>
  <si>
    <t>MATERIAL FONOGRÁFICO</t>
  </si>
  <si>
    <t>MAPAS</t>
  </si>
  <si>
    <t>BASES DE DATOS DIFERENTES</t>
  </si>
  <si>
    <t>7.1.1.</t>
  </si>
  <si>
    <t>F. CC. Documentación</t>
  </si>
  <si>
    <t>LIBROS INGRESADOS EN EL AÑO</t>
  </si>
  <si>
    <t>LIBROS INGRESADOS</t>
  </si>
  <si>
    <t>FONDOS</t>
  </si>
  <si>
    <t>7.1.2.</t>
  </si>
  <si>
    <t>7.1.3.</t>
  </si>
  <si>
    <t>VÍDEOS</t>
  </si>
  <si>
    <t>DVD (TÍTULOS)</t>
  </si>
  <si>
    <t>MICROFORMAS (TÍTULOS)</t>
  </si>
  <si>
    <t>R. MARC</t>
  </si>
  <si>
    <t>OBRAS RECATALOGADAS</t>
  </si>
  <si>
    <t>VÍDEO</t>
  </si>
  <si>
    <t>ARCHIVOS</t>
  </si>
  <si>
    <t>GRABACIONES</t>
  </si>
  <si>
    <t>FOTOGRAFÍAS</t>
  </si>
  <si>
    <t>MÚSICA</t>
  </si>
  <si>
    <t>OBRAS RECATALOGADAS: REGISTROS MARC</t>
  </si>
  <si>
    <t>OBRAS CATALOGADAS: REGISTROS MARC</t>
  </si>
  <si>
    <t>VOLÙMENES (EJEMPLARES)</t>
  </si>
  <si>
    <t>TÍTULOS (REG. MARC)</t>
  </si>
  <si>
    <t>ÚNICA SECUENCIA</t>
  </si>
  <si>
    <t>VARIAS SECUENCIAS</t>
  </si>
  <si>
    <t>PROCEDENTES ADQUISICIONES</t>
  </si>
  <si>
    <t>PROCEDENTES OTROS</t>
  </si>
  <si>
    <t>TOTAL (8.5.1. + 8.5.3.)</t>
  </si>
  <si>
    <t>8.3.1.1.</t>
  </si>
  <si>
    <t>TOTAL LIBROS (INCLUYE FONDO ANTIGUO)</t>
  </si>
  <si>
    <t>Codigo</t>
  </si>
  <si>
    <t>Biblioteca</t>
  </si>
  <si>
    <t>8.3.1.2.</t>
  </si>
  <si>
    <t>8.3.2.1.</t>
  </si>
  <si>
    <t>8.3.2.2.</t>
  </si>
  <si>
    <t>8.4.1.1.</t>
  </si>
  <si>
    <t>8.4.1.2.</t>
  </si>
  <si>
    <t>8.4.1.3.</t>
  </si>
  <si>
    <t>8.4.2.1.</t>
  </si>
  <si>
    <t>8.5.1.1.</t>
  </si>
  <si>
    <t>8.5.1.2.</t>
  </si>
  <si>
    <t>8.5.2.</t>
  </si>
  <si>
    <t>8.3.1.</t>
  </si>
  <si>
    <t>8.3.2.</t>
  </si>
  <si>
    <t>8.4.1.</t>
  </si>
  <si>
    <t>8.2.1.</t>
  </si>
  <si>
    <t>8.2.2.</t>
  </si>
  <si>
    <t>EN BIBLIOTECAS</t>
  </si>
  <si>
    <t xml:space="preserve">ESTIMACIÓN DE OBRAS PENDIENTES </t>
  </si>
  <si>
    <t>EN LOS DEPARTAMENTOS</t>
  </si>
  <si>
    <t>8.5.1.</t>
  </si>
  <si>
    <t>8.1.2.</t>
  </si>
  <si>
    <t>8.4.2.</t>
  </si>
  <si>
    <t>9.1.1.</t>
  </si>
  <si>
    <t>9.1.2.</t>
  </si>
  <si>
    <t>9.1.3.</t>
  </si>
  <si>
    <t>9.1.4.</t>
  </si>
  <si>
    <t>TÍTULOS DE REVISTAS</t>
  </si>
  <si>
    <t xml:space="preserve">COMPRA </t>
  </si>
  <si>
    <t>REVISTAS VIVAS</t>
  </si>
  <si>
    <t>COLECCIONES MUERTAS</t>
  </si>
  <si>
    <t>9.3.1.</t>
  </si>
  <si>
    <t>9.3.2.</t>
  </si>
  <si>
    <t>TÍTULOS CATALOGADOS EN EL AÑO</t>
  </si>
  <si>
    <t xml:space="preserve"> </t>
  </si>
  <si>
    <t>LECTORES</t>
  </si>
  <si>
    <t>LECTURA SALA</t>
  </si>
  <si>
    <t>ARTIC. FOTOC</t>
  </si>
  <si>
    <t>9.1.</t>
  </si>
  <si>
    <t>PROCESO TÉCNICO</t>
  </si>
  <si>
    <t xml:space="preserve">9.3. </t>
  </si>
  <si>
    <t>TOTAL R. MARC RECATALOGADOS</t>
  </si>
  <si>
    <t>10.1. FONDOS</t>
  </si>
  <si>
    <t>10.3. PROCESO TÉCNICO</t>
  </si>
  <si>
    <t>10.1.1.1.</t>
  </si>
  <si>
    <t>10.1.1.3. MANUSCRITOS</t>
  </si>
  <si>
    <t>10.1.2.1.</t>
  </si>
  <si>
    <t>10.1.2.3. MANUSCRITOS</t>
  </si>
  <si>
    <t>OBRAS PENDIENTES</t>
  </si>
  <si>
    <t>10.2.1</t>
  </si>
  <si>
    <t>10.2.2</t>
  </si>
  <si>
    <t>10.2.3.</t>
  </si>
  <si>
    <t>10.2.4</t>
  </si>
  <si>
    <t>10.2.5</t>
  </si>
  <si>
    <t>TÍTULOS (MARC)</t>
  </si>
  <si>
    <t>EXPOSICIONES</t>
  </si>
  <si>
    <t>CURSOS</t>
  </si>
  <si>
    <t>INCUNABLES</t>
  </si>
  <si>
    <t>SIGLO XVI</t>
  </si>
  <si>
    <t>SIGLO XVII</t>
  </si>
  <si>
    <t>SIGLO XVIII</t>
  </si>
  <si>
    <t>HASTA 1600</t>
  </si>
  <si>
    <t>DESDE 1601</t>
  </si>
  <si>
    <t xml:space="preserve"> OB. CONSUL.</t>
  </si>
  <si>
    <t>OB. REPROD.</t>
  </si>
  <si>
    <t>OB. RESTAU.</t>
  </si>
  <si>
    <t>OB. ENCUAD.</t>
  </si>
  <si>
    <t>AUTORES</t>
  </si>
  <si>
    <t>TÍTULOS</t>
  </si>
  <si>
    <t>MATERIAS</t>
  </si>
  <si>
    <t>VOLÚMENES EJEMP.</t>
  </si>
  <si>
    <t>TOTAL DE VOLÚMENES</t>
  </si>
  <si>
    <t xml:space="preserve"> ADQUISICIONES EN EL AÑO</t>
  </si>
  <si>
    <t>10.2. SERVICIOS</t>
  </si>
  <si>
    <t>Nº DE OBRAS CATALOGADAS AÑO</t>
  </si>
  <si>
    <t>SIGLO XIX</t>
  </si>
  <si>
    <t>10.1.1.2 IMPRESOS XVI-XIX</t>
  </si>
  <si>
    <t>10.1.2.2. IMPRESOS XVI-XIX</t>
  </si>
  <si>
    <t>10.1.2.2. IMPRESOS XIX</t>
  </si>
  <si>
    <t>CATÁLOGOS MANUALES EXISTENTES</t>
  </si>
  <si>
    <t>MEMORIAS</t>
  </si>
  <si>
    <t>11. SERVICIOS DE SALA</t>
  </si>
  <si>
    <t>11.1.</t>
  </si>
  <si>
    <t>11.2.</t>
  </si>
  <si>
    <t xml:space="preserve"> 11.3.</t>
  </si>
  <si>
    <t xml:space="preserve"> 11.4.</t>
  </si>
  <si>
    <t xml:space="preserve"> 11.5.1</t>
  </si>
  <si>
    <t xml:space="preserve"> 11.5.2</t>
  </si>
  <si>
    <t>VOLUMENES L.A.</t>
  </si>
  <si>
    <t>P.P. L.A. INV.</t>
  </si>
  <si>
    <t>P.P. L.A. PUBL.</t>
  </si>
  <si>
    <t>TOTAL CARNÉS</t>
  </si>
  <si>
    <t>12.1.3.</t>
  </si>
  <si>
    <t>RECLAMACIONES</t>
  </si>
  <si>
    <t>VISITANTES</t>
  </si>
  <si>
    <t>ALUMNOS</t>
  </si>
  <si>
    <t>PAS.</t>
  </si>
  <si>
    <t xml:space="preserve">INVEST. </t>
  </si>
  <si>
    <t xml:space="preserve">12.1.1. </t>
  </si>
  <si>
    <t>12.1.2.</t>
  </si>
  <si>
    <t>POR TIPO DE USUARIO</t>
  </si>
  <si>
    <t xml:space="preserve"> POR TIPO DE PRÉSTAMO</t>
  </si>
  <si>
    <t>ESPAÑA</t>
  </si>
  <si>
    <t>OTRAS</t>
  </si>
  <si>
    <t>CONSEGUIDOS</t>
  </si>
  <si>
    <t>NO CONSEGUIDOS</t>
  </si>
  <si>
    <t>SERVIDOS</t>
  </si>
  <si>
    <t>NO SERVIDOS</t>
  </si>
  <si>
    <t>16.1.</t>
  </si>
  <si>
    <t>16.2.</t>
  </si>
  <si>
    <t>Nº BASES DE DATOS</t>
  </si>
  <si>
    <t xml:space="preserve">16.1.1. </t>
  </si>
  <si>
    <t xml:space="preserve">16.1.2.  </t>
  </si>
  <si>
    <t>17.1.</t>
  </si>
  <si>
    <t>17.2.</t>
  </si>
  <si>
    <t>Nº DE FOTOCOPIADORAS EN L.A.</t>
  </si>
  <si>
    <t>Nº DE FOTOCOPIAS</t>
  </si>
  <si>
    <t>Nº DE MICROFORMAS</t>
  </si>
  <si>
    <t>COPIAS REALIZADAS</t>
  </si>
  <si>
    <t>TOTAL LECTORES OPT. COD. BARRAS</t>
  </si>
  <si>
    <t>VIDEOS ADQUIRIDOS</t>
  </si>
  <si>
    <t>MICROFORMAS ADQUIRIDAS</t>
  </si>
  <si>
    <t>DVD ADQUIRIDOS</t>
  </si>
  <si>
    <t>CD-ROM ADQUIRIDOS</t>
  </si>
  <si>
    <t>MAT. FONOGRÁFICO ADQUIRIDO</t>
  </si>
  <si>
    <t>MAPAS ADQUIRIDOS</t>
  </si>
  <si>
    <t>OTRO MAT. NO LIBRARIO ADQUIRIDO</t>
  </si>
  <si>
    <t>TOTAL ARTÍCULOS SOLICITADOS</t>
  </si>
  <si>
    <t>LIBROS SOLICITADOS. ESPAÑA</t>
  </si>
  <si>
    <t>LIBROS SOLICITADOS. EXTRANJERO</t>
  </si>
  <si>
    <t>TOTAL LIBROS SOLICITADOS</t>
  </si>
  <si>
    <t>LIBROS SUMINISTRADOS. ESPAÑA</t>
  </si>
  <si>
    <t>LIBROS SUMINISTRADOS. EXTRANJERO</t>
  </si>
  <si>
    <t>TOTAL LIBROS SUMINISTRADOS</t>
  </si>
  <si>
    <t>7.2. MATERIAL NO LIBRARIO</t>
  </si>
  <si>
    <t>7.2 MATERIAL NO LIBRARIO</t>
  </si>
  <si>
    <t>8.2. MATERIAL NO LIBRARIO</t>
  </si>
  <si>
    <t>8.3. REGISTROS BIBLIOGRÁFICOS INFORMATIZADOS (SIGLOS XIX-XXI)</t>
  </si>
  <si>
    <t>8.4. LIBROS Y MATERIALES NO LIBRARIOS REGISTRADOS</t>
  </si>
  <si>
    <t>8.5. OBRAS PENDIENTES DE CATALOGAR</t>
  </si>
  <si>
    <t>13.1.1. ARTÍCULOS SOLICITADOS</t>
  </si>
  <si>
    <t>13.1. TÍTULOS SOLICITADOS A OTRAS BIBLIOTECAS</t>
  </si>
  <si>
    <t>13.1.2.  LIBROS SOLICITADOS</t>
  </si>
  <si>
    <t>Nº OPERACIONES DE PRÉSTAMO NO REGISTRADAS EN EL MODULO DE CIRCULACIÓN</t>
  </si>
  <si>
    <t>13.2.1. ARTÍCULOS SUMINISTRADOS</t>
  </si>
  <si>
    <t>13.2. TÍTULOS SUMINISTRADOS A OTRAS BIBLIOTECAS</t>
  </si>
  <si>
    <t>13.2.2.LIBROS SUMINISTRADOS</t>
  </si>
  <si>
    <t>ALUMNOS DE CENTROS ADSCRITOS, TÍTULOS PROPIOS, ETC</t>
  </si>
  <si>
    <t>USUARIOS EXTERNOS</t>
  </si>
  <si>
    <t>Nº DE DÍAS ABIERTO ANUALMENTE</t>
  </si>
  <si>
    <t>COMPRA</t>
  </si>
  <si>
    <t>SALAS DE LECTURA</t>
  </si>
  <si>
    <t>TíTULOS EN CURSO EN EL AÑO</t>
  </si>
  <si>
    <t>ARTÍCULOS SOLICITADOS. ESPAÑA</t>
  </si>
  <si>
    <t>ARTÍCULOS SOLICITADOS. EXTRANJERO</t>
  </si>
  <si>
    <t>ARTÍCULOS SUMINISTRADOS. ESPAÑA</t>
  </si>
  <si>
    <t>ARTÍCULOS SUMINISTRADOS. EXTRANJERO</t>
  </si>
  <si>
    <t>MONOGRAFÍAS (SIGLOS XX Y XXI)</t>
  </si>
  <si>
    <t>TOTAL LIBROS (incluídos los anteriores a 1800)</t>
  </si>
  <si>
    <t>TOTAL REGISTROS BIBLIOGRÁFICOS (INCLUÍDOS ANTERIORES A 1800)</t>
  </si>
  <si>
    <t xml:space="preserve">TOTAL EJEMPLARES </t>
  </si>
  <si>
    <t>TOTAL ARTÍCULOS SUMINISTRADOS</t>
  </si>
  <si>
    <t>CATÁLOGO PUBLICO</t>
  </si>
  <si>
    <t>VISITANTES HABITUALES</t>
  </si>
  <si>
    <t>PROY. AYUDA INVESTIGACIÓN</t>
  </si>
  <si>
    <t>VISITANTES EVENTUALES</t>
  </si>
  <si>
    <t xml:space="preserve">10.4. </t>
  </si>
  <si>
    <t>INVESTIGADORES</t>
  </si>
  <si>
    <t>TOTAL ESTANTERÍAS</t>
  </si>
  <si>
    <t>TOTAL ESCÁNERES</t>
  </si>
  <si>
    <t>ESCÁNERES</t>
  </si>
  <si>
    <t>MATERIAL NO LIBRARIO: VÍDEOS, MICROF, DVD, CDROM, MAT FONO, MAPAS, BD, OTROS</t>
  </si>
  <si>
    <t>TOTAL A 31 DE DIC.</t>
  </si>
  <si>
    <t>DEPARTAMENTOS</t>
  </si>
  <si>
    <t>VISITANTE HABITUAL</t>
  </si>
  <si>
    <t>VíDEO o DVD</t>
  </si>
  <si>
    <t>EQUIPOS DE MÚSICA</t>
  </si>
  <si>
    <t>AUTOPRÉSTAMOS</t>
  </si>
  <si>
    <t>INFORMACION</t>
  </si>
  <si>
    <t>WEB OPAC</t>
  </si>
  <si>
    <t>CONSULTA PÚBLICA, CD-ROM, INTERNET</t>
  </si>
  <si>
    <t>ÚLTIMO REGISTRO 2004</t>
  </si>
  <si>
    <t>DIARIA</t>
  </si>
  <si>
    <t>SEMANAL</t>
  </si>
  <si>
    <t>MENOS DE 6 NÚMEROS AL AÑO</t>
  </si>
  <si>
    <t>Nº DE TÍTULOS EN CURSO SEGÚN PERIODICIDAD</t>
  </si>
  <si>
    <t>REGISTROS BIBLIOGRÁFICOS INFORMATIZADOS</t>
  </si>
  <si>
    <t>Nº DE LIBROS UTILIZADOS EN LECTURA SALA</t>
  </si>
  <si>
    <t>'TOTAL R. MARC RECATALOGADAS</t>
  </si>
  <si>
    <t>10.3.1.1.</t>
  </si>
  <si>
    <t>TÍTULOS DE REVISTAS ELECTRÓNICAS</t>
  </si>
  <si>
    <t>ARCHIVOS DE ORDENADOR</t>
  </si>
  <si>
    <t>GRABACIONES SONORAS</t>
  </si>
  <si>
    <t>INCREMENTO ANUAL</t>
  </si>
  <si>
    <t>PERSONAL</t>
  </si>
  <si>
    <t>6.3. PERSONAL OTROS</t>
  </si>
  <si>
    <t>GRUPO B</t>
  </si>
  <si>
    <t>GRUPO C</t>
  </si>
  <si>
    <t>GRUPO D</t>
  </si>
  <si>
    <t>TOTAL PERSONAL DE PLANTILLA</t>
  </si>
  <si>
    <t>ÚLTIMO REGISTRO 2005</t>
  </si>
  <si>
    <t>OBRAS REGISTRADAS 2005</t>
  </si>
  <si>
    <t>TERMINALES VT OPAC´S</t>
  </si>
  <si>
    <t>12.1. PRÉSTAMO</t>
  </si>
  <si>
    <t xml:space="preserve"> Nº OPERACIONES DE PRÉSTAMO NO REGISTRADAS EN EL MODULO DE CIRCULACIÓN</t>
  </si>
  <si>
    <t>SUSCRIPCIONES A PUBLICACIONES PERIÓDICAS</t>
  </si>
  <si>
    <t>LIBROS ELECTRÓNICOS</t>
  </si>
  <si>
    <t>SUBVENCIONES EXTERNAS A LA UCM</t>
  </si>
  <si>
    <t>TOTAL PRESUPUESTO</t>
  </si>
  <si>
    <t>MESUAL /BIMESTRAL</t>
  </si>
  <si>
    <t>SALAS, MESAS DE TRABAJO</t>
  </si>
  <si>
    <t>INFORMACIÓN BIBLIOGRÁFICA</t>
  </si>
  <si>
    <t>CONSULTA A REVISTAS ELECTRÓNICAS</t>
  </si>
  <si>
    <t>16.3.</t>
  </si>
  <si>
    <t>CONSULTA A LIBROS ELECTRÓNICOS Y OTROS DOCUMENTOS</t>
  </si>
  <si>
    <t>FDI</t>
  </si>
  <si>
    <t xml:space="preserve">ACCESOS A LA PÁGINA WEB </t>
  </si>
  <si>
    <t>ACCESOS A LA PÁGINA WEB</t>
  </si>
  <si>
    <t>16.4.</t>
  </si>
  <si>
    <t>Ver gráfico 7 Y 8</t>
  </si>
  <si>
    <t>Ver gráficos 11, 12 y 18</t>
  </si>
  <si>
    <t>Ver gráficos 16, 17 y 18</t>
  </si>
  <si>
    <t xml:space="preserve">Ver gráficos 18, 19 y 20 </t>
  </si>
  <si>
    <t>Ver gráficos 16 y 17</t>
  </si>
  <si>
    <t>Ver gráfico 23</t>
  </si>
  <si>
    <t>Ver gráfico 24</t>
  </si>
  <si>
    <t>Ver gráficos 24 y 25</t>
  </si>
  <si>
    <t>Ver gráficos 26, 27, 28 y 29</t>
  </si>
  <si>
    <t>Ver gráficos 30, 32 y 33</t>
  </si>
  <si>
    <t>Ver gráficos 31, 32 y 34</t>
  </si>
  <si>
    <t>Ver gráfico 35 y 36</t>
  </si>
  <si>
    <t>Gráfico 2</t>
  </si>
  <si>
    <t>Gráfico 3</t>
  </si>
  <si>
    <t>Gráfico 4</t>
  </si>
  <si>
    <t>Gráfico 5</t>
  </si>
  <si>
    <t>Gráfico 6</t>
  </si>
  <si>
    <t>Gráficos 7 y 8</t>
  </si>
  <si>
    <t>Gráfico 9</t>
  </si>
  <si>
    <t>Gráfico 10</t>
  </si>
  <si>
    <t>Gráfico 12</t>
  </si>
  <si>
    <t>Gráfico 13</t>
  </si>
  <si>
    <t>Gráfico 14</t>
  </si>
  <si>
    <t>Gráfico 15</t>
  </si>
  <si>
    <t>Gráfico 18</t>
  </si>
  <si>
    <t>Gráfico 19</t>
  </si>
  <si>
    <t>Gráfico 20</t>
  </si>
  <si>
    <t>Gráfico 21</t>
  </si>
  <si>
    <t>Gráfico 23</t>
  </si>
  <si>
    <t>Gráfico 24</t>
  </si>
  <si>
    <t>Gráfico 30</t>
  </si>
  <si>
    <t>Gráfico 31</t>
  </si>
  <si>
    <t>Gráficos 32, 33 y 34</t>
  </si>
  <si>
    <t>Gráfico 35</t>
  </si>
  <si>
    <t>Gráfico 36</t>
  </si>
  <si>
    <t>ÚLTIMO REGISTRO. AÑO ESTADÍSTICO</t>
  </si>
  <si>
    <t>OBRAS REGISTRADAS (ÚNICA SECUENCIA)</t>
  </si>
  <si>
    <t>OBRAS REGISTRADAS (VARIAS SECUENCIAS)</t>
  </si>
  <si>
    <t>REGISTROS DE CARNÉS AÑADIDOS MANUALMENTE EN LA BASE DE DATOS  (NO MEDIANTE CARGA MASIVA)</t>
  </si>
  <si>
    <t>CARNÉS RENOVADOS (MEDIANTE CARGA MANUAL Y CARGA MASIVA)</t>
  </si>
  <si>
    <t>REGISTROS DE CARNÉS AÑADIDOS MANUALMENTE EN LA BASE DE DATOS (NO MEDIANTE CARGA MASIVA)</t>
  </si>
  <si>
    <t>PATRIMONIO BIBLIOGRÁFICO</t>
  </si>
  <si>
    <t>Ver gráfico 2, 3 y 4</t>
  </si>
  <si>
    <t>Ver gráfico 5</t>
  </si>
  <si>
    <t>Ver gráfico 6</t>
  </si>
  <si>
    <t>5.1.</t>
  </si>
  <si>
    <t>ADQUIRIDAS</t>
  </si>
  <si>
    <t>TOTAL GASTO EN INFORMACIÓN ELECTRÓNICA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</si>
  <si>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</si>
  <si>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</si>
  <si>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</si>
  <si>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</si>
  <si>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</si>
  <si>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</si>
  <si>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</si>
  <si>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</si>
  <si>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</si>
  <si>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</si>
  <si>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</si>
  <si>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</si>
  <si>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</si>
  <si>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</si>
  <si>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</si>
  <si>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</si>
  <si>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Tabla 17</t>
  </si>
  <si>
    <t>Tabla 18</t>
  </si>
  <si>
    <t>Tabla 19</t>
  </si>
  <si>
    <t>Tabla 20</t>
  </si>
  <si>
    <t>Tabla 21</t>
  </si>
  <si>
    <t>Tabla 22</t>
  </si>
  <si>
    <t>Tabla 23</t>
  </si>
  <si>
    <t>Tabla 24</t>
  </si>
  <si>
    <t>Tabla 26</t>
  </si>
  <si>
    <t>Tabla 27</t>
  </si>
  <si>
    <t>Tabla 28</t>
  </si>
  <si>
    <t>Tabla 29</t>
  </si>
  <si>
    <t>Tabla 30</t>
  </si>
  <si>
    <t>Tabla 31</t>
  </si>
  <si>
    <t>Tabla 32</t>
  </si>
  <si>
    <t>Tabla 33</t>
  </si>
  <si>
    <t>Tabla 34</t>
  </si>
  <si>
    <t>Tabla 35</t>
  </si>
  <si>
    <t>Tabla 36</t>
  </si>
  <si>
    <t>Tabla 37</t>
  </si>
  <si>
    <t>Tabla 38</t>
  </si>
  <si>
    <t>Ver gráfico 21</t>
  </si>
  <si>
    <t>Ver gráfico 22</t>
  </si>
  <si>
    <t>Ver gráfico 37</t>
  </si>
  <si>
    <t>PORCENTAJE DE PRÉSTAMOS POR BIBLIOTECAS SEGÚN EL CENTRO DE ESTUDIOS DE LOS ALUMNOS</t>
  </si>
  <si>
    <t>E.Relaciones Laborales</t>
  </si>
  <si>
    <t>FUNCINARIOS/LABORALES B</t>
  </si>
  <si>
    <t xml:space="preserve">FUNCIONARIOS/LABORALES C BIBLIOTECA </t>
  </si>
  <si>
    <t>FUNCIONARIOS/LABORALESC ADMINISTRATIVOS</t>
  </si>
  <si>
    <t>INTERINOS C</t>
  </si>
  <si>
    <t>FUNCIONARIOS/LABORALES C</t>
  </si>
  <si>
    <t>FUNCIONARIOS/LABORALES D BIBLIOTECA</t>
  </si>
  <si>
    <t>FUNCIONARIOS/LABORALES D ADMINISTRATIVOS</t>
  </si>
  <si>
    <t>INTERINOS D</t>
  </si>
  <si>
    <t>FUNCIONARIOS/LABORALES  D</t>
  </si>
  <si>
    <t>TOTAL FUNCIONARIOS/LABORALES MAÑANA O J.P. (MAÑANA)</t>
  </si>
  <si>
    <t xml:space="preserve">6.1 PERSONAL TURNO MAÑANA O JORNADA PARTIDA DE MAÑANA </t>
  </si>
  <si>
    <t>TOTAL FUNCIONARIOS/LABORALES TARDE O J.P. (TARDE)</t>
  </si>
  <si>
    <t>BECARIOS MAÑANA (5 o 3 h.)</t>
  </si>
  <si>
    <t>BECARIOS TARDE  (5 o 3 h.)</t>
  </si>
  <si>
    <t>OTROS (DESCRIBIR EN OBSERVACIONES)</t>
  </si>
  <si>
    <t>IRC</t>
  </si>
  <si>
    <t xml:space="preserve">CONSEGUIDOS POR LA BIBLIOTECA </t>
  </si>
  <si>
    <t xml:space="preserve">TOTAL SOLICITADOS POR LA BIBLIOTECA </t>
  </si>
  <si>
    <t>SERVIDOS POR LA BIBLIOTECA</t>
  </si>
  <si>
    <t>TOTAL SOLICITUDES A LA BIBLIOTECA</t>
  </si>
  <si>
    <t>TOTAL TRANSACCIONES PI</t>
  </si>
  <si>
    <t>ESTADÍSTICA: 2007</t>
  </si>
  <si>
    <t>Total presupuesto en recursos electronicos</t>
  </si>
  <si>
    <t>9:00 - 20:45</t>
  </si>
  <si>
    <t>8.30 - 20.30</t>
  </si>
  <si>
    <t>9.00- 20´30</t>
  </si>
  <si>
    <t>8.30-20.30</t>
  </si>
  <si>
    <t>8:30 - 20:30</t>
  </si>
  <si>
    <t>9:00-20:45</t>
  </si>
  <si>
    <t>9.00 - 21.00</t>
  </si>
  <si>
    <t>8:30-20:20</t>
  </si>
  <si>
    <t>9:00 - 21:00</t>
  </si>
  <si>
    <t>9,00 - 20,00</t>
  </si>
  <si>
    <t>9:00-21:00</t>
  </si>
  <si>
    <t>9:00 - 14:00; 15:00 - 20:00</t>
  </si>
  <si>
    <t>Partituras</t>
  </si>
  <si>
    <t>9:00 - 20:30</t>
  </si>
  <si>
    <t>8:30-20:15</t>
  </si>
  <si>
    <t>9:00 - 20:00</t>
  </si>
  <si>
    <t>8,30-20,30</t>
  </si>
  <si>
    <t>9:00 - 20:30 - L-J 9:00 - 19:30 - V</t>
  </si>
  <si>
    <t>9:30 - 20.00</t>
  </si>
  <si>
    <t>9:00-20:30</t>
  </si>
  <si>
    <t>16:00 a 20:30</t>
  </si>
  <si>
    <t>9.00-14:00 y 15:00-20:00</t>
  </si>
  <si>
    <t xml:space="preserve">9:00 - 21:00 </t>
  </si>
  <si>
    <t>9:00 - 18:00</t>
  </si>
  <si>
    <t>CONSORCIO MADROÑO</t>
  </si>
  <si>
    <t>PRÉSTAMO NORMAL (FRECUENTES)</t>
  </si>
  <si>
    <t>PRÉSTAMO NORMAL</t>
  </si>
  <si>
    <t>PRÉSTAMO ESPECIAL</t>
  </si>
  <si>
    <t>PRÉSTAMO FIN DE SEMANA</t>
  </si>
  <si>
    <t>FONDO DE AYUDA A LA INVESTIGACIÓN</t>
  </si>
  <si>
    <t>PRÉSTAMO ESPECIAL LARGO</t>
  </si>
  <si>
    <t>PRÉSTAMO PARA SALA</t>
  </si>
  <si>
    <t>PRÉSTAMO PROTEGIDO</t>
  </si>
  <si>
    <t>PRÉSTAMO PROTEGIDO ESPECIAL</t>
  </si>
  <si>
    <t>PRÉSTAMO PARA SALA (TESIS)</t>
  </si>
  <si>
    <t>SOLO CONSULTA EN SALA</t>
  </si>
  <si>
    <t>L.A.</t>
  </si>
  <si>
    <t>revistas</t>
  </si>
  <si>
    <t>SI</t>
  </si>
  <si>
    <t>TOTAL PERSONAL OTROS (BECARIOS, ETC.)</t>
  </si>
  <si>
    <t>CDE DER</t>
  </si>
  <si>
    <t>Centro de Documentación Europea (DER)</t>
  </si>
  <si>
    <t>CDE CEE</t>
  </si>
  <si>
    <t>Centro de Documentación Europea (CEE)</t>
  </si>
  <si>
    <t>9.00-14.00</t>
  </si>
  <si>
    <t>ID</t>
  </si>
  <si>
    <t>ORDEN</t>
  </si>
  <si>
    <t>Usuarios potenciales</t>
  </si>
  <si>
    <t>Carnés inscritos</t>
  </si>
  <si>
    <t>Carnés crreados manualmente</t>
  </si>
  <si>
    <t>Carnés creados mediante carga masiva</t>
  </si>
  <si>
    <t>D</t>
  </si>
  <si>
    <t>E</t>
  </si>
  <si>
    <t>F</t>
  </si>
  <si>
    <t>G</t>
  </si>
  <si>
    <t>A</t>
  </si>
  <si>
    <t>I. U. "Ramón Castroviejo"</t>
  </si>
  <si>
    <t>BUC</t>
  </si>
  <si>
    <t>FUNCIONARIOS/LABORALES MAÑANA O J.P. (MAÑANA)</t>
  </si>
  <si>
    <t>FUNCIONARIOS/LABORALES TARDE O J.P. (TARDE)</t>
  </si>
  <si>
    <t xml:space="preserve"> PUBLICACIONES PERIÓDICAS (PAPEL)</t>
  </si>
  <si>
    <t>NUMERO</t>
  </si>
  <si>
    <t>TOTAL OBRAS CATALOGADAS (LIBROS)</t>
  </si>
  <si>
    <t>CATALOGADAS (MATERIAL NO LIBRARIO)</t>
  </si>
  <si>
    <t>RECATALOGADAS (MATERIAL NO LIBRARIO)</t>
  </si>
  <si>
    <t>PENDIENTES DE CATALOGAR EN BIBLIOTECA</t>
  </si>
  <si>
    <t>PENDIENTES DE CATALOGAR EN DTOS</t>
  </si>
  <si>
    <t>TOTAL PENDIENTES CATALOGAR</t>
  </si>
  <si>
    <t>TÍTULOS DE PP CATALOGADAS</t>
  </si>
  <si>
    <t>VOLUMENES EN LIBRE ACCESO</t>
  </si>
  <si>
    <t>NUEVOS CARNÉS</t>
  </si>
  <si>
    <t>PRESTAMOS</t>
  </si>
  <si>
    <t>PRESUPUESTO MONOGRAFÍAS Y PUBLICACIONES PERIÓDICAS (PAPEL)</t>
  </si>
  <si>
    <t>MONOGRAFÍAS (SIGLOS XX Y XXI) INGRESADOS EN EL AÑO</t>
  </si>
  <si>
    <t>DOCUMENTOS CATALOGADOS EN BASES DE DATOS(COMPLUDOC, ENFISPO, PSIKE)</t>
  </si>
  <si>
    <t>PRÉSTAMOS A OTROS USUARIOS</t>
  </si>
  <si>
    <t>PRÉSTAMOS SEGÚN CONDICIÓN DE EJEMPLAR</t>
  </si>
  <si>
    <t>9:00 - 14:00 ; 16:00 - 20.30</t>
  </si>
  <si>
    <t>Ver gráfico 1 y 24</t>
  </si>
  <si>
    <t>Gráficos 1 y 24</t>
  </si>
  <si>
    <t>Tabla 39</t>
  </si>
  <si>
    <t>Tabla 40</t>
  </si>
  <si>
    <t>Gráficos 11</t>
  </si>
  <si>
    <t>Gráficos 16 y 17</t>
  </si>
  <si>
    <t>Gráfico 22</t>
  </si>
  <si>
    <t>Gráficos 25, 26, 27, 28 y 29</t>
  </si>
  <si>
    <t>6.2  PERSONAL TURNO TARDE O JORNADA PARTIDA DE TARDE</t>
  </si>
  <si>
    <t>incluye renovaciones pero no incluye al tipo de "usuario biblioteca" 200 -249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</si>
</sst>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#,##0\ [$pta-40A]"/>
    <numFmt numFmtId="175" formatCode="0.0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##,###,###,###"/>
    <numFmt numFmtId="193" formatCode="###,###,###,###.00"/>
    <numFmt numFmtId="194" formatCode="\(##\)"/>
    <numFmt numFmtId="195" formatCode="#,###,#\'##\ &quot;Pts&quot;"/>
    <numFmt numFmtId="196" formatCode="##,###,###,###,#\'00"/>
    <numFmt numFmtId="197" formatCode="#,###,###,###,#\'00"/>
    <numFmt numFmtId="198" formatCode="#,###,#\'00"/>
    <numFmt numFmtId="199" formatCode="##,###,#\'00"/>
    <numFmt numFmtId="200" formatCode="\(000\)"/>
    <numFmt numFmtId="201" formatCode="0.0000%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#,##0.0"/>
    <numFmt numFmtId="208" formatCode="#,##0\ &quot;€&quot;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0000000"/>
    <numFmt numFmtId="213" formatCode="0.000000000"/>
    <numFmt numFmtId="214" formatCode="0.0000000000"/>
    <numFmt numFmtId="215" formatCode="0.00000000000"/>
    <numFmt numFmtId="216" formatCode="#,##0.00\ &quot;€&quot;"/>
    <numFmt numFmtId="217" formatCode="[$€-2]\ #,##0.00_);[Red]\([$€-2]\ #,##0.00\)"/>
  </numFmts>
  <fonts count="7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sz val="10"/>
      <color indexed="57"/>
      <name val="Arial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b/>
      <sz val="10"/>
      <name val="Univers (W1)"/>
      <family val="0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Univers (W1)"/>
      <family val="0"/>
    </font>
    <font>
      <sz val="10.75"/>
      <name val="Arial"/>
      <family val="0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color indexed="56"/>
      <name val="Arial"/>
      <family val="2"/>
    </font>
    <font>
      <b/>
      <sz val="14"/>
      <color indexed="57"/>
      <name val="Arial"/>
      <family val="0"/>
    </font>
    <font>
      <b/>
      <sz val="14"/>
      <color indexed="18"/>
      <name val="Arial"/>
      <family val="0"/>
    </font>
    <font>
      <sz val="14"/>
      <color indexed="18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2"/>
    </font>
    <font>
      <b/>
      <sz val="10.75"/>
      <name val="Arial"/>
      <family val="0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8"/>
      <color indexed="23"/>
      <name val="Arial"/>
      <family val="2"/>
    </font>
    <font>
      <b/>
      <sz val="14"/>
      <color indexed="9"/>
      <name val="Arial"/>
      <family val="2"/>
    </font>
    <font>
      <b/>
      <sz val="26"/>
      <color indexed="56"/>
      <name val="Arial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b/>
      <sz val="24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9"/>
      <color indexed="9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Century Gothic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shrinkToFit="1"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0" fontId="0" fillId="0" borderId="0" xfId="21">
      <alignment/>
      <protection/>
    </xf>
    <xf numFmtId="0" fontId="1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2" xfId="0" applyNumberFormat="1" applyFont="1" applyFill="1" applyBorder="1" applyAlignment="1" applyProtection="1">
      <alignment horizontal="right" wrapText="1"/>
      <protection locked="0"/>
    </xf>
    <xf numFmtId="3" fontId="1" fillId="0" borderId="3" xfId="0" applyNumberFormat="1" applyFont="1" applyFill="1" applyBorder="1" applyAlignment="1" applyProtection="1">
      <alignment horizontal="right" wrapText="1"/>
      <protection locked="0"/>
    </xf>
    <xf numFmtId="3" fontId="0" fillId="0" borderId="4" xfId="0" applyNumberFormat="1" applyFont="1" applyFill="1" applyBorder="1" applyAlignment="1" applyProtection="1">
      <alignment horizontal="right" wrapText="1"/>
      <protection locked="0"/>
    </xf>
    <xf numFmtId="3" fontId="0" fillId="0" borderId="5" xfId="0" applyNumberFormat="1" applyFont="1" applyFill="1" applyBorder="1" applyAlignment="1" applyProtection="1">
      <alignment horizontal="right" wrapText="1"/>
      <protection locked="0"/>
    </xf>
    <xf numFmtId="3" fontId="0" fillId="0" borderId="6" xfId="0" applyNumberFormat="1" applyFont="1" applyFill="1" applyBorder="1" applyAlignment="1" applyProtection="1">
      <alignment horizontal="right" wrapText="1"/>
      <protection locked="0"/>
    </xf>
    <xf numFmtId="3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0" borderId="8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5" xfId="0" applyNumberFormat="1" applyFont="1" applyFill="1" applyBorder="1" applyAlignment="1" applyProtection="1">
      <alignment horizontal="right" wrapText="1"/>
      <protection locked="0"/>
    </xf>
    <xf numFmtId="3" fontId="1" fillId="0" borderId="6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7" xfId="0" applyNumberFormat="1" applyBorder="1" applyAlignment="1" applyProtection="1">
      <alignment/>
      <protection locked="0"/>
    </xf>
    <xf numFmtId="3" fontId="1" fillId="0" borderId="7" xfId="0" applyNumberFormat="1" applyFon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3" fontId="4" fillId="0" borderId="5" xfId="0" applyNumberFormat="1" applyFont="1" applyBorder="1" applyAlignment="1" applyProtection="1">
      <alignment wrapText="1" shrinkToFit="1"/>
      <protection locked="0"/>
    </xf>
    <xf numFmtId="3" fontId="24" fillId="0" borderId="6" xfId="0" applyNumberFormat="1" applyFont="1" applyBorder="1" applyAlignment="1" applyProtection="1">
      <alignment/>
      <protection locked="0"/>
    </xf>
    <xf numFmtId="0" fontId="10" fillId="0" borderId="6" xfId="21" applyFont="1" applyBorder="1" applyProtection="1">
      <alignment/>
      <protection locked="0"/>
    </xf>
    <xf numFmtId="0" fontId="10" fillId="0" borderId="1" xfId="21" applyFont="1" applyBorder="1" applyProtection="1">
      <alignment/>
      <protection locked="0"/>
    </xf>
    <xf numFmtId="0" fontId="10" fillId="0" borderId="5" xfId="21" applyFont="1" applyBorder="1" applyProtection="1">
      <alignment/>
      <protection locked="0"/>
    </xf>
    <xf numFmtId="0" fontId="12" fillId="0" borderId="6" xfId="21" applyFont="1" applyBorder="1" applyProtection="1">
      <alignment/>
      <protection locked="0"/>
    </xf>
    <xf numFmtId="0" fontId="12" fillId="0" borderId="7" xfId="21" applyFont="1" applyBorder="1" applyProtection="1">
      <alignment/>
      <protection locked="0"/>
    </xf>
    <xf numFmtId="0" fontId="0" fillId="0" borderId="1" xfId="21" applyBorder="1" applyProtection="1">
      <alignment/>
      <protection locked="0"/>
    </xf>
    <xf numFmtId="0" fontId="0" fillId="0" borderId="5" xfId="21" applyBorder="1" applyProtection="1">
      <alignment/>
      <protection locked="0"/>
    </xf>
    <xf numFmtId="0" fontId="0" fillId="0" borderId="6" xfId="21" applyBorder="1" applyProtection="1">
      <alignment/>
      <protection locked="0"/>
    </xf>
    <xf numFmtId="3" fontId="10" fillId="0" borderId="5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10" fillId="0" borderId="1" xfId="0" applyNumberFormat="1" applyFont="1" applyBorder="1" applyAlignment="1" applyProtection="1">
      <alignment/>
      <protection locked="0"/>
    </xf>
    <xf numFmtId="3" fontId="10" fillId="0" borderId="6" xfId="0" applyNumberFormat="1" applyFont="1" applyBorder="1" applyAlignment="1" applyProtection="1">
      <alignment/>
      <protection locked="0"/>
    </xf>
    <xf numFmtId="3" fontId="10" fillId="0" borderId="4" xfId="0" applyNumberFormat="1" applyFont="1" applyBorder="1" applyAlignment="1" applyProtection="1">
      <alignment/>
      <protection locked="0"/>
    </xf>
    <xf numFmtId="3" fontId="9" fillId="0" borderId="1" xfId="0" applyNumberFormat="1" applyFont="1" applyBorder="1" applyAlignment="1" applyProtection="1">
      <alignment/>
      <protection locked="0"/>
    </xf>
    <xf numFmtId="3" fontId="1" fillId="0" borderId="6" xfId="0" applyNumberFormat="1" applyFont="1" applyBorder="1" applyAlignment="1" applyProtection="1">
      <alignment/>
      <protection locked="0"/>
    </xf>
    <xf numFmtId="3" fontId="1" fillId="0" borderId="8" xfId="0" applyNumberFormat="1" applyFon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1" fillId="0" borderId="5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3" fontId="1" fillId="0" borderId="6" xfId="0" applyNumberFormat="1" applyFont="1" applyBorder="1" applyAlignment="1" applyProtection="1">
      <alignment/>
      <protection locked="0"/>
    </xf>
    <xf numFmtId="3" fontId="10" fillId="0" borderId="1" xfId="0" applyNumberFormat="1" applyFont="1" applyBorder="1" applyAlignment="1" applyProtection="1">
      <alignment/>
      <protection locked="0"/>
    </xf>
    <xf numFmtId="3" fontId="10" fillId="0" borderId="5" xfId="0" applyNumberFormat="1" applyFont="1" applyBorder="1" applyAlignment="1" applyProtection="1">
      <alignment/>
      <protection locked="0"/>
    </xf>
    <xf numFmtId="3" fontId="12" fillId="0" borderId="6" xfId="0" applyNumberFormat="1" applyFont="1" applyBorder="1" applyAlignment="1" applyProtection="1">
      <alignment/>
      <protection locked="0"/>
    </xf>
    <xf numFmtId="3" fontId="10" fillId="0" borderId="6" xfId="0" applyNumberFormat="1" applyFont="1" applyBorder="1" applyAlignment="1" applyProtection="1">
      <alignment/>
      <protection locked="0"/>
    </xf>
    <xf numFmtId="3" fontId="10" fillId="0" borderId="11" xfId="0" applyNumberFormat="1" applyFont="1" applyBorder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3" fontId="12" fillId="0" borderId="7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3" fontId="2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2" borderId="1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2" borderId="1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3" borderId="18" xfId="0" applyFont="1" applyFill="1" applyBorder="1" applyAlignment="1" applyProtection="1">
      <alignment horizontal="center" vertical="center" textRotation="90" wrapText="1"/>
      <protection locked="0"/>
    </xf>
    <xf numFmtId="0" fontId="0" fillId="3" borderId="19" xfId="0" applyFont="1" applyFill="1" applyBorder="1" applyAlignment="1" applyProtection="1">
      <alignment horizontal="center" vertical="center" textRotation="90" wrapText="1"/>
      <protection locked="0"/>
    </xf>
    <xf numFmtId="0" fontId="1" fillId="2" borderId="17" xfId="0" applyFont="1" applyFill="1" applyBorder="1" applyAlignment="1" applyProtection="1">
      <alignment horizontal="center" vertical="center" textRotation="90" wrapText="1"/>
      <protection locked="0"/>
    </xf>
    <xf numFmtId="0" fontId="0" fillId="3" borderId="20" xfId="0" applyFont="1" applyFill="1" applyBorder="1" applyAlignment="1" applyProtection="1">
      <alignment horizontal="center" vertical="center" textRotation="90" wrapText="1"/>
      <protection locked="0"/>
    </xf>
    <xf numFmtId="0" fontId="0" fillId="3" borderId="21" xfId="0" applyFont="1" applyFill="1" applyBorder="1" applyAlignment="1" applyProtection="1">
      <alignment horizontal="center" vertical="center" textRotation="90" wrapText="1"/>
      <protection locked="0"/>
    </xf>
    <xf numFmtId="0" fontId="2" fillId="3" borderId="22" xfId="0" applyFont="1" applyFill="1" applyBorder="1" applyAlignment="1" applyProtection="1">
      <alignment horizontal="center" vertical="center" textRotation="90" wrapText="1"/>
      <protection locked="0"/>
    </xf>
    <xf numFmtId="0" fontId="2" fillId="3" borderId="23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" borderId="18" xfId="0" applyFont="1" applyFill="1" applyBorder="1" applyAlignment="1" applyProtection="1">
      <alignment horizontal="center" vertical="center" textRotation="90" wrapText="1"/>
      <protection locked="0"/>
    </xf>
    <xf numFmtId="0" fontId="2" fillId="3" borderId="19" xfId="0" applyFont="1" applyFill="1" applyBorder="1" applyAlignment="1" applyProtection="1">
      <alignment horizontal="center" vertical="center" textRotation="90" wrapText="1"/>
      <protection locked="0"/>
    </xf>
    <xf numFmtId="0" fontId="3" fillId="2" borderId="17" xfId="0" applyFont="1" applyFill="1" applyBorder="1" applyAlignment="1" applyProtection="1">
      <alignment horizontal="center" vertical="center" textRotation="90" wrapText="1"/>
      <protection locked="0"/>
    </xf>
    <xf numFmtId="0" fontId="2" fillId="3" borderId="21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2" borderId="24" xfId="0" applyFont="1" applyFill="1" applyBorder="1" applyAlignment="1" applyProtection="1">
      <alignment horizontal="center" vertical="center" textRotation="90" wrapText="1"/>
      <protection locked="0"/>
    </xf>
    <xf numFmtId="0" fontId="2" fillId="3" borderId="22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2" borderId="17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" borderId="20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2" borderId="24" xfId="0" applyFont="1" applyFill="1" applyBorder="1" applyAlignment="1" applyProtection="1">
      <alignment horizontal="center" vertical="center" textRotation="90" wrapText="1"/>
      <protection locked="0"/>
    </xf>
    <xf numFmtId="0" fontId="2" fillId="3" borderId="21" xfId="0" applyFont="1" applyFill="1" applyBorder="1" applyAlignment="1" applyProtection="1">
      <alignment horizontal="center" vertical="center" textRotation="90" wrapText="1"/>
      <protection locked="0"/>
    </xf>
    <xf numFmtId="0" fontId="2" fillId="3" borderId="20" xfId="0" applyFont="1" applyFill="1" applyBorder="1" applyAlignment="1" applyProtection="1">
      <alignment horizontal="center" vertical="center" textRotation="90" wrapText="1"/>
      <protection locked="0"/>
    </xf>
    <xf numFmtId="3" fontId="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18" xfId="21" applyFill="1" applyBorder="1" applyAlignment="1" applyProtection="1" quotePrefix="1">
      <alignment horizontal="center" vertical="center" textRotation="90" wrapText="1"/>
      <protection locked="0"/>
    </xf>
    <xf numFmtId="0" fontId="1" fillId="2" borderId="17" xfId="21" applyFont="1" applyFill="1" applyBorder="1" applyAlignment="1" applyProtection="1">
      <alignment horizontal="center" vertical="center" textRotation="90" wrapText="1"/>
      <protection locked="0"/>
    </xf>
    <xf numFmtId="3" fontId="10" fillId="3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2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1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2" borderId="1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2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1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2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" borderId="2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0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4" borderId="1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Continuous" vertical="center"/>
      <protection locked="0"/>
    </xf>
    <xf numFmtId="0" fontId="12" fillId="4" borderId="30" xfId="0" applyFont="1" applyFill="1" applyBorder="1" applyAlignment="1" applyProtection="1">
      <alignment horizontal="centerContinuous" vertical="center"/>
      <protection locked="0"/>
    </xf>
    <xf numFmtId="0" fontId="12" fillId="4" borderId="31" xfId="0" applyFont="1" applyFill="1" applyBorder="1" applyAlignment="1" applyProtection="1">
      <alignment horizontal="centerContinuous" vertical="center"/>
      <protection locked="0"/>
    </xf>
    <xf numFmtId="3" fontId="21" fillId="4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2" borderId="33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21" fillId="2" borderId="34" xfId="0" applyFont="1" applyFill="1" applyBorder="1" applyAlignment="1" applyProtection="1" quotePrefix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centerContinuous" vertical="center"/>
      <protection locked="0"/>
    </xf>
    <xf numFmtId="0" fontId="21" fillId="3" borderId="33" xfId="0" applyFont="1" applyFill="1" applyBorder="1" applyAlignment="1" applyProtection="1">
      <alignment horizontal="centerContinuous" vertical="center"/>
      <protection locked="0"/>
    </xf>
    <xf numFmtId="0" fontId="23" fillId="3" borderId="35" xfId="0" applyFont="1" applyFill="1" applyBorder="1" applyAlignment="1" applyProtection="1">
      <alignment horizontal="centerContinuous" vertical="center"/>
      <protection locked="0"/>
    </xf>
    <xf numFmtId="0" fontId="23" fillId="3" borderId="33" xfId="0" applyFont="1" applyFill="1" applyBorder="1" applyAlignment="1" applyProtection="1">
      <alignment horizontal="centerContinuous" vertical="center"/>
      <protection locked="0"/>
    </xf>
    <xf numFmtId="0" fontId="23" fillId="2" borderId="36" xfId="0" applyFont="1" applyFill="1" applyBorder="1" applyAlignment="1" applyProtection="1">
      <alignment horizontal="centerContinuous" vertical="center"/>
      <protection locked="0"/>
    </xf>
    <xf numFmtId="0" fontId="23" fillId="2" borderId="37" xfId="0" applyFont="1" applyFill="1" applyBorder="1" applyAlignment="1" applyProtection="1">
      <alignment horizontal="centerContinuous" vertical="center"/>
      <protection locked="0"/>
    </xf>
    <xf numFmtId="0" fontId="23" fillId="2" borderId="38" xfId="0" applyFont="1" applyFill="1" applyBorder="1" applyAlignment="1" applyProtection="1">
      <alignment horizontal="centerContinuous" vertical="center"/>
      <protection locked="0"/>
    </xf>
    <xf numFmtId="3" fontId="21" fillId="4" borderId="39" xfId="0" applyNumberFormat="1" applyFont="1" applyFill="1" applyBorder="1" applyAlignment="1" applyProtection="1">
      <alignment horizontal="center" vertical="center"/>
      <protection locked="0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3" fontId="21" fillId="4" borderId="13" xfId="0" applyNumberFormat="1" applyFont="1" applyFill="1" applyBorder="1" applyAlignment="1" applyProtection="1">
      <alignment horizontal="center" vertical="center"/>
      <protection locked="0"/>
    </xf>
    <xf numFmtId="3" fontId="21" fillId="4" borderId="0" xfId="0" applyNumberFormat="1" applyFont="1" applyFill="1" applyBorder="1" applyAlignment="1" applyProtection="1">
      <alignment horizontal="centerContinuous" vertical="center"/>
      <protection locked="0"/>
    </xf>
    <xf numFmtId="3" fontId="21" fillId="4" borderId="13" xfId="0" applyNumberFormat="1" applyFont="1" applyFill="1" applyBorder="1" applyAlignment="1" applyProtection="1">
      <alignment horizontal="centerContinuous" vertical="center"/>
      <protection locked="0"/>
    </xf>
    <xf numFmtId="3" fontId="0" fillId="4" borderId="39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4" borderId="13" xfId="0" applyNumberFormat="1" applyFont="1" applyFill="1" applyBorder="1" applyAlignment="1" applyProtection="1">
      <alignment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21" fillId="2" borderId="42" xfId="0" applyFont="1" applyFill="1" applyBorder="1" applyAlignment="1" applyProtection="1">
      <alignment horizontal="centerContinuous" vertical="center"/>
      <protection locked="0"/>
    </xf>
    <xf numFmtId="0" fontId="21" fillId="2" borderId="38" xfId="0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Continuous" vertical="center"/>
      <protection locked="0"/>
    </xf>
    <xf numFmtId="0" fontId="22" fillId="3" borderId="35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Continuous" vertical="center"/>
      <protection locked="0"/>
    </xf>
    <xf numFmtId="0" fontId="22" fillId="2" borderId="36" xfId="0" applyFont="1" applyFill="1" applyBorder="1" applyAlignment="1" applyProtection="1">
      <alignment horizontal="centerContinuous" vertical="center"/>
      <protection locked="0"/>
    </xf>
    <xf numFmtId="0" fontId="10" fillId="2" borderId="3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Continuous" vertical="center"/>
      <protection locked="0"/>
    </xf>
    <xf numFmtId="0" fontId="10" fillId="2" borderId="13" xfId="0" applyFont="1" applyFill="1" applyBorder="1" applyAlignment="1" applyProtection="1">
      <alignment horizontal="centerContinuous" vertical="center"/>
      <protection locked="0"/>
    </xf>
    <xf numFmtId="0" fontId="22" fillId="3" borderId="43" xfId="0" applyFont="1" applyFill="1" applyBorder="1" applyAlignment="1" applyProtection="1">
      <alignment horizontal="center" vertical="center"/>
      <protection locked="0"/>
    </xf>
    <xf numFmtId="0" fontId="22" fillId="3" borderId="40" xfId="0" applyFont="1" applyFill="1" applyBorder="1" applyAlignment="1" applyProtection="1">
      <alignment horizontal="center" vertical="center"/>
      <protection locked="0"/>
    </xf>
    <xf numFmtId="0" fontId="23" fillId="3" borderId="43" xfId="0" applyFont="1" applyFill="1" applyBorder="1" applyAlignment="1" applyProtection="1">
      <alignment vertical="center"/>
      <protection locked="0"/>
    </xf>
    <xf numFmtId="0" fontId="23" fillId="3" borderId="40" xfId="0" applyFont="1" applyFill="1" applyBorder="1" applyAlignment="1" applyProtection="1">
      <alignment vertical="center"/>
      <protection locked="0"/>
    </xf>
    <xf numFmtId="0" fontId="23" fillId="2" borderId="44" xfId="0" applyFont="1" applyFill="1" applyBorder="1" applyAlignment="1" applyProtection="1">
      <alignment horizontal="centerContinuous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3" fillId="2" borderId="13" xfId="0" applyFont="1" applyFill="1" applyBorder="1" applyAlignment="1" applyProtection="1">
      <alignment horizontal="centerContinuous" vertical="center"/>
      <protection locked="0"/>
    </xf>
    <xf numFmtId="3" fontId="10" fillId="4" borderId="13" xfId="0" applyNumberFormat="1" applyFont="1" applyFill="1" applyBorder="1" applyAlignment="1" applyProtection="1">
      <alignment/>
      <protection locked="0"/>
    </xf>
    <xf numFmtId="3" fontId="12" fillId="5" borderId="13" xfId="0" applyNumberFormat="1" applyFont="1" applyFill="1" applyBorder="1" applyAlignment="1" applyProtection="1">
      <alignment horizontal="center" vertical="center"/>
      <protection locked="0"/>
    </xf>
    <xf numFmtId="3" fontId="21" fillId="5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28" xfId="0" applyFont="1" applyFill="1" applyBorder="1" applyAlignment="1" applyProtection="1">
      <alignment horizontal="centerContinuous" vertical="center"/>
      <protection locked="0"/>
    </xf>
    <xf numFmtId="0" fontId="21" fillId="3" borderId="28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 quotePrefix="1">
      <alignment horizont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45" xfId="0" applyFont="1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 quotePrefix="1">
      <alignment horizontal="center"/>
      <protection locked="0"/>
    </xf>
    <xf numFmtId="0" fontId="0" fillId="2" borderId="47" xfId="0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0" fillId="2" borderId="34" xfId="0" applyFont="1" applyFill="1" applyBorder="1" applyAlignment="1" applyProtection="1">
      <alignment/>
      <protection locked="0"/>
    </xf>
    <xf numFmtId="0" fontId="22" fillId="3" borderId="46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vertical="center"/>
      <protection locked="0"/>
    </xf>
    <xf numFmtId="0" fontId="9" fillId="3" borderId="35" xfId="0" applyFont="1" applyFill="1" applyBorder="1" applyAlignment="1" applyProtection="1">
      <alignment horizontal="centerContinuous" vertical="center"/>
      <protection locked="0"/>
    </xf>
    <xf numFmtId="0" fontId="9" fillId="3" borderId="33" xfId="0" applyFont="1" applyFill="1" applyBorder="1" applyAlignment="1" applyProtection="1">
      <alignment horizontal="centerContinuous" vertical="center"/>
      <protection locked="0"/>
    </xf>
    <xf numFmtId="0" fontId="9" fillId="3" borderId="46" xfId="0" applyFont="1" applyFill="1" applyBorder="1" applyAlignment="1" applyProtection="1">
      <alignment horizontal="left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" borderId="33" xfId="0" applyFont="1" applyFill="1" applyBorder="1" applyAlignment="1" applyProtection="1">
      <alignment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/>
      <protection locked="0"/>
    </xf>
    <xf numFmtId="0" fontId="2" fillId="3" borderId="40" xfId="0" applyFont="1" applyFill="1" applyBorder="1" applyAlignment="1" applyProtection="1">
      <alignment/>
      <protection locked="0"/>
    </xf>
    <xf numFmtId="0" fontId="11" fillId="3" borderId="40" xfId="0" applyFont="1" applyFill="1" applyBorder="1" applyAlignment="1" applyProtection="1">
      <alignment horizontal="centerContinuous" vertical="center"/>
      <protection locked="0"/>
    </xf>
    <xf numFmtId="0" fontId="11" fillId="3" borderId="33" xfId="0" applyFont="1" applyFill="1" applyBorder="1" applyAlignment="1" applyProtection="1">
      <alignment horizontal="centerContinuous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textRotation="90"/>
      <protection locked="0"/>
    </xf>
    <xf numFmtId="0" fontId="0" fillId="3" borderId="16" xfId="0" applyFill="1" applyBorder="1" applyAlignment="1" applyProtection="1">
      <alignment horizontal="center" vertical="center" textRotation="90" wrapText="1"/>
      <protection locked="0"/>
    </xf>
    <xf numFmtId="0" fontId="1" fillId="2" borderId="24" xfId="0" applyFont="1" applyFill="1" applyBorder="1" applyAlignment="1" applyProtection="1">
      <alignment horizontal="center" vertical="center" textRotation="90" wrapText="1"/>
      <protection locked="0"/>
    </xf>
    <xf numFmtId="0" fontId="1" fillId="4" borderId="17" xfId="0" applyFont="1" applyFill="1" applyBorder="1" applyAlignment="1" applyProtection="1">
      <alignment horizontal="center" vertical="center" textRotation="90" wrapText="1"/>
      <protection locked="0"/>
    </xf>
    <xf numFmtId="0" fontId="0" fillId="3" borderId="49" xfId="0" applyFill="1" applyBorder="1" applyAlignment="1" applyProtection="1">
      <alignment horizontal="center" vertical="center" textRotation="90" wrapText="1"/>
      <protection locked="0"/>
    </xf>
    <xf numFmtId="0" fontId="0" fillId="3" borderId="49" xfId="0" applyFill="1" applyBorder="1" applyAlignment="1" applyProtection="1" quotePrefix="1">
      <alignment horizontal="center" vertical="center" textRotation="90" wrapText="1"/>
      <protection locked="0"/>
    </xf>
    <xf numFmtId="0" fontId="1" fillId="2" borderId="16" xfId="0" applyFont="1" applyFill="1" applyBorder="1" applyAlignment="1" applyProtection="1">
      <alignment horizontal="center" vertical="center" textRotation="90" wrapText="1"/>
      <protection locked="0"/>
    </xf>
    <xf numFmtId="0" fontId="0" fillId="3" borderId="16" xfId="0" applyFill="1" applyBorder="1" applyAlignment="1" applyProtection="1" quotePrefix="1">
      <alignment horizontal="center" vertical="center" textRotation="90" wrapText="1"/>
      <protection locked="0"/>
    </xf>
    <xf numFmtId="0" fontId="1" fillId="2" borderId="50" xfId="0" applyFont="1" applyFill="1" applyBorder="1" applyAlignment="1" applyProtection="1">
      <alignment horizontal="center" vertical="center" textRotation="90" wrapText="1"/>
      <protection locked="0"/>
    </xf>
    <xf numFmtId="0" fontId="0" fillId="3" borderId="50" xfId="0" applyFill="1" applyBorder="1" applyAlignment="1" applyProtection="1" quotePrefix="1">
      <alignment horizontal="center" vertical="center" textRotation="90" wrapText="1"/>
      <protection locked="0"/>
    </xf>
    <xf numFmtId="0" fontId="1" fillId="3" borderId="51" xfId="0" applyFont="1" applyFill="1" applyBorder="1" applyAlignment="1" applyProtection="1" quotePrefix="1">
      <alignment horizontal="center" vertical="center" textRotation="90" wrapText="1"/>
      <protection locked="0"/>
    </xf>
    <xf numFmtId="0" fontId="0" fillId="2" borderId="17" xfId="0" applyFill="1" applyBorder="1" applyAlignment="1" applyProtection="1">
      <alignment horizontal="center" vertical="center" textRotation="90" wrapText="1"/>
      <protection locked="0"/>
    </xf>
    <xf numFmtId="0" fontId="0" fillId="2" borderId="51" xfId="0" applyFill="1" applyBorder="1" applyAlignment="1" applyProtection="1" quotePrefix="1">
      <alignment horizontal="center" vertical="center" textRotation="90" wrapText="1"/>
      <protection locked="0"/>
    </xf>
    <xf numFmtId="0" fontId="22" fillId="3" borderId="49" xfId="0" applyFont="1" applyFill="1" applyBorder="1" applyAlignment="1" applyProtection="1">
      <alignment horizontal="center" vertical="center" textRotation="90" wrapText="1"/>
      <protection locked="0"/>
    </xf>
    <xf numFmtId="0" fontId="22" fillId="3" borderId="16" xfId="0" applyFont="1" applyFill="1" applyBorder="1" applyAlignment="1" applyProtection="1" quotePrefix="1">
      <alignment horizontal="center" vertical="center" textRotation="90" wrapText="1"/>
      <protection locked="0"/>
    </xf>
    <xf numFmtId="0" fontId="21" fillId="2" borderId="17" xfId="0" applyFont="1" applyFill="1" applyBorder="1" applyAlignment="1" applyProtection="1">
      <alignment horizontal="center" vertical="center" textRotation="90" wrapText="1"/>
      <protection locked="0"/>
    </xf>
    <xf numFmtId="0" fontId="21" fillId="2" borderId="51" xfId="0" applyFont="1" applyFill="1" applyBorder="1" applyAlignment="1" applyProtection="1">
      <alignment horizontal="center" vertical="center" textRotation="90" wrapText="1"/>
      <protection locked="0"/>
    </xf>
    <xf numFmtId="0" fontId="21" fillId="2" borderId="16" xfId="0" applyFont="1" applyFill="1" applyBorder="1" applyAlignment="1" applyProtection="1" quotePrefix="1">
      <alignment horizontal="center" vertical="center" textRotation="90" wrapText="1"/>
      <protection locked="0"/>
    </xf>
    <xf numFmtId="0" fontId="11" fillId="3" borderId="49" xfId="0" applyFont="1" applyFill="1" applyBorder="1" applyAlignment="1" applyProtection="1">
      <alignment horizontal="center" vertical="center" textRotation="90" wrapText="1"/>
      <protection locked="0"/>
    </xf>
    <xf numFmtId="0" fontId="11" fillId="3" borderId="16" xfId="0" applyFont="1" applyFill="1" applyBorder="1" applyAlignment="1" applyProtection="1">
      <alignment horizontal="center" vertical="center" textRotation="90" wrapText="1"/>
      <protection locked="0"/>
    </xf>
    <xf numFmtId="0" fontId="23" fillId="2" borderId="17" xfId="0" applyFont="1" applyFill="1" applyBorder="1" applyAlignment="1" applyProtection="1">
      <alignment horizontal="center" vertical="center" textRotation="90" wrapText="1"/>
      <protection locked="0"/>
    </xf>
    <xf numFmtId="3" fontId="2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22" fillId="3" borderId="52" xfId="0" applyNumberFormat="1" applyFont="1" applyFill="1" applyBorder="1" applyAlignment="1" applyProtection="1">
      <alignment horizontal="center" vertical="center" textRotation="90" wrapText="1"/>
      <protection locked="0"/>
    </xf>
    <xf numFmtId="3" fontId="22" fillId="3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2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2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4" borderId="1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1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51" xfId="0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top"/>
      <protection locked="0"/>
    </xf>
    <xf numFmtId="0" fontId="10" fillId="0" borderId="32" xfId="21" applyFont="1" applyBorder="1" applyAlignment="1" applyProtection="1">
      <alignment horizontal="center" vertical="top"/>
      <protection locked="0"/>
    </xf>
    <xf numFmtId="3" fontId="10" fillId="2" borderId="28" xfId="0" applyNumberFormat="1" applyFont="1" applyFill="1" applyBorder="1" applyAlignment="1" applyProtection="1">
      <alignment horizontal="center" vertical="top"/>
      <protection locked="0"/>
    </xf>
    <xf numFmtId="3" fontId="12" fillId="4" borderId="13" xfId="0" applyNumberFormat="1" applyFont="1" applyFill="1" applyBorder="1" applyAlignment="1" applyProtection="1">
      <alignment horizontal="center" vertical="top"/>
      <protection locked="0"/>
    </xf>
    <xf numFmtId="3" fontId="10" fillId="4" borderId="5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3" fontId="0" fillId="2" borderId="32" xfId="0" applyNumberFormat="1" applyFont="1" applyFill="1" applyBorder="1" applyAlignment="1" applyProtection="1">
      <alignment horizontal="center" vertical="top"/>
      <protection locked="0"/>
    </xf>
    <xf numFmtId="3" fontId="0" fillId="2" borderId="54" xfId="0" applyNumberFormat="1" applyFont="1" applyFill="1" applyBorder="1" applyAlignment="1" applyProtection="1">
      <alignment horizontal="center" vertical="top"/>
      <protection locked="0"/>
    </xf>
    <xf numFmtId="3" fontId="0" fillId="2" borderId="55" xfId="0" applyNumberFormat="1" applyFont="1" applyFill="1" applyBorder="1" applyAlignment="1" applyProtection="1">
      <alignment horizontal="center" vertical="top"/>
      <protection locked="0"/>
    </xf>
    <xf numFmtId="3" fontId="1" fillId="4" borderId="0" xfId="0" applyNumberFormat="1" applyFont="1" applyFill="1" applyBorder="1" applyAlignment="1" applyProtection="1">
      <alignment vertical="top"/>
      <protection locked="0"/>
    </xf>
    <xf numFmtId="0" fontId="0" fillId="3" borderId="34" xfId="0" applyFill="1" applyBorder="1" applyAlignment="1" applyProtection="1">
      <alignment horizontal="right" vertical="top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2" borderId="39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3" fontId="7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8" xfId="21" applyFont="1" applyFill="1" applyBorder="1" applyAlignment="1" applyProtection="1">
      <alignment horizontal="center" vertical="top"/>
      <protection locked="0"/>
    </xf>
    <xf numFmtId="0" fontId="10" fillId="2" borderId="32" xfId="21" applyFont="1" applyFill="1" applyBorder="1" applyAlignment="1" applyProtection="1">
      <alignment horizontal="center" vertical="top"/>
      <protection locked="0"/>
    </xf>
    <xf numFmtId="0" fontId="10" fillId="3" borderId="56" xfId="21" applyFont="1" applyFill="1" applyBorder="1" applyAlignment="1" applyProtection="1">
      <alignment horizontal="center" vertical="top"/>
      <protection locked="0"/>
    </xf>
    <xf numFmtId="0" fontId="10" fillId="3" borderId="55" xfId="21" applyFont="1" applyFill="1" applyBorder="1" applyAlignment="1" applyProtection="1">
      <alignment horizontal="center" vertical="top"/>
      <protection locked="0"/>
    </xf>
    <xf numFmtId="0" fontId="10" fillId="3" borderId="57" xfId="21" applyFont="1" applyFill="1" applyBorder="1" applyAlignment="1" applyProtection="1">
      <alignment horizontal="center" vertical="top"/>
      <protection locked="0"/>
    </xf>
    <xf numFmtId="0" fontId="10" fillId="2" borderId="58" xfId="21" applyFont="1" applyFill="1" applyBorder="1" applyAlignment="1" applyProtection="1">
      <alignment vertical="top"/>
      <protection locked="0"/>
    </xf>
    <xf numFmtId="0" fontId="10" fillId="2" borderId="53" xfId="21" applyFont="1" applyFill="1" applyBorder="1" applyAlignment="1" applyProtection="1">
      <alignment vertical="top"/>
      <protection locked="0"/>
    </xf>
    <xf numFmtId="0" fontId="12" fillId="2" borderId="32" xfId="21" applyFont="1" applyFill="1" applyBorder="1" applyAlignment="1" applyProtection="1">
      <alignment vertical="top"/>
      <protection locked="0"/>
    </xf>
    <xf numFmtId="3" fontId="10" fillId="2" borderId="34" xfId="0" applyNumberFormat="1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3" fontId="12" fillId="2" borderId="48" xfId="0" applyNumberFormat="1" applyFont="1" applyFill="1" applyBorder="1" applyAlignment="1" applyProtection="1">
      <alignment horizontal="center" vertical="top"/>
      <protection locked="0"/>
    </xf>
    <xf numFmtId="3" fontId="10" fillId="3" borderId="48" xfId="0" applyNumberFormat="1" applyFont="1" applyFill="1" applyBorder="1" applyAlignment="1" applyProtection="1">
      <alignment horizontal="center" vertical="top"/>
      <protection locked="0"/>
    </xf>
    <xf numFmtId="3" fontId="14" fillId="4" borderId="13" xfId="0" applyNumberFormat="1" applyFont="1" applyFill="1" applyBorder="1" applyAlignment="1" applyProtection="1">
      <alignment horizontal="center" vertical="top" textRotation="90" wrapText="1"/>
      <protection locked="0"/>
    </xf>
    <xf numFmtId="0" fontId="0" fillId="0" borderId="0" xfId="0" applyFill="1" applyBorder="1" applyAlignment="1" applyProtection="1">
      <alignment horizontal="center" vertical="top" textRotation="90" wrapText="1"/>
      <protection locked="0"/>
    </xf>
    <xf numFmtId="0" fontId="2" fillId="2" borderId="48" xfId="0" applyFont="1" applyFill="1" applyBorder="1" applyAlignment="1" applyProtection="1">
      <alignment vertical="top" wrapText="1"/>
      <protection locked="0"/>
    </xf>
    <xf numFmtId="0" fontId="2" fillId="2" borderId="40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3" fontId="2" fillId="4" borderId="13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3" borderId="33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 textRotation="90"/>
      <protection locked="0"/>
    </xf>
    <xf numFmtId="3" fontId="2" fillId="3" borderId="42" xfId="0" applyNumberFormat="1" applyFont="1" applyFill="1" applyBorder="1" applyAlignment="1" applyProtection="1">
      <alignment horizontal="center" vertical="top"/>
      <protection locked="0"/>
    </xf>
    <xf numFmtId="0" fontId="12" fillId="2" borderId="34" xfId="21" applyFont="1" applyFill="1" applyBorder="1" applyAlignment="1" applyProtection="1">
      <alignment horizontal="center" vertical="top"/>
      <protection locked="0"/>
    </xf>
    <xf numFmtId="0" fontId="12" fillId="2" borderId="13" xfId="21" applyFont="1" applyFill="1" applyBorder="1" applyAlignment="1" applyProtection="1">
      <alignment horizontal="center" vertical="top"/>
      <protection locked="0"/>
    </xf>
    <xf numFmtId="0" fontId="10" fillId="3" borderId="43" xfId="21" applyFont="1" applyFill="1" applyBorder="1" applyAlignment="1" applyProtection="1">
      <alignment vertical="top"/>
      <protection locked="0"/>
    </xf>
    <xf numFmtId="0" fontId="10" fillId="3" borderId="40" xfId="21" applyFont="1" applyFill="1" applyBorder="1" applyAlignment="1" applyProtection="1">
      <alignment vertical="top"/>
      <protection locked="0"/>
    </xf>
    <xf numFmtId="0" fontId="10" fillId="3" borderId="45" xfId="21" applyFont="1" applyFill="1" applyBorder="1" applyAlignment="1" applyProtection="1">
      <alignment vertical="top"/>
      <protection locked="0"/>
    </xf>
    <xf numFmtId="0" fontId="10" fillId="2" borderId="39" xfId="21" applyFont="1" applyFill="1" applyBorder="1" applyAlignment="1" applyProtection="1">
      <alignment vertical="top"/>
      <protection locked="0"/>
    </xf>
    <xf numFmtId="0" fontId="10" fillId="2" borderId="0" xfId="21" applyFont="1" applyFill="1" applyBorder="1" applyAlignment="1" applyProtection="1">
      <alignment vertical="top"/>
      <protection locked="0"/>
    </xf>
    <xf numFmtId="0" fontId="12" fillId="2" borderId="13" xfId="21" applyFont="1" applyFill="1" applyBorder="1" applyAlignment="1" applyProtection="1">
      <alignment vertical="top"/>
      <protection locked="0"/>
    </xf>
    <xf numFmtId="3" fontId="10" fillId="2" borderId="39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13" xfId="0" applyNumberFormat="1" applyFont="1" applyFill="1" applyBorder="1" applyAlignment="1" applyProtection="1">
      <alignment horizontal="center" vertical="top"/>
      <protection locked="0"/>
    </xf>
    <xf numFmtId="3" fontId="10" fillId="2" borderId="48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3" fontId="9" fillId="3" borderId="59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" borderId="52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2" borderId="1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0" borderId="19" xfId="0" applyFont="1" applyBorder="1" applyAlignment="1" applyProtection="1">
      <alignment horizontal="center" vertical="center" textRotation="90" wrapText="1"/>
      <protection locked="0"/>
    </xf>
    <xf numFmtId="0" fontId="2" fillId="6" borderId="18" xfId="0" applyFont="1" applyFill="1" applyBorder="1" applyAlignment="1" applyProtection="1">
      <alignment horizontal="center" vertical="center" textRotation="90" wrapText="1"/>
      <protection locked="0"/>
    </xf>
    <xf numFmtId="0" fontId="2" fillId="6" borderId="60" xfId="0" applyFont="1" applyFill="1" applyBorder="1" applyAlignment="1" applyProtection="1">
      <alignment horizontal="center" vertical="center" textRotation="90" wrapText="1"/>
      <protection locked="0"/>
    </xf>
    <xf numFmtId="0" fontId="2" fillId="6" borderId="52" xfId="0" applyFont="1" applyFill="1" applyBorder="1" applyAlignment="1" applyProtection="1">
      <alignment horizontal="center" vertical="center" textRotation="90" wrapText="1"/>
      <protection locked="0"/>
    </xf>
    <xf numFmtId="0" fontId="2" fillId="6" borderId="61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center" vertical="center" textRotation="90" wrapText="1"/>
      <protection locked="0"/>
    </xf>
    <xf numFmtId="0" fontId="3" fillId="2" borderId="51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 quotePrefix="1">
      <alignment horizontal="center" vertical="center" textRotation="90" wrapText="1"/>
    </xf>
    <xf numFmtId="0" fontId="2" fillId="6" borderId="52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2" fillId="6" borderId="52" xfId="0" applyFont="1" applyFill="1" applyBorder="1" applyAlignment="1" quotePrefix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 applyProtection="1">
      <alignment horizontal="center" vertical="center" textRotation="90" wrapText="1"/>
      <protection locked="0"/>
    </xf>
    <xf numFmtId="0" fontId="2" fillId="6" borderId="17" xfId="0" applyFont="1" applyFill="1" applyBorder="1" applyAlignment="1" applyProtection="1">
      <alignment horizontal="center" vertical="center" textRotation="90" wrapText="1"/>
      <protection locked="0"/>
    </xf>
    <xf numFmtId="0" fontId="2" fillId="6" borderId="24" xfId="0" applyFont="1" applyFill="1" applyBorder="1" applyAlignment="1" applyProtection="1">
      <alignment horizontal="center" vertical="center" textRotation="90" wrapText="1"/>
      <protection locked="0"/>
    </xf>
    <xf numFmtId="0" fontId="10" fillId="2" borderId="48" xfId="0" applyFont="1" applyFill="1" applyBorder="1" applyAlignment="1" applyProtection="1">
      <alignment horizontal="centerContinuous" vertical="center"/>
      <protection locked="0"/>
    </xf>
    <xf numFmtId="0" fontId="12" fillId="2" borderId="48" xfId="0" applyFont="1" applyFill="1" applyBorder="1" applyAlignment="1" applyProtection="1">
      <alignment horizontal="centerContinuous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 textRotation="90" wrapText="1"/>
      <protection locked="0"/>
    </xf>
    <xf numFmtId="0" fontId="20" fillId="2" borderId="15" xfId="0" applyFont="1" applyFill="1" applyBorder="1" applyAlignment="1" applyProtection="1" quotePrefix="1">
      <alignment horizontal="center" vertical="center" textRotation="90" wrapText="1"/>
      <protection locked="0"/>
    </xf>
    <xf numFmtId="0" fontId="9" fillId="2" borderId="16" xfId="0" applyFont="1" applyFill="1" applyBorder="1" applyAlignment="1" applyProtection="1" quotePrefix="1">
      <alignment horizontal="center" vertical="center" textRotation="90" wrapText="1"/>
      <protection locked="0"/>
    </xf>
    <xf numFmtId="0" fontId="9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/>
      <protection locked="0"/>
    </xf>
    <xf numFmtId="0" fontId="10" fillId="3" borderId="16" xfId="0" applyFont="1" applyFill="1" applyBorder="1" applyAlignment="1" applyProtection="1">
      <alignment horizontal="center" vertical="center" textRotation="90" wrapText="1"/>
      <protection locked="0"/>
    </xf>
    <xf numFmtId="0" fontId="10" fillId="3" borderId="17" xfId="0" applyFont="1" applyFill="1" applyBorder="1" applyAlignment="1" applyProtection="1">
      <alignment horizontal="center" vertical="center" textRotation="90" wrapText="1"/>
      <protection locked="0"/>
    </xf>
    <xf numFmtId="0" fontId="10" fillId="3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" borderId="19" xfId="0" applyFont="1" applyFill="1" applyBorder="1" applyAlignment="1" applyProtection="1" quotePrefix="1">
      <alignment horizontal="center" vertical="center" textRotation="90" wrapText="1"/>
      <protection locked="0"/>
    </xf>
    <xf numFmtId="0" fontId="10" fillId="2" borderId="15" xfId="0" applyFont="1" applyFill="1" applyBorder="1" applyAlignment="1" applyProtection="1">
      <alignment horizontal="center" vertical="center" textRotation="90" wrapText="1"/>
      <protection locked="0"/>
    </xf>
    <xf numFmtId="0" fontId="10" fillId="3" borderId="50" xfId="0" applyFont="1" applyFill="1" applyBorder="1" applyAlignment="1" applyProtection="1">
      <alignment horizontal="center" vertical="center" textRotation="90" wrapText="1"/>
      <protection locked="0"/>
    </xf>
    <xf numFmtId="0" fontId="10" fillId="3" borderId="15" xfId="0" applyFont="1" applyFill="1" applyBorder="1" applyAlignment="1" applyProtection="1">
      <alignment horizontal="center" vertical="center" textRotation="90" wrapText="1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textRotation="90" wrapText="1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 quotePrefix="1">
      <alignment horizontal="center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4" borderId="24" xfId="0" applyFont="1" applyFill="1" applyBorder="1" applyAlignment="1" applyProtection="1" quotePrefix="1">
      <alignment horizontal="center" vertical="center" textRotation="90" wrapText="1"/>
      <protection locked="0"/>
    </xf>
    <xf numFmtId="0" fontId="1" fillId="2" borderId="58" xfId="0" applyFont="1" applyFill="1" applyBorder="1" applyAlignment="1" applyProtection="1">
      <alignment horizontal="center"/>
      <protection locked="0"/>
    </xf>
    <xf numFmtId="0" fontId="20" fillId="0" borderId="62" xfId="0" applyFont="1" applyFill="1" applyBorder="1" applyAlignment="1" applyProtection="1">
      <alignment horizontal="left" vertical="center"/>
      <protection locked="0"/>
    </xf>
    <xf numFmtId="3" fontId="21" fillId="0" borderId="62" xfId="0" applyNumberFormat="1" applyFont="1" applyFill="1" applyBorder="1" applyAlignment="1" applyProtection="1">
      <alignment horizontal="left" vertical="center"/>
      <protection locked="0"/>
    </xf>
    <xf numFmtId="3" fontId="12" fillId="0" borderId="6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3" fontId="3" fillId="0" borderId="6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0" fontId="14" fillId="0" borderId="62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0" fillId="0" borderId="62" xfId="0" applyFont="1" applyFill="1" applyBorder="1" applyAlignment="1" applyProtection="1">
      <alignment vertical="center"/>
      <protection locked="0"/>
    </xf>
    <xf numFmtId="3" fontId="20" fillId="0" borderId="62" xfId="0" applyNumberFormat="1" applyFont="1" applyFill="1" applyBorder="1" applyAlignment="1" applyProtection="1">
      <alignment vertical="center"/>
      <protection locked="0"/>
    </xf>
    <xf numFmtId="0" fontId="11" fillId="0" borderId="62" xfId="0" applyFont="1" applyFill="1" applyBorder="1" applyAlignment="1" applyProtection="1" quotePrefix="1">
      <alignment horizontal="left" vertical="center" wrapText="1"/>
      <protection locked="0"/>
    </xf>
    <xf numFmtId="3" fontId="18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62" xfId="0" applyNumberFormat="1" applyFont="1" applyFill="1" applyBorder="1" applyAlignment="1" applyProtection="1" quotePrefix="1">
      <alignment horizontal="left" vertical="center" wrapText="1"/>
      <protection locked="0"/>
    </xf>
    <xf numFmtId="0" fontId="18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 quotePrefix="1">
      <alignment horizontal="left" vertical="center" wrapText="1"/>
      <protection locked="0"/>
    </xf>
    <xf numFmtId="0" fontId="40" fillId="0" borderId="62" xfId="0" applyFont="1" applyFill="1" applyBorder="1" applyAlignment="1" applyProtection="1">
      <alignment horizontal="left" vertical="center" wrapText="1"/>
      <protection locked="0"/>
    </xf>
    <xf numFmtId="0" fontId="39" fillId="0" borderId="62" xfId="0" applyFont="1" applyFill="1" applyBorder="1" applyAlignment="1">
      <alignment horizontal="left" vertical="center" wrapText="1"/>
    </xf>
    <xf numFmtId="0" fontId="39" fillId="0" borderId="62" xfId="0" applyFont="1" applyFill="1" applyBorder="1" applyAlignment="1" quotePrefix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 quotePrefix="1">
      <alignment horizontal="left" vertical="center" wrapText="1"/>
    </xf>
    <xf numFmtId="3" fontId="11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 quotePrefix="1">
      <alignment horizontal="left" vertical="center" wrapText="1"/>
      <protection locked="0"/>
    </xf>
    <xf numFmtId="0" fontId="11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3" fontId="18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right" vertical="center"/>
    </xf>
    <xf numFmtId="0" fontId="18" fillId="0" borderId="64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208" fontId="19" fillId="0" borderId="57" xfId="0" applyNumberFormat="1" applyFont="1" applyFill="1" applyBorder="1" applyAlignment="1" applyProtection="1">
      <alignment horizontal="right" vertical="center"/>
      <protection locked="0"/>
    </xf>
    <xf numFmtId="208" fontId="19" fillId="0" borderId="45" xfId="0" applyNumberFormat="1" applyFont="1" applyFill="1" applyBorder="1" applyAlignment="1" applyProtection="1">
      <alignment horizontal="right" vertical="center"/>
      <protection locked="0"/>
    </xf>
    <xf numFmtId="208" fontId="19" fillId="0" borderId="45" xfId="0" applyNumberFormat="1" applyFont="1" applyBorder="1" applyAlignment="1">
      <alignment horizontal="right" vertical="center"/>
    </xf>
    <xf numFmtId="0" fontId="39" fillId="0" borderId="6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1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63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63" xfId="0" applyFont="1" applyFill="1" applyBorder="1" applyAlignment="1" applyProtection="1">
      <alignment horizontal="left" vertical="center"/>
      <protection locked="0"/>
    </xf>
    <xf numFmtId="0" fontId="11" fillId="0" borderId="63" xfId="0" applyFont="1" applyFill="1" applyBorder="1" applyAlignment="1" applyProtection="1">
      <alignment horizontal="left" vertical="center" wrapText="1"/>
      <protection locked="0"/>
    </xf>
    <xf numFmtId="3" fontId="20" fillId="0" borderId="63" xfId="0" applyNumberFormat="1" applyFont="1" applyFill="1" applyBorder="1" applyAlignment="1" applyProtection="1">
      <alignment vertical="center"/>
      <protection locked="0"/>
    </xf>
    <xf numFmtId="0" fontId="18" fillId="0" borderId="6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left" vertical="center" wrapText="1"/>
    </xf>
    <xf numFmtId="3" fontId="14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 quotePrefix="1">
      <alignment horizontal="left" vertical="center" wrapText="1"/>
      <protection locked="0"/>
    </xf>
    <xf numFmtId="0" fontId="11" fillId="0" borderId="63" xfId="0" applyFont="1" applyFill="1" applyBorder="1" applyAlignment="1" applyProtection="1" quotePrefix="1">
      <alignment horizontal="left" vertical="center" wrapText="1"/>
      <protection locked="0"/>
    </xf>
    <xf numFmtId="0" fontId="42" fillId="0" borderId="0" xfId="0" applyFont="1" applyFill="1" applyBorder="1" applyAlignment="1" applyProtection="1" quotePrefix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0" fontId="19" fillId="0" borderId="32" xfId="0" applyFont="1" applyFill="1" applyBorder="1" applyAlignment="1" applyProtection="1">
      <alignment horizontal="right" vertical="center"/>
      <protection locked="0"/>
    </xf>
    <xf numFmtId="0" fontId="18" fillId="0" borderId="65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57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3" fontId="19" fillId="0" borderId="50" xfId="0" applyNumberFormat="1" applyFont="1" applyFill="1" applyBorder="1" applyAlignment="1" applyProtection="1">
      <alignment horizontal="right" vertical="center"/>
      <protection locked="0"/>
    </xf>
    <xf numFmtId="3" fontId="19" fillId="0" borderId="65" xfId="0" applyNumberFormat="1" applyFont="1" applyFill="1" applyBorder="1" applyAlignment="1" applyProtection="1">
      <alignment horizontal="right" vertical="center"/>
      <protection locked="0"/>
    </xf>
    <xf numFmtId="3" fontId="19" fillId="0" borderId="66" xfId="0" applyNumberFormat="1" applyFont="1" applyFill="1" applyBorder="1" applyAlignment="1" applyProtection="1">
      <alignment horizontal="right" vertical="center"/>
      <protection locked="0"/>
    </xf>
    <xf numFmtId="3" fontId="19" fillId="0" borderId="13" xfId="0" applyNumberFormat="1" applyFont="1" applyBorder="1" applyAlignment="1">
      <alignment horizontal="right" vertical="center"/>
    </xf>
    <xf numFmtId="3" fontId="19" fillId="0" borderId="45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3" fontId="19" fillId="0" borderId="3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1" fillId="0" borderId="62" xfId="0" applyNumberFormat="1" applyFont="1" applyFill="1" applyBorder="1" applyAlignment="1" applyProtection="1">
      <alignment vertical="center" wrapText="1"/>
      <protection locked="0"/>
    </xf>
    <xf numFmtId="0" fontId="3" fillId="0" borderId="62" xfId="0" applyFont="1" applyFill="1" applyBorder="1" applyAlignment="1" applyProtection="1">
      <alignment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63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0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62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3" fontId="21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3" fontId="19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68" xfId="0" applyNumberFormat="1" applyFont="1" applyFill="1" applyBorder="1" applyAlignment="1" applyProtection="1">
      <alignment horizontal="right" vertical="center"/>
      <protection locked="0"/>
    </xf>
    <xf numFmtId="3" fontId="43" fillId="0" borderId="68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66" xfId="0" applyNumberFormat="1" applyFont="1" applyFill="1" applyBorder="1" applyAlignment="1" applyProtection="1" quotePrefix="1">
      <alignment horizontal="left" vertical="center" wrapText="1"/>
      <protection locked="0"/>
    </xf>
    <xf numFmtId="3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69" xfId="0" applyNumberFormat="1" applyFont="1" applyFill="1" applyBorder="1" applyAlignment="1" applyProtection="1" quotePrefix="1">
      <alignment horizontal="left" vertical="center" wrapText="1"/>
      <protection locked="0"/>
    </xf>
    <xf numFmtId="3" fontId="11" fillId="0" borderId="66" xfId="0" applyNumberFormat="1" applyFont="1" applyFill="1" applyBorder="1" applyAlignment="1" applyProtection="1" quotePrefix="1">
      <alignment horizontal="left" vertical="center" wrapText="1"/>
      <protection locked="0"/>
    </xf>
    <xf numFmtId="0" fontId="23" fillId="3" borderId="46" xfId="0" applyFont="1" applyFill="1" applyBorder="1" applyAlignment="1" applyProtection="1">
      <alignment horizontal="centerContinuous" vertical="center"/>
      <protection locked="0"/>
    </xf>
    <xf numFmtId="0" fontId="23" fillId="3" borderId="45" xfId="0" applyFont="1" applyFill="1" applyBorder="1" applyAlignment="1" applyProtection="1">
      <alignment vertical="center"/>
      <protection locked="0"/>
    </xf>
    <xf numFmtId="0" fontId="11" fillId="3" borderId="45" xfId="0" applyFont="1" applyFill="1" applyBorder="1" applyAlignment="1" applyProtection="1">
      <alignment horizontal="centerContinuous" vertical="center"/>
      <protection locked="0"/>
    </xf>
    <xf numFmtId="0" fontId="11" fillId="3" borderId="50" xfId="0" applyFont="1" applyFill="1" applyBorder="1" applyAlignment="1" applyProtection="1">
      <alignment horizontal="center" vertical="center" textRotation="90" wrapText="1"/>
      <protection locked="0"/>
    </xf>
    <xf numFmtId="0" fontId="0" fillId="0" borderId="70" xfId="0" applyFont="1" applyFill="1" applyBorder="1" applyAlignment="1" applyProtection="1">
      <alignment horizontal="right" wrapText="1"/>
      <protection locked="0"/>
    </xf>
    <xf numFmtId="0" fontId="0" fillId="0" borderId="70" xfId="0" applyNumberFormat="1" applyFont="1" applyFill="1" applyBorder="1" applyAlignment="1" applyProtection="1">
      <alignment horizontal="right" wrapText="1"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20" fillId="4" borderId="32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21" fillId="4" borderId="43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1" fillId="4" borderId="49" xfId="0" applyFont="1" applyFill="1" applyBorder="1" applyAlignment="1" applyProtection="1">
      <alignment horizontal="center" vertical="center" textRotation="90" wrapText="1"/>
      <protection locked="0"/>
    </xf>
    <xf numFmtId="0" fontId="22" fillId="2" borderId="50" xfId="0" applyFont="1" applyFill="1" applyBorder="1" applyAlignment="1" applyProtection="1">
      <alignment horizontal="center" vertical="center" textRotation="90" wrapText="1"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21" fillId="4" borderId="39" xfId="0" applyFont="1" applyFill="1" applyBorder="1" applyAlignment="1" applyProtection="1">
      <alignment horizontal="centerContinuous" vertical="center"/>
      <protection locked="0"/>
    </xf>
    <xf numFmtId="0" fontId="22" fillId="3" borderId="47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 textRotation="90" wrapText="1"/>
      <protection locked="0"/>
    </xf>
    <xf numFmtId="0" fontId="21" fillId="4" borderId="13" xfId="0" applyFont="1" applyFill="1" applyBorder="1" applyAlignment="1" applyProtection="1">
      <alignment vertical="center"/>
      <protection locked="0"/>
    </xf>
    <xf numFmtId="0" fontId="20" fillId="4" borderId="13" xfId="0" applyFont="1" applyFill="1" applyBorder="1" applyAlignment="1" applyProtection="1">
      <alignment vertical="center"/>
      <protection locked="0"/>
    </xf>
    <xf numFmtId="0" fontId="21" fillId="4" borderId="17" xfId="0" applyFont="1" applyFill="1" applyBorder="1" applyAlignment="1" applyProtection="1">
      <alignment horizontal="center" vertical="center" textRotation="90" wrapText="1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Continuous" vertical="center"/>
      <protection locked="0"/>
    </xf>
    <xf numFmtId="0" fontId="22" fillId="3" borderId="45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3" fontId="21" fillId="2" borderId="46" xfId="0" applyNumberFormat="1" applyFont="1" applyFill="1" applyBorder="1" applyAlignment="1" applyProtection="1">
      <alignment horizontal="center" vertical="center"/>
      <protection locked="0"/>
    </xf>
    <xf numFmtId="3" fontId="22" fillId="2" borderId="45" xfId="0" applyNumberFormat="1" applyFont="1" applyFill="1" applyBorder="1" applyAlignment="1" applyProtection="1">
      <alignment horizontal="center" vertical="center"/>
      <protection locked="0"/>
    </xf>
    <xf numFmtId="3" fontId="22" fillId="2" borderId="50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8" xfId="0" applyNumberFormat="1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vertical="center" textRotation="90" wrapText="1"/>
      <protection locked="0"/>
    </xf>
    <xf numFmtId="0" fontId="0" fillId="2" borderId="58" xfId="0" applyFont="1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4" borderId="53" xfId="0" applyFont="1" applyFill="1" applyBorder="1" applyAlignment="1" applyProtection="1">
      <alignment horizontal="center" vertical="center" wrapText="1"/>
      <protection locked="0"/>
    </xf>
    <xf numFmtId="3" fontId="10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39" xfId="0" applyFill="1" applyBorder="1" applyAlignment="1" applyProtection="1">
      <alignment horizontal="center"/>
      <protection locked="0"/>
    </xf>
    <xf numFmtId="3" fontId="1" fillId="0" borderId="71" xfId="0" applyNumberFormat="1" applyFont="1" applyBorder="1" applyAlignment="1" applyProtection="1">
      <alignment/>
      <protection locked="0"/>
    </xf>
    <xf numFmtId="0" fontId="1" fillId="3" borderId="72" xfId="0" applyFont="1" applyFill="1" applyBorder="1" applyAlignment="1" applyProtection="1">
      <alignment horizontal="center" vertical="center" textRotation="90" wrapText="1"/>
      <protection locked="0"/>
    </xf>
    <xf numFmtId="3" fontId="1" fillId="0" borderId="73" xfId="0" applyNumberFormat="1" applyFont="1" applyBorder="1" applyAlignment="1" applyProtection="1">
      <alignment/>
      <protection locked="0"/>
    </xf>
    <xf numFmtId="3" fontId="0" fillId="0" borderId="74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 quotePrefix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/>
      <protection locked="0"/>
    </xf>
    <xf numFmtId="0" fontId="1" fillId="2" borderId="49" xfId="0" applyFont="1" applyFill="1" applyBorder="1" applyAlignment="1" applyProtection="1">
      <alignment horizontal="center" vertical="center" textRotation="90" wrapText="1"/>
      <protection locked="0"/>
    </xf>
    <xf numFmtId="0" fontId="0" fillId="0" borderId="73" xfId="0" applyBorder="1" applyAlignment="1" applyProtection="1">
      <alignment/>
      <protection locked="0"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8" fillId="0" borderId="0" xfId="0" applyFont="1" applyAlignment="1">
      <alignment/>
    </xf>
    <xf numFmtId="3" fontId="5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0" fillId="0" borderId="0" xfId="0" applyNumberFormat="1" applyFont="1" applyAlignment="1" applyProtection="1">
      <alignment/>
      <protection locked="0"/>
    </xf>
    <xf numFmtId="3" fontId="10" fillId="4" borderId="32" xfId="0" applyNumberFormat="1" applyFont="1" applyFill="1" applyBorder="1" applyAlignment="1" applyProtection="1">
      <alignment horizontal="center" vertical="top"/>
      <protection locked="0"/>
    </xf>
    <xf numFmtId="3" fontId="0" fillId="0" borderId="73" xfId="0" applyNumberFormat="1" applyFont="1" applyFill="1" applyBorder="1" applyAlignment="1" applyProtection="1">
      <alignment horizontal="right" wrapText="1"/>
      <protection locked="0"/>
    </xf>
    <xf numFmtId="3" fontId="0" fillId="0" borderId="75" xfId="0" applyNumberFormat="1" applyFont="1" applyFill="1" applyBorder="1" applyAlignment="1" applyProtection="1">
      <alignment horizontal="right" wrapText="1"/>
      <protection locked="0"/>
    </xf>
    <xf numFmtId="3" fontId="1" fillId="0" borderId="76" xfId="0" applyNumberFormat="1" applyFont="1" applyFill="1" applyBorder="1" applyAlignment="1" applyProtection="1">
      <alignment horizontal="right" wrapText="1"/>
      <protection locked="0"/>
    </xf>
    <xf numFmtId="3" fontId="0" fillId="0" borderId="77" xfId="0" applyNumberFormat="1" applyFont="1" applyFill="1" applyBorder="1" applyAlignment="1" applyProtection="1">
      <alignment horizontal="right" wrapText="1"/>
      <protection locked="0"/>
    </xf>
    <xf numFmtId="3" fontId="0" fillId="0" borderId="74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3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4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2" fillId="3" borderId="52" xfId="0" applyFont="1" applyFill="1" applyBorder="1" applyAlignment="1" applyProtection="1">
      <alignment horizontal="center" vertical="center" textRotation="90" wrapText="1"/>
      <protection locked="0"/>
    </xf>
    <xf numFmtId="0" fontId="0" fillId="0" borderId="73" xfId="0" applyFont="1" applyFill="1" applyBorder="1" applyAlignment="1" applyProtection="1">
      <alignment horizontal="right" wrapText="1"/>
      <protection locked="0"/>
    </xf>
    <xf numFmtId="0" fontId="0" fillId="0" borderId="74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3" borderId="39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2" fillId="3" borderId="35" xfId="0" applyFont="1" applyFill="1" applyBorder="1" applyAlignment="1" applyProtection="1">
      <alignment horizontal="center" vertical="top"/>
      <protection locked="0"/>
    </xf>
    <xf numFmtId="0" fontId="2" fillId="3" borderId="49" xfId="0" applyFont="1" applyFill="1" applyBorder="1" applyAlignment="1" applyProtection="1">
      <alignment horizontal="center" vertical="center" textRotation="90" wrapText="1"/>
      <protection locked="0"/>
    </xf>
    <xf numFmtId="0" fontId="2" fillId="3" borderId="16" xfId="0" applyFont="1" applyFill="1" applyBorder="1" applyAlignment="1" applyProtection="1">
      <alignment horizontal="center" vertical="center" textRotation="90" wrapText="1"/>
      <protection locked="0"/>
    </xf>
    <xf numFmtId="0" fontId="0" fillId="3" borderId="28" xfId="0" applyFill="1" applyBorder="1" applyAlignment="1" applyProtection="1">
      <alignment vertical="top"/>
      <protection locked="0"/>
    </xf>
    <xf numFmtId="0" fontId="2" fillId="3" borderId="51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 applyProtection="1">
      <alignment/>
      <protection locked="0"/>
    </xf>
    <xf numFmtId="3" fontId="43" fillId="7" borderId="0" xfId="0" applyNumberFormat="1" applyFont="1" applyFill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3" fontId="43" fillId="8" borderId="0" xfId="0" applyNumberFormat="1" applyFont="1" applyFill="1" applyBorder="1" applyAlignment="1" applyProtection="1">
      <alignment/>
      <protection locked="0"/>
    </xf>
    <xf numFmtId="0" fontId="43" fillId="9" borderId="0" xfId="0" applyFont="1" applyFill="1" applyBorder="1" applyAlignment="1" applyProtection="1">
      <alignment/>
      <protection locked="0"/>
    </xf>
    <xf numFmtId="0" fontId="43" fillId="10" borderId="0" xfId="0" applyFont="1" applyFill="1" applyBorder="1" applyAlignment="1" applyProtection="1">
      <alignment/>
      <protection locked="0"/>
    </xf>
    <xf numFmtId="3" fontId="43" fillId="7" borderId="0" xfId="0" applyNumberFormat="1" applyFont="1" applyFill="1" applyBorder="1" applyAlignment="1" applyProtection="1">
      <alignment/>
      <protection locked="0"/>
    </xf>
    <xf numFmtId="0" fontId="52" fillId="9" borderId="0" xfId="21" applyFont="1" applyFill="1" applyBorder="1" applyAlignment="1" applyProtection="1">
      <alignment/>
      <protection locked="0"/>
    </xf>
    <xf numFmtId="0" fontId="43" fillId="9" borderId="0" xfId="21" applyFont="1" applyFill="1" applyBorder="1" applyAlignment="1" applyProtection="1">
      <alignment/>
      <protection locked="0"/>
    </xf>
    <xf numFmtId="3" fontId="45" fillId="11" borderId="0" xfId="0" applyNumberFormat="1" applyFont="1" applyFill="1" applyBorder="1" applyAlignment="1" applyProtection="1">
      <alignment/>
      <protection locked="0"/>
    </xf>
    <xf numFmtId="3" fontId="45" fillId="11" borderId="0" xfId="0" applyNumberFormat="1" applyFont="1" applyFill="1" applyBorder="1" applyAlignment="1" applyProtection="1">
      <alignment/>
      <protection locked="0"/>
    </xf>
    <xf numFmtId="0" fontId="10" fillId="0" borderId="53" xfId="21" applyFont="1" applyBorder="1" applyAlignment="1" applyProtection="1">
      <alignment vertical="top"/>
      <protection locked="0"/>
    </xf>
    <xf numFmtId="0" fontId="12" fillId="0" borderId="53" xfId="21" applyFont="1" applyBorder="1" applyAlignment="1" applyProtection="1">
      <alignment vertical="top"/>
      <protection locked="0"/>
    </xf>
    <xf numFmtId="3" fontId="10" fillId="3" borderId="54" xfId="0" applyNumberFormat="1" applyFont="1" applyFill="1" applyBorder="1" applyAlignment="1" applyProtection="1">
      <alignment horizontal="center" vertical="top"/>
      <protection locked="0"/>
    </xf>
    <xf numFmtId="3" fontId="12" fillId="4" borderId="32" xfId="0" applyNumberFormat="1" applyFont="1" applyFill="1" applyBorder="1" applyAlignment="1" applyProtection="1">
      <alignment horizontal="center" vertical="top"/>
      <protection locked="0"/>
    </xf>
    <xf numFmtId="0" fontId="2" fillId="6" borderId="49" xfId="0" applyFont="1" applyFill="1" applyBorder="1" applyAlignment="1">
      <alignment horizontal="center" vertical="center" textRotation="90" wrapText="1"/>
    </xf>
    <xf numFmtId="3" fontId="20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10" borderId="0" xfId="0" applyFont="1" applyFill="1" applyBorder="1" applyAlignment="1" applyProtection="1">
      <alignment/>
      <protection locked="0"/>
    </xf>
    <xf numFmtId="0" fontId="44" fillId="10" borderId="0" xfId="0" applyFont="1" applyFill="1" applyBorder="1" applyAlignment="1" applyProtection="1">
      <alignment/>
      <protection locked="0"/>
    </xf>
    <xf numFmtId="0" fontId="43" fillId="12" borderId="0" xfId="0" applyFont="1" applyFill="1" applyBorder="1" applyAlignment="1" applyProtection="1">
      <alignment/>
      <protection locked="0"/>
    </xf>
    <xf numFmtId="0" fontId="44" fillId="12" borderId="0" xfId="0" applyFont="1" applyFill="1" applyBorder="1" applyAlignment="1" applyProtection="1">
      <alignment/>
      <protection locked="0"/>
    </xf>
    <xf numFmtId="0" fontId="56" fillId="13" borderId="0" xfId="0" applyFont="1" applyFill="1" applyBorder="1" applyAlignment="1" applyProtection="1">
      <alignment/>
      <protection locked="0"/>
    </xf>
    <xf numFmtId="0" fontId="44" fillId="13" borderId="0" xfId="0" applyFont="1" applyFill="1" applyBorder="1" applyAlignment="1" applyProtection="1">
      <alignment/>
      <protection locked="0"/>
    </xf>
    <xf numFmtId="0" fontId="43" fillId="13" borderId="0" xfId="0" applyFont="1" applyFill="1" applyBorder="1" applyAlignment="1" applyProtection="1">
      <alignment/>
      <protection locked="0"/>
    </xf>
    <xf numFmtId="0" fontId="44" fillId="14" borderId="0" xfId="0" applyFont="1" applyFill="1" applyBorder="1" applyAlignment="1" applyProtection="1">
      <alignment/>
      <protection locked="0"/>
    </xf>
    <xf numFmtId="0" fontId="43" fillId="14" borderId="0" xfId="0" applyFont="1" applyFill="1" applyBorder="1" applyAlignment="1" applyProtection="1">
      <alignment/>
      <protection locked="0"/>
    </xf>
    <xf numFmtId="0" fontId="44" fillId="9" borderId="0" xfId="0" applyFont="1" applyFill="1" applyBorder="1" applyAlignment="1" applyProtection="1">
      <alignment/>
      <protection locked="0"/>
    </xf>
    <xf numFmtId="3" fontId="51" fillId="9" borderId="0" xfId="0" applyNumberFormat="1" applyFont="1" applyFill="1" applyBorder="1" applyAlignment="1" applyProtection="1">
      <alignment/>
      <protection locked="0"/>
    </xf>
    <xf numFmtId="3" fontId="45" fillId="9" borderId="0" xfId="0" applyNumberFormat="1" applyFont="1" applyFill="1" applyBorder="1" applyAlignment="1" applyProtection="1">
      <alignment/>
      <protection locked="0"/>
    </xf>
    <xf numFmtId="3" fontId="44" fillId="10" borderId="0" xfId="0" applyNumberFormat="1" applyFont="1" applyFill="1" applyBorder="1" applyAlignment="1" applyProtection="1">
      <alignment/>
      <protection locked="0"/>
    </xf>
    <xf numFmtId="3" fontId="43" fillId="10" borderId="0" xfId="0" applyNumberFormat="1" applyFont="1" applyFill="1" applyBorder="1" applyAlignment="1" applyProtection="1">
      <alignment/>
      <protection locked="0"/>
    </xf>
    <xf numFmtId="3" fontId="53" fillId="10" borderId="0" xfId="0" applyNumberFormat="1" applyFont="1" applyFill="1" applyBorder="1" applyAlignment="1" applyProtection="1">
      <alignment/>
      <protection locked="0"/>
    </xf>
    <xf numFmtId="3" fontId="54" fillId="10" borderId="0" xfId="0" applyNumberFormat="1" applyFont="1" applyFill="1" applyBorder="1" applyAlignment="1" applyProtection="1">
      <alignment/>
      <protection locked="0"/>
    </xf>
    <xf numFmtId="3" fontId="0" fillId="10" borderId="0" xfId="0" applyNumberFormat="1" applyFont="1" applyFill="1" applyBorder="1" applyAlignment="1" applyProtection="1">
      <alignment/>
      <protection locked="0"/>
    </xf>
    <xf numFmtId="3" fontId="55" fillId="10" borderId="0" xfId="0" applyNumberFormat="1" applyFont="1" applyFill="1" applyBorder="1" applyAlignment="1" applyProtection="1">
      <alignment/>
      <protection locked="0"/>
    </xf>
    <xf numFmtId="3" fontId="7" fillId="15" borderId="0" xfId="0" applyNumberFormat="1" applyFont="1" applyFill="1" applyBorder="1" applyAlignment="1" applyProtection="1">
      <alignment/>
      <protection locked="0"/>
    </xf>
    <xf numFmtId="0" fontId="44" fillId="15" borderId="0" xfId="0" applyFont="1" applyFill="1" applyBorder="1" applyAlignment="1" applyProtection="1">
      <alignment horizontal="center"/>
      <protection locked="0"/>
    </xf>
    <xf numFmtId="0" fontId="44" fillId="15" borderId="0" xfId="0" applyFont="1" applyFill="1" applyBorder="1" applyAlignment="1" applyProtection="1">
      <alignment/>
      <protection locked="0"/>
    </xf>
    <xf numFmtId="3" fontId="44" fillId="8" borderId="0" xfId="0" applyNumberFormat="1" applyFont="1" applyFill="1" applyBorder="1" applyAlignment="1" applyProtection="1">
      <alignment/>
      <protection locked="0"/>
    </xf>
    <xf numFmtId="0" fontId="44" fillId="16" borderId="0" xfId="0" applyFont="1" applyFill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78" xfId="0" applyNumberFormat="1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1" fillId="0" borderId="73" xfId="0" applyNumberFormat="1" applyFont="1" applyBorder="1" applyAlignment="1" applyProtection="1">
      <alignment/>
      <protection locked="0"/>
    </xf>
    <xf numFmtId="3" fontId="1" fillId="0" borderId="74" xfId="0" applyNumberFormat="1" applyFont="1" applyBorder="1" applyAlignment="1" applyProtection="1">
      <alignment/>
      <protection locked="0"/>
    </xf>
    <xf numFmtId="0" fontId="2" fillId="0" borderId="73" xfId="0" applyFont="1" applyBorder="1" applyAlignment="1" applyProtection="1">
      <alignment/>
      <protection locked="0"/>
    </xf>
    <xf numFmtId="0" fontId="2" fillId="0" borderId="7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73" xfId="0" applyFont="1" applyBorder="1" applyAlignment="1" applyProtection="1">
      <alignment/>
      <protection locked="0"/>
    </xf>
    <xf numFmtId="0" fontId="2" fillId="0" borderId="7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0" fillId="0" borderId="73" xfId="0" applyNumberFormat="1" applyFont="1" applyBorder="1" applyAlignment="1" applyProtection="1">
      <alignment/>
      <protection locked="0"/>
    </xf>
    <xf numFmtId="3" fontId="10" fillId="0" borderId="74" xfId="0" applyNumberFormat="1" applyFont="1" applyBorder="1" applyAlignment="1" applyProtection="1">
      <alignment/>
      <protection locked="0"/>
    </xf>
    <xf numFmtId="3" fontId="12" fillId="0" borderId="10" xfId="0" applyNumberFormat="1" applyFont="1" applyBorder="1" applyAlignment="1" applyProtection="1">
      <alignment/>
      <protection locked="0"/>
    </xf>
    <xf numFmtId="3" fontId="12" fillId="0" borderId="11" xfId="0" applyNumberFormat="1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3" fontId="26" fillId="5" borderId="1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0" borderId="58" xfId="0" applyBorder="1" applyAlignment="1" applyProtection="1">
      <alignment/>
      <protection locked="0"/>
    </xf>
    <xf numFmtId="3" fontId="21" fillId="4" borderId="39" xfId="0" applyNumberFormat="1" applyFont="1" applyFill="1" applyBorder="1" applyAlignment="1" applyProtection="1">
      <alignment horizontal="centerContinuous" vertical="center"/>
      <protection locked="0"/>
    </xf>
    <xf numFmtId="3" fontId="12" fillId="0" borderId="78" xfId="0" applyNumberFormat="1" applyFont="1" applyBorder="1" applyAlignment="1" applyProtection="1">
      <alignment/>
      <protection locked="0"/>
    </xf>
    <xf numFmtId="3" fontId="12" fillId="0" borderId="71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70" xfId="0" applyBorder="1" applyAlignment="1">
      <alignment/>
    </xf>
    <xf numFmtId="0" fontId="0" fillId="0" borderId="8" xfId="0" applyBorder="1" applyAlignment="1">
      <alignment/>
    </xf>
    <xf numFmtId="3" fontId="5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5" fillId="3" borderId="18" xfId="0" applyFont="1" applyFill="1" applyBorder="1" applyAlignment="1">
      <alignment horizontal="center" vertical="center" textRotation="90" wrapText="1"/>
    </xf>
    <xf numFmtId="0" fontId="25" fillId="3" borderId="60" xfId="0" applyFont="1" applyFill="1" applyBorder="1" applyAlignment="1">
      <alignment horizontal="center" vertical="center" textRotation="90" wrapText="1"/>
    </xf>
    <xf numFmtId="0" fontId="25" fillId="3" borderId="15" xfId="0" applyFont="1" applyFill="1" applyBorder="1" applyAlignment="1">
      <alignment horizontal="center" vertical="center" textRotation="90" wrapText="1"/>
    </xf>
    <xf numFmtId="0" fontId="25" fillId="3" borderId="17" xfId="0" applyFont="1" applyFill="1" applyBorder="1" applyAlignment="1">
      <alignment horizontal="center" vertical="center" textRotation="90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2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right" vertical="center"/>
      <protection locked="0"/>
    </xf>
    <xf numFmtId="0" fontId="19" fillId="0" borderId="13" xfId="0" applyFont="1" applyBorder="1" applyAlignment="1">
      <alignment horizontal="right" vertical="center"/>
    </xf>
    <xf numFmtId="208" fontId="19" fillId="0" borderId="32" xfId="0" applyNumberFormat="1" applyFont="1" applyFill="1" applyBorder="1" applyAlignment="1" applyProtection="1">
      <alignment horizontal="right" vertical="center"/>
      <protection locked="0"/>
    </xf>
    <xf numFmtId="208" fontId="19" fillId="0" borderId="13" xfId="0" applyNumberFormat="1" applyFont="1" applyFill="1" applyBorder="1" applyAlignment="1" applyProtection="1">
      <alignment horizontal="right" vertical="center"/>
      <protection locked="0"/>
    </xf>
    <xf numFmtId="208" fontId="19" fillId="0" borderId="13" xfId="0" applyNumberFormat="1" applyFont="1" applyBorder="1" applyAlignment="1">
      <alignment horizontal="right" vertical="center"/>
    </xf>
    <xf numFmtId="208" fontId="36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right" vertical="center"/>
      <protection locked="0"/>
    </xf>
    <xf numFmtId="0" fontId="19" fillId="0" borderId="32" xfId="0" applyFont="1" applyBorder="1" applyAlignment="1">
      <alignment horizontal="right" vertical="center"/>
    </xf>
    <xf numFmtId="1" fontId="19" fillId="0" borderId="32" xfId="0" applyNumberFormat="1" applyFont="1" applyBorder="1" applyAlignment="1">
      <alignment horizontal="right" vertical="center"/>
    </xf>
    <xf numFmtId="1" fontId="19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 applyProtection="1">
      <alignment horizontal="right" vertical="center"/>
      <protection locked="0"/>
    </xf>
    <xf numFmtId="3" fontId="23" fillId="0" borderId="62" xfId="0" applyNumberFormat="1" applyFont="1" applyFill="1" applyBorder="1" applyAlignment="1" applyProtection="1" quotePrefix="1">
      <alignment horizontal="left" vertical="center" wrapText="1"/>
      <protection locked="0"/>
    </xf>
    <xf numFmtId="0" fontId="45" fillId="0" borderId="0" xfId="0" applyFont="1" applyAlignment="1" applyProtection="1">
      <alignment horizontal="center" vertical="center" textRotation="90"/>
      <protection locked="0"/>
    </xf>
    <xf numFmtId="0" fontId="45" fillId="0" borderId="0" xfId="0" applyFont="1" applyAlignment="1">
      <alignment horizontal="center" vertical="center" textRotation="90"/>
    </xf>
    <xf numFmtId="0" fontId="59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60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59" fillId="0" borderId="0" xfId="0" applyNumberFormat="1" applyFont="1" applyFill="1" applyBorder="1" applyAlignment="1">
      <alignment horizontal="right" vertical="center" textRotation="90"/>
    </xf>
    <xf numFmtId="0" fontId="62" fillId="16" borderId="0" xfId="0" applyFont="1" applyFill="1" applyBorder="1" applyAlignment="1" applyProtection="1">
      <alignment/>
      <protection locked="0"/>
    </xf>
    <xf numFmtId="0" fontId="60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60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0" fillId="0" borderId="14" xfId="0" applyNumberFormat="1" applyFont="1" applyFill="1" applyBorder="1" applyAlignment="1">
      <alignment horizontal="center" vertical="center" textRotation="90" wrapText="1"/>
    </xf>
    <xf numFmtId="0" fontId="60" fillId="0" borderId="0" xfId="0" applyNumberFormat="1" applyFont="1" applyFill="1" applyBorder="1" applyAlignment="1">
      <alignment horizontal="center" vertical="center" textRotation="90" wrapText="1"/>
    </xf>
    <xf numFmtId="0" fontId="61" fillId="0" borderId="24" xfId="0" applyNumberFormat="1" applyFont="1" applyFill="1" applyBorder="1" applyAlignment="1">
      <alignment horizontal="center" vertical="center" textRotation="90"/>
    </xf>
    <xf numFmtId="0" fontId="61" fillId="0" borderId="2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73" fontId="0" fillId="0" borderId="0" xfId="22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3" fontId="1" fillId="0" borderId="8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0" xfId="0" applyNumberFormat="1" applyFont="1" applyBorder="1" applyAlignment="1" applyProtection="1">
      <alignment vertical="center"/>
      <protection locked="0"/>
    </xf>
    <xf numFmtId="3" fontId="1" fillId="0" borderId="8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0" fillId="0" borderId="63" xfId="0" applyFont="1" applyFill="1" applyBorder="1" applyAlignment="1" applyProtection="1">
      <alignment horizontal="left" vertical="center"/>
      <protection locked="0"/>
    </xf>
    <xf numFmtId="0" fontId="14" fillId="0" borderId="64" xfId="0" applyFont="1" applyFill="1" applyBorder="1" applyAlignment="1" applyProtection="1">
      <alignment vertical="center"/>
      <protection locked="0"/>
    </xf>
    <xf numFmtId="0" fontId="11" fillId="0" borderId="64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3" fontId="19" fillId="0" borderId="33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3" fontId="19" fillId="0" borderId="64" xfId="0" applyNumberFormat="1" applyFont="1" applyBorder="1" applyAlignment="1">
      <alignment horizontal="right" vertical="center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6" fillId="3" borderId="82" xfId="0" applyFont="1" applyFill="1" applyBorder="1" applyAlignment="1">
      <alignment vertical="center"/>
    </xf>
    <xf numFmtId="0" fontId="0" fillId="0" borderId="70" xfId="0" applyNumberFormat="1" applyFont="1" applyFill="1" applyBorder="1" applyAlignment="1" applyProtection="1">
      <alignment horizontal="center" shrinkToFit="1"/>
      <protection locked="0"/>
    </xf>
    <xf numFmtId="0" fontId="0" fillId="0" borderId="8" xfId="0" applyNumberFormat="1" applyFont="1" applyFill="1" applyBorder="1" applyAlignment="1" applyProtection="1">
      <alignment horizontal="center" shrinkToFi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shrinkToFit="1"/>
      <protection locked="0"/>
    </xf>
    <xf numFmtId="3" fontId="2" fillId="0" borderId="5" xfId="0" applyNumberFormat="1" applyFont="1" applyBorder="1" applyAlignment="1" applyProtection="1" quotePrefix="1">
      <alignment horizontal="left" shrinkToFit="1"/>
      <protection locked="0"/>
    </xf>
    <xf numFmtId="0" fontId="0" fillId="0" borderId="79" xfId="0" applyFont="1" applyFill="1" applyBorder="1" applyAlignment="1" applyProtection="1">
      <alignment horizontal="right" wrapText="1"/>
      <protection locked="0"/>
    </xf>
    <xf numFmtId="0" fontId="0" fillId="0" borderId="83" xfId="0" applyFont="1" applyFill="1" applyBorder="1" applyAlignment="1" applyProtection="1">
      <alignment horizontal="right" wrapText="1"/>
      <protection locked="0"/>
    </xf>
    <xf numFmtId="0" fontId="0" fillId="0" borderId="84" xfId="0" applyFont="1" applyFill="1" applyBorder="1" applyAlignment="1" applyProtection="1">
      <alignment horizontal="right" wrapText="1"/>
      <protection locked="0"/>
    </xf>
    <xf numFmtId="3" fontId="10" fillId="2" borderId="85" xfId="0" applyNumberFormat="1" applyFont="1" applyFill="1" applyBorder="1" applyAlignment="1" applyProtection="1">
      <alignment horizontal="center" vertical="top"/>
      <protection locked="0"/>
    </xf>
    <xf numFmtId="3" fontId="10" fillId="2" borderId="86" xfId="0" applyNumberFormat="1" applyFont="1" applyFill="1" applyBorder="1" applyAlignment="1" applyProtection="1">
      <alignment horizontal="center" vertical="top"/>
      <protection locked="0"/>
    </xf>
    <xf numFmtId="0" fontId="20" fillId="4" borderId="43" xfId="0" applyFont="1" applyFill="1" applyBorder="1" applyAlignment="1" applyProtection="1">
      <alignment horizontal="centerContinuous" vertical="center"/>
      <protection locked="0"/>
    </xf>
    <xf numFmtId="0" fontId="20" fillId="2" borderId="36" xfId="0" applyFont="1" applyFill="1" applyBorder="1" applyAlignment="1" applyProtection="1">
      <alignment horizontal="centerContinuous" vertical="center"/>
      <protection locked="0"/>
    </xf>
    <xf numFmtId="0" fontId="20" fillId="2" borderId="37" xfId="0" applyFont="1" applyFill="1" applyBorder="1" applyAlignment="1" applyProtection="1">
      <alignment horizontal="centerContinuous" vertical="center"/>
      <protection locked="0"/>
    </xf>
    <xf numFmtId="0" fontId="20" fillId="2" borderId="42" xfId="0" applyFont="1" applyFill="1" applyBorder="1" applyAlignment="1" applyProtection="1">
      <alignment horizontal="centerContinuous" vertical="center"/>
      <protection locked="0"/>
    </xf>
    <xf numFmtId="0" fontId="20" fillId="2" borderId="33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10" fillId="2" borderId="87" xfId="0" applyFont="1" applyFill="1" applyBorder="1" applyAlignment="1" applyProtection="1">
      <alignment horizontal="centerContinuous" vertical="center"/>
      <protection locked="0"/>
    </xf>
    <xf numFmtId="0" fontId="10" fillId="2" borderId="86" xfId="0" applyFont="1" applyFill="1" applyBorder="1" applyAlignment="1" applyProtection="1">
      <alignment horizontal="centerContinuous" vertical="center"/>
      <protection locked="0"/>
    </xf>
    <xf numFmtId="0" fontId="10" fillId="2" borderId="67" xfId="0" applyFont="1" applyFill="1" applyBorder="1" applyAlignment="1" applyProtection="1">
      <alignment horizontal="centerContinuous" vertical="center"/>
      <protection locked="0"/>
    </xf>
    <xf numFmtId="3" fontId="0" fillId="0" borderId="73" xfId="0" applyNumberFormat="1" applyFont="1" applyBorder="1" applyAlignment="1" applyProtection="1">
      <alignment/>
      <protection locked="0"/>
    </xf>
    <xf numFmtId="3" fontId="0" fillId="0" borderId="74" xfId="0" applyNumberFormat="1" applyFont="1" applyBorder="1" applyAlignment="1" applyProtection="1">
      <alignment/>
      <protection locked="0"/>
    </xf>
    <xf numFmtId="3" fontId="1" fillId="0" borderId="74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 horizontal="right"/>
      <protection locked="0"/>
    </xf>
    <xf numFmtId="3" fontId="0" fillId="0" borderId="74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75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3" borderId="88" xfId="0" applyNumberFormat="1" applyFont="1" applyFill="1" applyBorder="1" applyAlignment="1" applyProtection="1">
      <alignment vertical="center"/>
      <protection locked="0"/>
    </xf>
    <xf numFmtId="9" fontId="0" fillId="0" borderId="0" xfId="22" applyAlignment="1">
      <alignment/>
    </xf>
    <xf numFmtId="3" fontId="0" fillId="0" borderId="89" xfId="0" applyNumberFormat="1" applyBorder="1" applyAlignment="1" applyProtection="1">
      <alignment/>
      <protection locked="0"/>
    </xf>
    <xf numFmtId="3" fontId="12" fillId="0" borderId="74" xfId="0" applyNumberFormat="1" applyFont="1" applyBorder="1" applyAlignment="1" applyProtection="1">
      <alignment/>
      <protection locked="0"/>
    </xf>
    <xf numFmtId="3" fontId="7" fillId="0" borderId="60" xfId="0" applyNumberFormat="1" applyFont="1" applyFill="1" applyBorder="1" applyAlignment="1" applyProtection="1">
      <alignment horizontal="right" vertical="center"/>
      <protection locked="0"/>
    </xf>
    <xf numFmtId="3" fontId="36" fillId="17" borderId="68" xfId="0" applyNumberFormat="1" applyFont="1" applyFill="1" applyBorder="1" applyAlignment="1" applyProtection="1">
      <alignment horizontal="right" vertical="center"/>
      <protection locked="0"/>
    </xf>
    <xf numFmtId="3" fontId="44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24" fillId="0" borderId="70" xfId="0" applyNumberFormat="1" applyFont="1" applyBorder="1" applyAlignment="1" applyProtection="1">
      <alignment/>
      <protection locked="0"/>
    </xf>
    <xf numFmtId="3" fontId="24" fillId="0" borderId="8" xfId="0" applyNumberFormat="1" applyFont="1" applyBorder="1" applyAlignment="1" applyProtection="1">
      <alignment/>
      <protection locked="0"/>
    </xf>
    <xf numFmtId="3" fontId="1" fillId="0" borderId="70" xfId="0" applyNumberFormat="1" applyFont="1" applyBorder="1" applyAlignment="1" applyProtection="1">
      <alignment/>
      <protection locked="0"/>
    </xf>
    <xf numFmtId="3" fontId="14" fillId="0" borderId="33" xfId="0" applyNumberFormat="1" applyFont="1" applyFill="1" applyBorder="1" applyAlignment="1" applyProtection="1">
      <alignment vertical="center"/>
      <protection locked="0"/>
    </xf>
    <xf numFmtId="3" fontId="12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44" fillId="0" borderId="13" xfId="0" applyNumberFormat="1" applyFont="1" applyFill="1" applyBorder="1" applyAlignment="1" applyProtection="1">
      <alignment horizontal="right" vertical="center"/>
      <protection locked="0"/>
    </xf>
    <xf numFmtId="0" fontId="60" fillId="0" borderId="90" xfId="0" applyNumberFormat="1" applyFont="1" applyFill="1" applyBorder="1" applyAlignment="1" applyProtection="1">
      <alignment horizontal="center" vertical="center" textRotation="90"/>
      <protection locked="0"/>
    </xf>
    <xf numFmtId="0" fontId="60" fillId="0" borderId="28" xfId="0" applyNumberFormat="1" applyFont="1" applyFill="1" applyBorder="1" applyAlignment="1">
      <alignment horizontal="center" vertical="center" textRotation="90" wrapText="1"/>
    </xf>
    <xf numFmtId="0" fontId="60" fillId="0" borderId="51" xfId="0" applyNumberFormat="1" applyFont="1" applyFill="1" applyBorder="1" applyAlignment="1">
      <alignment horizontal="center" vertical="center" textRotation="90" wrapText="1"/>
    </xf>
    <xf numFmtId="207" fontId="10" fillId="0" borderId="0" xfId="0" applyNumberFormat="1" applyFont="1" applyAlignment="1">
      <alignment/>
    </xf>
    <xf numFmtId="3" fontId="21" fillId="5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89" xfId="0" applyNumberFormat="1" applyFont="1" applyBorder="1" applyAlignment="1" applyProtection="1">
      <alignment/>
      <protection locked="0"/>
    </xf>
    <xf numFmtId="3" fontId="12" fillId="0" borderId="9" xfId="0" applyNumberFormat="1" applyFont="1" applyBorder="1" applyAlignment="1" applyProtection="1">
      <alignment/>
      <protection locked="0"/>
    </xf>
    <xf numFmtId="3" fontId="10" fillId="0" borderId="77" xfId="0" applyNumberFormat="1" applyFont="1" applyBorder="1" applyAlignment="1" applyProtection="1">
      <alignment/>
      <protection locked="0"/>
    </xf>
    <xf numFmtId="3" fontId="10" fillId="0" borderId="4" xfId="0" applyNumberFormat="1" applyFont="1" applyBorder="1" applyAlignment="1" applyProtection="1">
      <alignment/>
      <protection locked="0"/>
    </xf>
    <xf numFmtId="3" fontId="28" fillId="5" borderId="2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1" fillId="3" borderId="18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" fillId="0" borderId="89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 applyProtection="1">
      <alignment/>
      <protection locked="0"/>
    </xf>
    <xf numFmtId="3" fontId="10" fillId="0" borderId="89" xfId="0" applyNumberFormat="1" applyFont="1" applyBorder="1" applyAlignment="1" applyProtection="1">
      <alignment/>
      <protection locked="0"/>
    </xf>
    <xf numFmtId="3" fontId="21" fillId="2" borderId="9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1" fillId="2" borderId="6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2" fillId="0" borderId="7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0" fontId="0" fillId="3" borderId="19" xfId="21" applyFont="1" applyFill="1" applyBorder="1" applyAlignment="1" applyProtection="1" quotePrefix="1">
      <alignment horizontal="center" vertical="center" textRotation="90" wrapText="1"/>
      <protection locked="0"/>
    </xf>
    <xf numFmtId="3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9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3" fontId="12" fillId="0" borderId="6" xfId="0" applyNumberFormat="1" applyFont="1" applyFill="1" applyBorder="1" applyAlignment="1" applyProtection="1">
      <alignment/>
      <protection locked="0"/>
    </xf>
    <xf numFmtId="0" fontId="0" fillId="0" borderId="6" xfId="21" applyFont="1" applyBorder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0" borderId="8" xfId="0" applyNumberFormat="1" applyFont="1" applyFill="1" applyBorder="1" applyAlignment="1" applyProtection="1">
      <alignment horizontal="right" wrapText="1"/>
      <protection locked="0"/>
    </xf>
    <xf numFmtId="0" fontId="0" fillId="0" borderId="8" xfId="0" applyNumberFormat="1" applyFont="1" applyFill="1" applyBorder="1" applyAlignment="1" applyProtection="1">
      <alignment horizontal="center" shrinkToFi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5" xfId="0" applyNumberFormat="1" applyFont="1" applyFill="1" applyBorder="1" applyAlignment="1" applyProtection="1">
      <alignment horizontal="right" wrapText="1"/>
      <protection locked="0"/>
    </xf>
    <xf numFmtId="3" fontId="1" fillId="0" borderId="6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3" fontId="2" fillId="0" borderId="5" xfId="0" applyNumberFormat="1" applyFont="1" applyFill="1" applyBorder="1" applyAlignment="1" applyProtection="1">
      <alignment shrinkToFit="1"/>
      <protection locked="0"/>
    </xf>
    <xf numFmtId="0" fontId="10" fillId="0" borderId="6" xfId="21" applyFont="1" applyFill="1" applyBorder="1" applyProtection="1">
      <alignment/>
      <protection locked="0"/>
    </xf>
    <xf numFmtId="0" fontId="10" fillId="0" borderId="1" xfId="21" applyFont="1" applyFill="1" applyBorder="1" applyProtection="1">
      <alignment/>
      <protection locked="0"/>
    </xf>
    <xf numFmtId="0" fontId="10" fillId="0" borderId="5" xfId="21" applyFont="1" applyFill="1" applyBorder="1" applyProtection="1">
      <alignment/>
      <protection locked="0"/>
    </xf>
    <xf numFmtId="0" fontId="12" fillId="0" borderId="6" xfId="21" applyFont="1" applyFill="1" applyBorder="1" applyProtection="1">
      <alignment/>
      <protection locked="0"/>
    </xf>
    <xf numFmtId="0" fontId="12" fillId="0" borderId="7" xfId="21" applyFont="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3" fontId="10" fillId="0" borderId="5" xfId="0" applyNumberFormat="1" applyFont="1" applyFill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3" fontId="10" fillId="0" borderId="1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/>
      <protection locked="0"/>
    </xf>
    <xf numFmtId="3" fontId="9" fillId="0" borderId="1" xfId="0" applyNumberFormat="1" applyFont="1" applyFill="1" applyBorder="1" applyAlignment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0" borderId="94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3" fontId="10" fillId="0" borderId="7" xfId="0" applyNumberFormat="1" applyFont="1" applyBorder="1" applyAlignment="1" applyProtection="1">
      <alignment/>
      <protection locked="0"/>
    </xf>
    <xf numFmtId="3" fontId="10" fillId="0" borderId="9" xfId="0" applyNumberFormat="1" applyFont="1" applyBorder="1" applyAlignment="1" applyProtection="1">
      <alignment/>
      <protection locked="0"/>
    </xf>
    <xf numFmtId="3" fontId="0" fillId="0" borderId="96" xfId="0" applyNumberFormat="1" applyBorder="1" applyAlignment="1" applyProtection="1">
      <alignment/>
      <protection locked="0"/>
    </xf>
    <xf numFmtId="3" fontId="0" fillId="0" borderId="97" xfId="0" applyNumberFormat="1" applyBorder="1" applyAlignment="1" applyProtection="1">
      <alignment/>
      <protection locked="0"/>
    </xf>
    <xf numFmtId="3" fontId="0" fillId="0" borderId="98" xfId="0" applyNumberFormat="1" applyBorder="1" applyAlignment="1" applyProtection="1">
      <alignment/>
      <protection locked="0"/>
    </xf>
    <xf numFmtId="3" fontId="0" fillId="0" borderId="99" xfId="0" applyNumberFormat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6" xfId="0" applyNumberFormat="1" applyFont="1" applyFill="1" applyBorder="1" applyAlignment="1" applyProtection="1">
      <alignment/>
      <protection locked="0"/>
    </xf>
    <xf numFmtId="3" fontId="1" fillId="0" borderId="71" xfId="0" applyNumberFormat="1" applyFont="1" applyFill="1" applyBorder="1" applyAlignment="1" applyProtection="1">
      <alignment/>
      <protection locked="0"/>
    </xf>
    <xf numFmtId="3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3" fontId="1" fillId="0" borderId="6" xfId="0" applyNumberFormat="1" applyFont="1" applyFill="1" applyBorder="1" applyAlignment="1" applyProtection="1">
      <alignment/>
      <protection locked="0"/>
    </xf>
    <xf numFmtId="3" fontId="10" fillId="0" borderId="1" xfId="0" applyNumberFormat="1" applyFont="1" applyFill="1" applyBorder="1" applyAlignment="1" applyProtection="1">
      <alignment/>
      <protection locked="0"/>
    </xf>
    <xf numFmtId="3" fontId="10" fillId="0" borderId="5" xfId="0" applyNumberFormat="1" applyFon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/>
      <protection locked="0"/>
    </xf>
    <xf numFmtId="3" fontId="10" fillId="0" borderId="7" xfId="0" applyNumberFormat="1" applyFont="1" applyFill="1" applyBorder="1" applyAlignment="1" applyProtection="1">
      <alignment/>
      <protection locked="0"/>
    </xf>
    <xf numFmtId="3" fontId="10" fillId="0" borderId="9" xfId="0" applyNumberFormat="1" applyFont="1" applyFill="1" applyBorder="1" applyAlignment="1" applyProtection="1">
      <alignment/>
      <protection locked="0"/>
    </xf>
    <xf numFmtId="3" fontId="12" fillId="0" borderId="6" xfId="0" applyNumberFormat="1" applyFont="1" applyFill="1" applyBorder="1" applyAlignment="1" applyProtection="1">
      <alignment/>
      <protection locked="0"/>
    </xf>
    <xf numFmtId="3" fontId="12" fillId="0" borderId="7" xfId="0" applyNumberFormat="1" applyFont="1" applyFill="1" applyBorder="1" applyAlignment="1" applyProtection="1">
      <alignment/>
      <protection locked="0"/>
    </xf>
    <xf numFmtId="3" fontId="12" fillId="0" borderId="9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3" fontId="12" fillId="0" borderId="71" xfId="0" applyNumberFormat="1" applyFont="1" applyFill="1" applyBorder="1" applyAlignment="1" applyProtection="1">
      <alignment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3" fontId="0" fillId="0" borderId="6" xfId="0" applyNumberFormat="1" applyFill="1" applyBorder="1" applyAlignment="1" applyProtection="1">
      <alignment horizontal="right"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3" fontId="10" fillId="0" borderId="79" xfId="0" applyNumberFormat="1" applyFont="1" applyBorder="1" applyAlignment="1" applyProtection="1">
      <alignment/>
      <protection locked="0"/>
    </xf>
    <xf numFmtId="3" fontId="10" fillId="0" borderId="83" xfId="0" applyNumberFormat="1" applyFont="1" applyBorder="1" applyAlignment="1" applyProtection="1">
      <alignment/>
      <protection locked="0"/>
    </xf>
    <xf numFmtId="3" fontId="10" fillId="0" borderId="84" xfId="0" applyNumberFormat="1" applyFont="1" applyBorder="1" applyAlignment="1" applyProtection="1">
      <alignment/>
      <protection locked="0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61" xfId="0" applyFont="1" applyFill="1" applyBorder="1" applyAlignment="1">
      <alignment horizontal="center" vertical="center" textRotation="90" wrapText="1"/>
    </xf>
    <xf numFmtId="0" fontId="0" fillId="0" borderId="84" xfId="0" applyBorder="1" applyAlignment="1">
      <alignment/>
    </xf>
    <xf numFmtId="0" fontId="0" fillId="0" borderId="6" xfId="0" applyBorder="1" applyAlignment="1">
      <alignment/>
    </xf>
    <xf numFmtId="3" fontId="11" fillId="3" borderId="2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2" fillId="3" borderId="52" xfId="0" applyFont="1" applyFill="1" applyBorder="1" applyAlignment="1">
      <alignment horizontal="center" vertical="center" textRotation="90" wrapText="1"/>
    </xf>
    <xf numFmtId="3" fontId="43" fillId="17" borderId="45" xfId="0" applyNumberFormat="1" applyFont="1" applyFill="1" applyBorder="1" applyAlignment="1" applyProtection="1">
      <alignment horizontal="right" vertical="center"/>
      <protection locked="0"/>
    </xf>
    <xf numFmtId="3" fontId="43" fillId="0" borderId="13" xfId="0" applyNumberFormat="1" applyFont="1" applyFill="1" applyBorder="1" applyAlignment="1" applyProtection="1">
      <alignment horizontal="right" vertical="center"/>
      <protection locked="0"/>
    </xf>
    <xf numFmtId="0" fontId="39" fillId="0" borderId="33" xfId="0" applyFont="1" applyFill="1" applyBorder="1" applyAlignment="1">
      <alignment horizontal="left" vertical="center" wrapText="1"/>
    </xf>
    <xf numFmtId="3" fontId="23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43" fillId="0" borderId="57" xfId="0" applyNumberFormat="1" applyFont="1" applyBorder="1" applyAlignment="1">
      <alignment horizontal="left" vertical="center"/>
    </xf>
    <xf numFmtId="0" fontId="39" fillId="0" borderId="64" xfId="0" applyFont="1" applyFill="1" applyBorder="1" applyAlignment="1">
      <alignment horizontal="left" vertical="center" wrapText="1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0" fontId="26" fillId="18" borderId="0" xfId="0" applyFont="1" applyFill="1" applyBorder="1" applyAlignment="1">
      <alignment horizontal="left"/>
    </xf>
    <xf numFmtId="0" fontId="57" fillId="18" borderId="0" xfId="0" applyFont="1" applyFill="1" applyBorder="1" applyAlignment="1">
      <alignment/>
    </xf>
    <xf numFmtId="0" fontId="57" fillId="18" borderId="80" xfId="0" applyFont="1" applyFill="1" applyBorder="1" applyAlignment="1" applyProtection="1">
      <alignment horizontal="right"/>
      <protection locked="0"/>
    </xf>
    <xf numFmtId="0" fontId="57" fillId="18" borderId="14" xfId="0" applyFont="1" applyFill="1" applyBorder="1" applyAlignment="1">
      <alignment/>
    </xf>
    <xf numFmtId="0" fontId="65" fillId="0" borderId="0" xfId="0" applyFont="1" applyAlignment="1">
      <alignment horizontal="left"/>
    </xf>
    <xf numFmtId="3" fontId="67" fillId="18" borderId="66" xfId="0" applyNumberFormat="1" applyFont="1" applyFill="1" applyBorder="1" applyAlignment="1" applyProtection="1">
      <alignment horizontal="right" vertical="center"/>
      <protection locked="0"/>
    </xf>
    <xf numFmtId="208" fontId="68" fillId="18" borderId="62" xfId="0" applyNumberFormat="1" applyFont="1" applyFill="1" applyBorder="1" applyAlignment="1" applyProtection="1">
      <alignment horizontal="right" vertical="center"/>
      <protection locked="0"/>
    </xf>
    <xf numFmtId="0" fontId="28" fillId="18" borderId="62" xfId="0" applyFont="1" applyFill="1" applyBorder="1" applyAlignment="1" applyProtection="1">
      <alignment horizontal="left" vertical="center" wrapText="1"/>
      <protection locked="0"/>
    </xf>
    <xf numFmtId="0" fontId="28" fillId="18" borderId="19" xfId="0" applyFont="1" applyFill="1" applyBorder="1" applyAlignment="1" applyProtection="1">
      <alignment horizontal="left" vertical="center" wrapText="1"/>
      <protection locked="0"/>
    </xf>
    <xf numFmtId="3" fontId="67" fillId="18" borderId="61" xfId="0" applyNumberFormat="1" applyFont="1" applyFill="1" applyBorder="1" applyAlignment="1" applyProtection="1">
      <alignment horizontal="right" vertical="center"/>
      <protection locked="0"/>
    </xf>
    <xf numFmtId="0" fontId="28" fillId="18" borderId="62" xfId="0" applyFont="1" applyFill="1" applyBorder="1" applyAlignment="1" applyProtection="1" quotePrefix="1">
      <alignment horizontal="left" vertical="center" wrapText="1"/>
      <protection locked="0"/>
    </xf>
    <xf numFmtId="208" fontId="62" fillId="18" borderId="66" xfId="0" applyNumberFormat="1" applyFont="1" applyFill="1" applyBorder="1" applyAlignment="1" applyProtection="1">
      <alignment horizontal="right" vertical="center"/>
      <protection locked="0"/>
    </xf>
    <xf numFmtId="208" fontId="19" fillId="14" borderId="45" xfId="0" applyNumberFormat="1" applyFont="1" applyFill="1" applyBorder="1" applyAlignment="1" applyProtection="1">
      <alignment horizontal="right" vertical="center"/>
      <protection locked="0"/>
    </xf>
    <xf numFmtId="208" fontId="43" fillId="19" borderId="66" xfId="0" applyNumberFormat="1" applyFont="1" applyFill="1" applyBorder="1" applyAlignment="1" applyProtection="1">
      <alignment horizontal="right" vertical="center"/>
      <protection locked="0"/>
    </xf>
    <xf numFmtId="3" fontId="62" fillId="18" borderId="66" xfId="0" applyNumberFormat="1" applyFont="1" applyFill="1" applyBorder="1" applyAlignment="1" applyProtection="1">
      <alignment horizontal="right" vertical="center"/>
      <protection locked="0"/>
    </xf>
    <xf numFmtId="0" fontId="68" fillId="18" borderId="62" xfId="21" applyFont="1" applyFill="1" applyBorder="1" applyAlignment="1" applyProtection="1">
      <alignment horizontal="left" vertical="center" wrapText="1"/>
      <protection locked="0"/>
    </xf>
    <xf numFmtId="3" fontId="68" fillId="18" borderId="66" xfId="0" applyNumberFormat="1" applyFont="1" applyFill="1" applyBorder="1" applyAlignment="1" applyProtection="1">
      <alignment horizontal="right" vertical="center"/>
      <protection locked="0"/>
    </xf>
    <xf numFmtId="0" fontId="7" fillId="19" borderId="62" xfId="21" applyFont="1" applyFill="1" applyBorder="1" applyAlignment="1" applyProtection="1" quotePrefix="1">
      <alignment horizontal="left" vertical="center" wrapText="1"/>
      <protection locked="0"/>
    </xf>
    <xf numFmtId="3" fontId="43" fillId="19" borderId="66" xfId="0" applyNumberFormat="1" applyFont="1" applyFill="1" applyBorder="1" applyAlignment="1" applyProtection="1">
      <alignment horizontal="right" vertical="center"/>
      <protection locked="0"/>
    </xf>
    <xf numFmtId="3" fontId="62" fillId="18" borderId="66" xfId="0" applyNumberFormat="1" applyFont="1" applyFill="1" applyBorder="1" applyAlignment="1" applyProtection="1">
      <alignment horizontal="left" vertical="center" wrapText="1"/>
      <protection locked="0"/>
    </xf>
    <xf numFmtId="3" fontId="62" fillId="18" borderId="38" xfId="0" applyNumberFormat="1" applyFont="1" applyFill="1" applyBorder="1" applyAlignment="1" applyProtection="1">
      <alignment horizontal="right" vertical="center"/>
      <protection locked="0"/>
    </xf>
    <xf numFmtId="3" fontId="62" fillId="18" borderId="14" xfId="0" applyNumberFormat="1" applyFont="1" applyFill="1" applyBorder="1" applyAlignment="1" applyProtection="1">
      <alignment horizontal="right" vertical="center"/>
      <protection locked="0"/>
    </xf>
    <xf numFmtId="3" fontId="23" fillId="19" borderId="66" xfId="0" applyNumberFormat="1" applyFont="1" applyFill="1" applyBorder="1" applyAlignment="1" applyProtection="1" quotePrefix="1">
      <alignment horizontal="left" vertical="center" wrapText="1"/>
      <protection locked="0"/>
    </xf>
    <xf numFmtId="3" fontId="7" fillId="19" borderId="68" xfId="0" applyNumberFormat="1" applyFont="1" applyFill="1" applyBorder="1" applyAlignment="1" applyProtection="1">
      <alignment horizontal="right" vertical="center"/>
      <protection locked="0"/>
    </xf>
    <xf numFmtId="3" fontId="68" fillId="18" borderId="17" xfId="0" applyNumberFormat="1" applyFont="1" applyFill="1" applyBorder="1" applyAlignment="1" applyProtection="1">
      <alignment horizontal="right" vertical="center"/>
      <protection locked="0"/>
    </xf>
    <xf numFmtId="3" fontId="28" fillId="18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23" fillId="19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7" fillId="19" borderId="66" xfId="0" applyNumberFormat="1" applyFont="1" applyFill="1" applyBorder="1" applyAlignment="1" applyProtection="1">
      <alignment horizontal="right" vertical="center"/>
      <protection locked="0"/>
    </xf>
    <xf numFmtId="3" fontId="67" fillId="18" borderId="45" xfId="0" applyNumberFormat="1" applyFont="1" applyFill="1" applyBorder="1" applyAlignment="1">
      <alignment horizontal="right" vertical="center"/>
    </xf>
    <xf numFmtId="3" fontId="20" fillId="19" borderId="62" xfId="0" applyNumberFormat="1" applyFont="1" applyFill="1" applyBorder="1" applyAlignment="1" applyProtection="1" quotePrefix="1">
      <alignment horizontal="left" vertical="center" wrapText="1"/>
      <protection locked="0"/>
    </xf>
    <xf numFmtId="0" fontId="69" fillId="18" borderId="62" xfId="0" applyFont="1" applyFill="1" applyBorder="1" applyAlignment="1" applyProtection="1" quotePrefix="1">
      <alignment horizontal="left" vertical="center" wrapText="1"/>
      <protection locked="0"/>
    </xf>
    <xf numFmtId="0" fontId="14" fillId="19" borderId="62" xfId="0" applyFont="1" applyFill="1" applyBorder="1" applyAlignment="1" applyProtection="1" quotePrefix="1">
      <alignment horizontal="left" vertical="center" wrapText="1"/>
      <protection locked="0"/>
    </xf>
    <xf numFmtId="3" fontId="14" fillId="19" borderId="45" xfId="0" applyNumberFormat="1" applyFont="1" applyFill="1" applyBorder="1" applyAlignment="1">
      <alignment horizontal="right" vertical="center"/>
    </xf>
    <xf numFmtId="3" fontId="45" fillId="19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45" fillId="19" borderId="66" xfId="0" applyNumberFormat="1" applyFont="1" applyFill="1" applyBorder="1" applyAlignment="1" applyProtection="1">
      <alignment horizontal="right" vertical="center"/>
      <protection locked="0"/>
    </xf>
    <xf numFmtId="3" fontId="14" fillId="19" borderId="66" xfId="0" applyNumberFormat="1" applyFont="1" applyFill="1" applyBorder="1" applyAlignment="1" applyProtection="1">
      <alignment horizontal="right" vertical="center"/>
      <protection locked="0"/>
    </xf>
    <xf numFmtId="3" fontId="13" fillId="19" borderId="45" xfId="0" applyNumberFormat="1" applyFont="1" applyFill="1" applyBorder="1" applyAlignment="1">
      <alignment horizontal="right" vertical="center"/>
    </xf>
    <xf numFmtId="3" fontId="7" fillId="19" borderId="45" xfId="0" applyNumberFormat="1" applyFont="1" applyFill="1" applyBorder="1" applyAlignment="1">
      <alignment horizontal="right" vertical="center"/>
    </xf>
    <xf numFmtId="3" fontId="7" fillId="19" borderId="61" xfId="0" applyNumberFormat="1" applyFont="1" applyFill="1" applyBorder="1" applyAlignment="1">
      <alignment horizontal="right" vertical="center"/>
    </xf>
    <xf numFmtId="3" fontId="28" fillId="18" borderId="63" xfId="0" applyNumberFormat="1" applyFont="1" applyFill="1" applyBorder="1" applyAlignment="1" applyProtection="1" quotePrefix="1">
      <alignment horizontal="left" vertical="center" wrapText="1"/>
      <protection locked="0"/>
    </xf>
    <xf numFmtId="3" fontId="67" fillId="18" borderId="69" xfId="0" applyNumberFormat="1" applyFont="1" applyFill="1" applyBorder="1" applyAlignment="1" applyProtection="1">
      <alignment horizontal="right" vertical="center"/>
      <protection locked="0"/>
    </xf>
    <xf numFmtId="3" fontId="67" fillId="18" borderId="66" xfId="0" applyNumberFormat="1" applyFont="1" applyFill="1" applyBorder="1" applyAlignment="1">
      <alignment horizontal="right" vertical="center"/>
    </xf>
    <xf numFmtId="3" fontId="7" fillId="19" borderId="62" xfId="0" applyNumberFormat="1" applyFont="1" applyFill="1" applyBorder="1" applyAlignment="1" applyProtection="1">
      <alignment horizontal="right" vertical="center"/>
      <protection locked="0"/>
    </xf>
    <xf numFmtId="3" fontId="23" fillId="19" borderId="19" xfId="0" applyNumberFormat="1" applyFont="1" applyFill="1" applyBorder="1" applyAlignment="1" applyProtection="1" quotePrefix="1">
      <alignment horizontal="left" vertical="center" wrapText="1"/>
      <protection locked="0"/>
    </xf>
    <xf numFmtId="3" fontId="7" fillId="19" borderId="61" xfId="0" applyNumberFormat="1" applyFont="1" applyFill="1" applyBorder="1" applyAlignment="1" applyProtection="1">
      <alignment horizontal="right" vertical="center"/>
      <protection locked="0"/>
    </xf>
    <xf numFmtId="3" fontId="28" fillId="18" borderId="62" xfId="0" applyNumberFormat="1" applyFont="1" applyFill="1" applyBorder="1" applyAlignment="1" applyProtection="1">
      <alignment horizontal="left" vertical="center" wrapText="1"/>
      <protection locked="0"/>
    </xf>
    <xf numFmtId="3" fontId="28" fillId="18" borderId="19" xfId="0" applyNumberFormat="1" applyFont="1" applyFill="1" applyBorder="1" applyAlignment="1" applyProtection="1" quotePrefix="1">
      <alignment horizontal="left" vertical="center" wrapText="1"/>
      <protection locked="0"/>
    </xf>
    <xf numFmtId="3" fontId="11" fillId="19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19" fillId="19" borderId="66" xfId="0" applyNumberFormat="1" applyFont="1" applyFill="1" applyBorder="1" applyAlignment="1" applyProtection="1">
      <alignment horizontal="right" vertical="center"/>
      <protection locked="0"/>
    </xf>
    <xf numFmtId="3" fontId="72" fillId="18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33" fillId="19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67" fillId="18" borderId="19" xfId="0" applyNumberFormat="1" applyFont="1" applyFill="1" applyBorder="1" applyAlignment="1" applyProtection="1" quotePrefix="1">
      <alignment horizontal="left" vertical="center" wrapText="1"/>
      <protection locked="0"/>
    </xf>
    <xf numFmtId="3" fontId="62" fillId="18" borderId="61" xfId="0" applyNumberFormat="1" applyFont="1" applyFill="1" applyBorder="1" applyAlignment="1" applyProtection="1">
      <alignment horizontal="right" vertical="center"/>
      <protection locked="0"/>
    </xf>
    <xf numFmtId="3" fontId="23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28" fillId="18" borderId="62" xfId="0" applyFont="1" applyFill="1" applyBorder="1" applyAlignment="1">
      <alignment horizontal="left" vertical="center" wrapText="1"/>
    </xf>
    <xf numFmtId="0" fontId="71" fillId="18" borderId="62" xfId="0" applyFont="1" applyFill="1" applyBorder="1" applyAlignment="1">
      <alignment horizontal="left" vertical="center" wrapText="1"/>
    </xf>
    <xf numFmtId="0" fontId="69" fillId="18" borderId="66" xfId="0" applyFont="1" applyFill="1" applyBorder="1" applyAlignment="1">
      <alignment horizontal="left" vertical="center" wrapText="1"/>
    </xf>
    <xf numFmtId="3" fontId="0" fillId="0" borderId="75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3" fontId="12" fillId="0" borderId="7" xfId="0" applyNumberFormat="1" applyFont="1" applyBorder="1" applyAlignment="1" applyProtection="1">
      <alignment/>
      <protection locked="0"/>
    </xf>
    <xf numFmtId="3" fontId="12" fillId="0" borderId="7" xfId="0" applyNumberFormat="1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 horizontal="left" vertical="center" wrapText="1"/>
      <protection locked="0"/>
    </xf>
    <xf numFmtId="3" fontId="7" fillId="19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62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/>
    </xf>
    <xf numFmtId="3" fontId="0" fillId="0" borderId="62" xfId="0" applyNumberFormat="1" applyFill="1" applyBorder="1" applyAlignment="1">
      <alignment/>
    </xf>
    <xf numFmtId="0" fontId="39" fillId="19" borderId="19" xfId="0" applyFont="1" applyFill="1" applyBorder="1" applyAlignment="1" applyProtection="1">
      <alignment horizontal="left" vertical="center" wrapText="1"/>
      <protection locked="0"/>
    </xf>
    <xf numFmtId="3" fontId="7" fillId="19" borderId="62" xfId="0" applyNumberFormat="1" applyFont="1" applyFill="1" applyBorder="1" applyAlignment="1" applyProtection="1">
      <alignment horizontal="left" vertical="center" wrapText="1"/>
      <protection locked="0"/>
    </xf>
    <xf numFmtId="3" fontId="62" fillId="18" borderId="45" xfId="0" applyNumberFormat="1" applyFont="1" applyFill="1" applyBorder="1" applyAlignment="1">
      <alignment horizontal="right" vertical="center"/>
    </xf>
    <xf numFmtId="3" fontId="67" fillId="18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67" fillId="18" borderId="17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right"/>
      <protection locked="0"/>
    </xf>
    <xf numFmtId="0" fontId="26" fillId="18" borderId="66" xfId="0" applyFont="1" applyFill="1" applyBorder="1" applyAlignment="1">
      <alignment horizontal="left" vertical="center" wrapText="1"/>
    </xf>
    <xf numFmtId="0" fontId="26" fillId="18" borderId="61" xfId="0" applyFont="1" applyFill="1" applyBorder="1" applyAlignment="1" applyProtection="1" quotePrefix="1">
      <alignment horizontal="left" vertical="center" wrapText="1"/>
      <protection locked="0"/>
    </xf>
    <xf numFmtId="3" fontId="0" fillId="0" borderId="77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1" fillId="0" borderId="101" xfId="0" applyNumberFormat="1" applyFont="1" applyBorder="1" applyAlignment="1" applyProtection="1">
      <alignment/>
      <protection locked="0"/>
    </xf>
    <xf numFmtId="3" fontId="1" fillId="0" borderId="3" xfId="0" applyNumberFormat="1" applyFont="1" applyBorder="1" applyAlignment="1" applyProtection="1">
      <alignment/>
      <protection locked="0"/>
    </xf>
    <xf numFmtId="3" fontId="6" fillId="0" borderId="8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10" fillId="0" borderId="9" xfId="0" applyNumberFormat="1" applyFont="1" applyBorder="1" applyAlignment="1" applyProtection="1">
      <alignment/>
      <protection locked="0"/>
    </xf>
    <xf numFmtId="0" fontId="0" fillId="0" borderId="102" xfId="0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3" fontId="1" fillId="0" borderId="103" xfId="0" applyNumberFormat="1" applyFont="1" applyBorder="1" applyAlignment="1" applyProtection="1">
      <alignment/>
      <protection locked="0"/>
    </xf>
    <xf numFmtId="3" fontId="1" fillId="0" borderId="102" xfId="0" applyNumberFormat="1" applyFont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24" fillId="0" borderId="103" xfId="0" applyNumberFormat="1" applyFont="1" applyBorder="1" applyAlignment="1" applyProtection="1">
      <alignment/>
      <protection locked="0"/>
    </xf>
    <xf numFmtId="3" fontId="24" fillId="0" borderId="8" xfId="0" applyNumberFormat="1" applyFont="1" applyFill="1" applyBorder="1" applyAlignment="1" applyProtection="1">
      <alignment/>
      <protection locked="0"/>
    </xf>
    <xf numFmtId="0" fontId="73" fillId="0" borderId="0" xfId="0" applyFont="1" applyAlignment="1">
      <alignment/>
    </xf>
    <xf numFmtId="3" fontId="1" fillId="0" borderId="104" xfId="0" applyNumberFormat="1" applyFont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/>
      <protection locked="0"/>
    </xf>
    <xf numFmtId="3" fontId="10" fillId="0" borderId="105" xfId="0" applyNumberFormat="1" applyFont="1" applyBorder="1" applyAlignment="1" applyProtection="1">
      <alignment/>
      <protection locked="0"/>
    </xf>
    <xf numFmtId="3" fontId="10" fillId="0" borderId="106" xfId="0" applyNumberFormat="1" applyFont="1" applyBorder="1" applyAlignment="1" applyProtection="1">
      <alignment/>
      <protection locked="0"/>
    </xf>
    <xf numFmtId="3" fontId="10" fillId="0" borderId="107" xfId="0" applyNumberFormat="1" applyFont="1" applyBorder="1" applyAlignment="1" applyProtection="1">
      <alignment/>
      <protection locked="0"/>
    </xf>
    <xf numFmtId="3" fontId="0" fillId="0" borderId="108" xfId="0" applyNumberFormat="1" applyBorder="1" applyAlignment="1" applyProtection="1">
      <alignment/>
      <protection locked="0"/>
    </xf>
    <xf numFmtId="3" fontId="0" fillId="0" borderId="96" xfId="0" applyNumberFormat="1" applyFill="1" applyBorder="1" applyAlignment="1" applyProtection="1">
      <alignment/>
      <protection locked="0"/>
    </xf>
    <xf numFmtId="3" fontId="0" fillId="0" borderId="109" xfId="0" applyNumberFormat="1" applyBorder="1" applyAlignment="1" applyProtection="1">
      <alignment/>
      <protection locked="0"/>
    </xf>
    <xf numFmtId="3" fontId="0" fillId="0" borderId="97" xfId="0" applyNumberFormat="1" applyFill="1" applyBorder="1" applyAlignment="1" applyProtection="1">
      <alignment/>
      <protection locked="0"/>
    </xf>
    <xf numFmtId="3" fontId="0" fillId="0" borderId="110" xfId="0" applyNumberFormat="1" applyBorder="1" applyAlignment="1" applyProtection="1">
      <alignment/>
      <protection locked="0"/>
    </xf>
    <xf numFmtId="3" fontId="0" fillId="0" borderId="98" xfId="0" applyNumberFormat="1" applyFill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3" fontId="0" fillId="0" borderId="99" xfId="0" applyNumberFormat="1" applyFill="1" applyBorder="1" applyAlignment="1" applyProtection="1">
      <alignment/>
      <protection locked="0"/>
    </xf>
    <xf numFmtId="3" fontId="0" fillId="0" borderId="102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 vertical="center"/>
    </xf>
    <xf numFmtId="3" fontId="21" fillId="0" borderId="52" xfId="0" applyNumberFormat="1" applyFont="1" applyFill="1" applyBorder="1" applyAlignment="1" applyProtection="1">
      <alignment horizontal="center" vertical="center"/>
      <protection locked="0"/>
    </xf>
    <xf numFmtId="3" fontId="21" fillId="0" borderId="91" xfId="0" applyNumberFormat="1" applyFont="1" applyFill="1" applyBorder="1" applyAlignment="1" applyProtection="1">
      <alignment horizontal="center" vertical="center"/>
      <protection locked="0"/>
    </xf>
    <xf numFmtId="3" fontId="14" fillId="0" borderId="55" xfId="0" applyNumberFormat="1" applyFont="1" applyFill="1" applyBorder="1" applyAlignment="1" applyProtection="1">
      <alignment horizontal="center" vertical="center" textRotation="90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14" fillId="0" borderId="6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64" xfId="0" applyFont="1" applyFill="1" applyBorder="1" applyAlignment="1">
      <alignment horizontal="center" vertical="center" textRotation="90" wrapText="1"/>
    </xf>
    <xf numFmtId="3" fontId="38" fillId="0" borderId="63" xfId="0" applyNumberFormat="1" applyFont="1" applyFill="1" applyBorder="1" applyAlignment="1" applyProtection="1">
      <alignment horizontal="center" vertical="center" textRotation="90"/>
      <protection locked="0"/>
    </xf>
    <xf numFmtId="3" fontId="38" fillId="0" borderId="62" xfId="0" applyNumberFormat="1" applyFont="1" applyFill="1" applyBorder="1" applyAlignment="1" applyProtection="1">
      <alignment horizontal="center" vertical="center" textRotation="90"/>
      <protection locked="0"/>
    </xf>
    <xf numFmtId="3" fontId="12" fillId="0" borderId="6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55" xfId="0" applyFont="1" applyFill="1" applyBorder="1" applyAlignment="1">
      <alignment horizontal="center" vertical="center" textRotation="90" wrapText="1"/>
    </xf>
    <xf numFmtId="0" fontId="14" fillId="0" borderId="40" xfId="0" applyFont="1" applyFill="1" applyBorder="1" applyAlignment="1">
      <alignment horizontal="center" vertical="center" textRotation="90" wrapText="1"/>
    </xf>
    <xf numFmtId="3" fontId="12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38" fillId="0" borderId="64" xfId="0" applyNumberFormat="1" applyFont="1" applyFill="1" applyBorder="1" applyAlignment="1" applyProtection="1">
      <alignment horizontal="center" vertical="center" textRotation="90"/>
      <protection locked="0"/>
    </xf>
    <xf numFmtId="3" fontId="38" fillId="0" borderId="33" xfId="0" applyNumberFormat="1" applyFont="1" applyFill="1" applyBorder="1" applyAlignment="1" applyProtection="1">
      <alignment horizontal="center" vertical="center" textRotation="90"/>
      <protection locked="0"/>
    </xf>
    <xf numFmtId="3" fontId="38" fillId="0" borderId="40" xfId="0" applyNumberFormat="1" applyFont="1" applyFill="1" applyBorder="1" applyAlignment="1" applyProtection="1">
      <alignment horizontal="center" vertical="center" textRotation="90"/>
      <protection locked="0"/>
    </xf>
    <xf numFmtId="3" fontId="21" fillId="0" borderId="64" xfId="0" applyNumberFormat="1" applyFont="1" applyFill="1" applyBorder="1" applyAlignment="1" applyProtection="1">
      <alignment horizontal="center" vertical="center"/>
      <protection locked="0"/>
    </xf>
    <xf numFmtId="3" fontId="21" fillId="0" borderId="62" xfId="0" applyNumberFormat="1" applyFont="1" applyFill="1" applyBorder="1" applyAlignment="1" applyProtection="1">
      <alignment horizontal="left" vertical="center"/>
      <protection locked="0"/>
    </xf>
    <xf numFmtId="3" fontId="21" fillId="0" borderId="33" xfId="0" applyNumberFormat="1" applyFont="1" applyFill="1" applyBorder="1" applyAlignment="1" applyProtection="1">
      <alignment horizontal="center" vertical="center"/>
      <protection locked="0"/>
    </xf>
    <xf numFmtId="3" fontId="21" fillId="0" borderId="40" xfId="0" applyNumberFormat="1" applyFont="1" applyFill="1" applyBorder="1" applyAlignment="1" applyProtection="1">
      <alignment horizontal="center" vertical="center"/>
      <protection locked="0"/>
    </xf>
    <xf numFmtId="3" fontId="14" fillId="0" borderId="44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48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112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15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42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20" fillId="0" borderId="62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37" xfId="0" applyNumberFormat="1" applyFont="1" applyFill="1" applyBorder="1" applyAlignment="1" applyProtection="1" quotePrefix="1">
      <alignment horizontal="left" vertical="center" wrapText="1"/>
      <protection locked="0"/>
    </xf>
    <xf numFmtId="3" fontId="14" fillId="0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62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textRotation="90" wrapText="1"/>
      <protection locked="0"/>
    </xf>
    <xf numFmtId="0" fontId="14" fillId="0" borderId="4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6" xfId="0" applyFont="1" applyFill="1" applyBorder="1" applyAlignment="1" applyProtection="1">
      <alignment horizontal="center" vertical="center" textRotation="90" wrapText="1"/>
      <protection locked="0"/>
    </xf>
    <xf numFmtId="0" fontId="60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37" fillId="0" borderId="62" xfId="0" applyFont="1" applyFill="1" applyBorder="1" applyAlignment="1" applyProtection="1">
      <alignment horizontal="left" vertical="center" wrapText="1"/>
      <protection locked="0"/>
    </xf>
    <xf numFmtId="0" fontId="60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60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60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60" fillId="0" borderId="17" xfId="0" applyNumberFormat="1" applyFont="1" applyFill="1" applyBorder="1" applyAlignment="1" applyProtection="1">
      <alignment horizontal="center" vertical="center" textRotation="90"/>
      <protection locked="0"/>
    </xf>
    <xf numFmtId="0" fontId="60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6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0" fillId="0" borderId="14" xfId="0" applyNumberFormat="1" applyFont="1" applyFill="1" applyBorder="1" applyAlignment="1">
      <alignment horizontal="center" vertical="center" textRotation="90" wrapText="1"/>
    </xf>
    <xf numFmtId="3" fontId="12" fillId="0" borderId="33" xfId="0" applyNumberFormat="1" applyFont="1" applyFill="1" applyBorder="1" applyAlignment="1" applyProtection="1">
      <alignment horizontal="center" vertical="center"/>
      <protection locked="0"/>
    </xf>
    <xf numFmtId="3" fontId="12" fillId="0" borderId="64" xfId="0" applyNumberFormat="1" applyFont="1" applyFill="1" applyBorder="1" applyAlignment="1" applyProtection="1">
      <alignment horizontal="center" vertical="center"/>
      <protection locked="0"/>
    </xf>
    <xf numFmtId="3" fontId="62" fillId="18" borderId="6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112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64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20" fillId="0" borderId="100" xfId="0" applyFont="1" applyFill="1" applyBorder="1" applyAlignment="1" applyProtection="1">
      <alignment horizontal="center" vertical="center"/>
      <protection locked="0"/>
    </xf>
    <xf numFmtId="0" fontId="20" fillId="0" borderId="113" xfId="0" applyFont="1" applyFill="1" applyBorder="1" applyAlignment="1" applyProtection="1">
      <alignment horizontal="center" vertical="center"/>
      <protection locked="0"/>
    </xf>
    <xf numFmtId="0" fontId="20" fillId="0" borderId="114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48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Fill="1" applyBorder="1" applyAlignment="1" applyProtection="1">
      <alignment horizontal="left" vertical="center" wrapText="1"/>
      <protection locked="0"/>
    </xf>
    <xf numFmtId="0" fontId="14" fillId="0" borderId="86" xfId="0" applyFont="1" applyFill="1" applyBorder="1" applyAlignment="1" applyProtection="1">
      <alignment horizontal="lef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 quotePrefix="1">
      <alignment horizontal="left" vertical="center" wrapText="1"/>
      <protection locked="0"/>
    </xf>
    <xf numFmtId="0" fontId="3" fillId="0" borderId="40" xfId="0" applyFont="1" applyFill="1" applyBorder="1" applyAlignment="1" applyProtection="1" quotePrefix="1">
      <alignment horizontal="left" vertical="center" wrapText="1"/>
      <protection locked="0"/>
    </xf>
    <xf numFmtId="0" fontId="3" fillId="0" borderId="64" xfId="0" applyFont="1" applyFill="1" applyBorder="1" applyAlignment="1" applyProtection="1" quotePrefix="1">
      <alignment horizontal="left"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87" xfId="0" applyFont="1" applyFill="1" applyBorder="1" applyAlignment="1" applyProtection="1">
      <alignment horizontal="left" vertical="center" wrapText="1"/>
      <protection locked="0"/>
    </xf>
    <xf numFmtId="0" fontId="7" fillId="0" borderId="86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left" vertical="center"/>
      <protection locked="0"/>
    </xf>
    <xf numFmtId="0" fontId="7" fillId="0" borderId="87" xfId="0" applyFont="1" applyFill="1" applyBorder="1" applyAlignment="1" applyProtection="1">
      <alignment horizontal="left" vertical="center"/>
      <protection locked="0"/>
    </xf>
    <xf numFmtId="0" fontId="7" fillId="0" borderId="86" xfId="0" applyFont="1" applyFill="1" applyBorder="1" applyAlignment="1" applyProtection="1">
      <alignment horizontal="left" vertical="center"/>
      <protection locked="0"/>
    </xf>
    <xf numFmtId="0" fontId="7" fillId="0" borderId="67" xfId="0" applyFont="1" applyFill="1" applyBorder="1" applyAlignment="1" applyProtection="1">
      <alignment horizontal="left" vertical="center"/>
      <protection locked="0"/>
    </xf>
    <xf numFmtId="3" fontId="36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42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86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3" fontId="43" fillId="19" borderId="62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28" xfId="0" applyNumberFormat="1" applyFont="1" applyFill="1" applyBorder="1" applyAlignment="1">
      <alignment horizontal="center" vertical="center" textRotation="90" wrapText="1"/>
    </xf>
    <xf numFmtId="0" fontId="60" fillId="0" borderId="51" xfId="0" applyNumberFormat="1" applyFont="1" applyFill="1" applyBorder="1" applyAlignment="1">
      <alignment horizontal="center" vertical="center" textRotation="90" wrapText="1"/>
    </xf>
    <xf numFmtId="0" fontId="60" fillId="0" borderId="34" xfId="0" applyNumberFormat="1" applyFont="1" applyFill="1" applyBorder="1" applyAlignment="1">
      <alignment horizontal="center" vertical="center" textRotation="90" wrapText="1"/>
    </xf>
    <xf numFmtId="0" fontId="60" fillId="0" borderId="14" xfId="0" applyNumberFormat="1" applyFont="1" applyFill="1" applyBorder="1" applyAlignment="1">
      <alignment horizontal="center" vertical="center" textRotation="90"/>
    </xf>
    <xf numFmtId="0" fontId="60" fillId="0" borderId="115" xfId="0" applyNumberFormat="1" applyFont="1" applyFill="1" applyBorder="1" applyAlignment="1">
      <alignment horizontal="center" vertical="center" textRotation="90"/>
    </xf>
    <xf numFmtId="49" fontId="60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60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60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0" xfId="0" applyFont="1" applyFill="1" applyBorder="1" applyAlignment="1" applyProtection="1">
      <alignment horizontal="center" vertical="center"/>
      <protection locked="0"/>
    </xf>
    <xf numFmtId="0" fontId="3" fillId="0" borderId="113" xfId="0" applyFont="1" applyFill="1" applyBorder="1" applyAlignment="1" applyProtection="1">
      <alignment horizontal="center" vertical="center"/>
      <protection locked="0"/>
    </xf>
    <xf numFmtId="0" fontId="3" fillId="0" borderId="114" xfId="0" applyFont="1" applyFill="1" applyBorder="1" applyAlignment="1" applyProtection="1">
      <alignment horizontal="center" vertical="center"/>
      <protection locked="0"/>
    </xf>
    <xf numFmtId="0" fontId="7" fillId="0" borderId="100" xfId="0" applyFont="1" applyFill="1" applyBorder="1" applyAlignment="1" applyProtection="1">
      <alignment horizontal="left" vertical="center" wrapText="1"/>
      <protection locked="0"/>
    </xf>
    <xf numFmtId="0" fontId="7" fillId="0" borderId="113" xfId="0" applyFont="1" applyFill="1" applyBorder="1" applyAlignment="1" applyProtection="1">
      <alignment horizontal="left" vertical="center" wrapText="1"/>
      <protection locked="0"/>
    </xf>
    <xf numFmtId="0" fontId="7" fillId="0" borderId="114" xfId="0" applyFont="1" applyFill="1" applyBorder="1" applyAlignment="1" applyProtection="1">
      <alignment horizontal="left" vertical="center" wrapText="1"/>
      <protection locked="0"/>
    </xf>
    <xf numFmtId="3" fontId="12" fillId="0" borderId="100" xfId="0" applyNumberFormat="1" applyFont="1" applyFill="1" applyBorder="1" applyAlignment="1" applyProtection="1">
      <alignment horizontal="center" vertical="center"/>
      <protection locked="0"/>
    </xf>
    <xf numFmtId="3" fontId="12" fillId="0" borderId="114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14" fillId="0" borderId="44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48" xfId="0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42" xfId="0" applyFont="1" applyFill="1" applyBorder="1" applyAlignment="1" applyProtection="1">
      <alignment horizontal="left" vertical="center"/>
      <protection locked="0"/>
    </xf>
    <xf numFmtId="0" fontId="3" fillId="0" borderId="62" xfId="0" applyFont="1" applyFill="1" applyBorder="1" applyAlignment="1" applyProtection="1">
      <alignment vertical="center" wrapText="1"/>
      <protection locked="0"/>
    </xf>
    <xf numFmtId="0" fontId="25" fillId="0" borderId="33" xfId="0" applyFont="1" applyFill="1" applyBorder="1" applyAlignment="1" applyProtection="1" quotePrefix="1">
      <alignment horizontal="left" vertical="center" wrapText="1"/>
      <protection locked="0"/>
    </xf>
    <xf numFmtId="0" fontId="25" fillId="0" borderId="40" xfId="0" applyFont="1" applyFill="1" applyBorder="1" applyAlignment="1" applyProtection="1" quotePrefix="1">
      <alignment horizontal="left" vertical="center" wrapText="1"/>
      <protection locked="0"/>
    </xf>
    <xf numFmtId="0" fontId="25" fillId="0" borderId="64" xfId="0" applyFont="1" applyFill="1" applyBorder="1" applyAlignment="1" applyProtection="1" quotePrefix="1">
      <alignment horizontal="left" vertical="center" wrapText="1"/>
      <protection locked="0"/>
    </xf>
    <xf numFmtId="49" fontId="60" fillId="0" borderId="14" xfId="0" applyNumberFormat="1" applyFont="1" applyFill="1" applyBorder="1" applyAlignment="1">
      <alignment horizontal="center" vertical="center" textRotation="90"/>
    </xf>
    <xf numFmtId="0" fontId="60" fillId="0" borderId="90" xfId="0" applyNumberFormat="1" applyFont="1" applyFill="1" applyBorder="1" applyAlignment="1">
      <alignment horizontal="center" vertical="center" textRotation="90"/>
    </xf>
    <xf numFmtId="0" fontId="60" fillId="0" borderId="51" xfId="0" applyNumberFormat="1" applyFont="1" applyFill="1" applyBorder="1" applyAlignment="1">
      <alignment horizontal="center" vertical="center" textRotation="90"/>
    </xf>
    <xf numFmtId="0" fontId="1" fillId="0" borderId="11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4" fillId="0" borderId="62" xfId="0" applyFont="1" applyFill="1" applyBorder="1" applyAlignment="1" applyProtection="1">
      <alignment vertical="center"/>
      <protection locked="0"/>
    </xf>
    <xf numFmtId="0" fontId="14" fillId="0" borderId="33" xfId="0" applyFont="1" applyFill="1" applyBorder="1" applyAlignment="1" applyProtection="1">
      <alignment vertical="center"/>
      <protection locked="0"/>
    </xf>
    <xf numFmtId="0" fontId="14" fillId="0" borderId="62" xfId="0" applyFont="1" applyFill="1" applyBorder="1" applyAlignment="1" applyProtection="1" quotePrefix="1">
      <alignment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 quotePrefix="1">
      <alignment vertical="center" wrapText="1"/>
      <protection locked="0"/>
    </xf>
    <xf numFmtId="0" fontId="7" fillId="0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Fill="1" applyBorder="1" applyAlignment="1" applyProtection="1" quotePrefix="1">
      <alignment vertical="center"/>
      <protection locked="0"/>
    </xf>
    <xf numFmtId="0" fontId="7" fillId="0" borderId="62" xfId="0" applyFont="1" applyFill="1" applyBorder="1" applyAlignment="1" applyProtection="1">
      <alignment vertical="center"/>
      <protection locked="0"/>
    </xf>
    <xf numFmtId="0" fontId="14" fillId="0" borderId="63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 quotePrefix="1">
      <alignment horizontal="left" vertical="center" wrapText="1"/>
      <protection locked="0"/>
    </xf>
    <xf numFmtId="0" fontId="7" fillId="0" borderId="40" xfId="0" applyFont="1" applyFill="1" applyBorder="1" applyAlignment="1" applyProtection="1" quotePrefix="1">
      <alignment horizontal="left" vertical="center" wrapText="1"/>
      <protection locked="0"/>
    </xf>
    <xf numFmtId="0" fontId="7" fillId="0" borderId="64" xfId="0" applyFont="1" applyFill="1" applyBorder="1" applyAlignment="1" applyProtection="1" quotePrefix="1">
      <alignment horizontal="left" vertical="center" wrapText="1"/>
      <protection locked="0"/>
    </xf>
    <xf numFmtId="3" fontId="14" fillId="0" borderId="33" xfId="0" applyNumberFormat="1" applyFont="1" applyFill="1" applyBorder="1" applyAlignment="1" applyProtection="1" quotePrefix="1">
      <alignment horizontal="center" vertical="center"/>
      <protection locked="0"/>
    </xf>
    <xf numFmtId="3" fontId="14" fillId="0" borderId="40" xfId="0" applyNumberFormat="1" applyFont="1" applyFill="1" applyBorder="1" applyAlignment="1" applyProtection="1" quotePrefix="1">
      <alignment horizontal="center" vertical="center"/>
      <protection locked="0"/>
    </xf>
    <xf numFmtId="3" fontId="14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64" xfId="0" applyFont="1" applyFill="1" applyBorder="1" applyAlignment="1" applyProtection="1">
      <alignment vertical="center"/>
      <protection locked="0"/>
    </xf>
    <xf numFmtId="3" fontId="20" fillId="0" borderId="33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 locked="0"/>
    </xf>
    <xf numFmtId="3" fontId="20" fillId="0" borderId="63" xfId="0" applyNumberFormat="1" applyFont="1" applyFill="1" applyBorder="1" applyAlignment="1" applyProtection="1">
      <alignment vertical="center"/>
      <protection locked="0"/>
    </xf>
    <xf numFmtId="3" fontId="21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>
      <alignment horizontal="center" vertical="center" textRotation="90" wrapText="1"/>
    </xf>
    <xf numFmtId="3" fontId="7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7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112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3" fontId="36" fillId="0" borderId="36" xfId="0" applyNumberFormat="1" applyFont="1" applyFill="1" applyBorder="1" applyAlignment="1" applyProtection="1" quotePrefix="1">
      <alignment horizontal="left" vertical="center"/>
      <protection locked="0"/>
    </xf>
    <xf numFmtId="3" fontId="36" fillId="0" borderId="37" xfId="0" applyNumberFormat="1" applyFont="1" applyFill="1" applyBorder="1" applyAlignment="1" applyProtection="1">
      <alignment horizontal="left" vertical="center"/>
      <protection locked="0"/>
    </xf>
    <xf numFmtId="3" fontId="36" fillId="0" borderId="42" xfId="0" applyNumberFormat="1" applyFont="1" applyFill="1" applyBorder="1" applyAlignment="1" applyProtection="1">
      <alignment horizontal="left" vertical="center"/>
      <protection locked="0"/>
    </xf>
    <xf numFmtId="3" fontId="36" fillId="0" borderId="44" xfId="0" applyNumberFormat="1" applyFont="1" applyFill="1" applyBorder="1" applyAlignment="1" applyProtection="1">
      <alignment horizontal="left" vertical="center"/>
      <protection locked="0"/>
    </xf>
    <xf numFmtId="3" fontId="36" fillId="0" borderId="0" xfId="0" applyNumberFormat="1" applyFont="1" applyFill="1" applyBorder="1" applyAlignment="1" applyProtection="1">
      <alignment horizontal="left" vertical="center"/>
      <protection locked="0"/>
    </xf>
    <xf numFmtId="3" fontId="36" fillId="0" borderId="48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3" fontId="20" fillId="0" borderId="40" xfId="0" applyNumberFormat="1" applyFont="1" applyFill="1" applyBorder="1" applyAlignment="1" applyProtection="1">
      <alignment vertical="center"/>
      <protection locked="0"/>
    </xf>
    <xf numFmtId="3" fontId="20" fillId="0" borderId="64" xfId="0" applyNumberFormat="1" applyFont="1" applyFill="1" applyBorder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horizontal="left" vertical="center" wrapText="1"/>
      <protection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0" fontId="36" fillId="0" borderId="62" xfId="0" applyFont="1" applyFill="1" applyBorder="1" applyAlignment="1" applyProtection="1">
      <alignment horizontal="left" vertical="center"/>
      <protection locked="0"/>
    </xf>
    <xf numFmtId="0" fontId="36" fillId="0" borderId="19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3" fontId="7" fillId="0" borderId="55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7" fillId="0" borderId="40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36" xfId="21" applyFont="1" applyFill="1" applyBorder="1" applyAlignment="1" applyProtection="1">
      <alignment horizontal="center" vertical="center"/>
      <protection locked="0"/>
    </xf>
    <xf numFmtId="0" fontId="7" fillId="0" borderId="37" xfId="21" applyFont="1" applyFill="1" applyBorder="1" applyAlignment="1" applyProtection="1">
      <alignment horizontal="center" vertical="center"/>
      <protection locked="0"/>
    </xf>
    <xf numFmtId="0" fontId="7" fillId="0" borderId="42" xfId="21" applyFont="1" applyFill="1" applyBorder="1" applyAlignment="1" applyProtection="1">
      <alignment horizontal="center" vertical="center"/>
      <protection locked="0"/>
    </xf>
    <xf numFmtId="0" fontId="7" fillId="0" borderId="44" xfId="21" applyFont="1" applyFill="1" applyBorder="1" applyAlignment="1" applyProtection="1">
      <alignment horizontal="center" vertical="center"/>
      <protection locked="0"/>
    </xf>
    <xf numFmtId="0" fontId="7" fillId="0" borderId="0" xfId="21" applyFont="1" applyFill="1" applyBorder="1" applyAlignment="1" applyProtection="1">
      <alignment horizontal="center" vertical="center"/>
      <protection locked="0"/>
    </xf>
    <xf numFmtId="0" fontId="7" fillId="0" borderId="48" xfId="21" applyFont="1" applyFill="1" applyBorder="1" applyAlignment="1" applyProtection="1">
      <alignment horizontal="center" vertical="center"/>
      <protection locked="0"/>
    </xf>
    <xf numFmtId="0" fontId="7" fillId="0" borderId="87" xfId="21" applyFont="1" applyFill="1" applyBorder="1" applyAlignment="1" applyProtection="1">
      <alignment horizontal="center" vertical="center"/>
      <protection locked="0"/>
    </xf>
    <xf numFmtId="0" fontId="7" fillId="0" borderId="86" xfId="21" applyFont="1" applyFill="1" applyBorder="1" applyAlignment="1" applyProtection="1">
      <alignment horizontal="center" vertical="center"/>
      <protection locked="0"/>
    </xf>
    <xf numFmtId="0" fontId="7" fillId="0" borderId="67" xfId="21" applyFont="1" applyFill="1" applyBorder="1" applyAlignment="1" applyProtection="1">
      <alignment horizontal="center" vertical="center"/>
      <protection locked="0"/>
    </xf>
    <xf numFmtId="0" fontId="14" fillId="0" borderId="62" xfId="21" applyFont="1" applyFill="1" applyBorder="1" applyAlignment="1" applyProtection="1">
      <alignment horizontal="left" vertical="center"/>
      <protection locked="0"/>
    </xf>
    <xf numFmtId="0" fontId="14" fillId="0" borderId="36" xfId="21" applyFont="1" applyFill="1" applyBorder="1" applyAlignment="1" applyProtection="1">
      <alignment horizontal="left" vertical="center"/>
      <protection locked="0"/>
    </xf>
    <xf numFmtId="0" fontId="14" fillId="0" borderId="42" xfId="21" applyFont="1" applyFill="1" applyBorder="1" applyAlignment="1" applyProtection="1">
      <alignment horizontal="left" vertical="center"/>
      <protection locked="0"/>
    </xf>
    <xf numFmtId="0" fontId="14" fillId="0" borderId="44" xfId="21" applyFont="1" applyFill="1" applyBorder="1" applyAlignment="1" applyProtection="1">
      <alignment horizontal="left" vertical="center"/>
      <protection locked="0"/>
    </xf>
    <xf numFmtId="0" fontId="14" fillId="0" borderId="48" xfId="21" applyFont="1" applyFill="1" applyBorder="1" applyAlignment="1" applyProtection="1">
      <alignment horizontal="left" vertical="center"/>
      <protection locked="0"/>
    </xf>
    <xf numFmtId="0" fontId="14" fillId="0" borderId="87" xfId="21" applyFont="1" applyFill="1" applyBorder="1" applyAlignment="1" applyProtection="1">
      <alignment horizontal="left" vertical="center"/>
      <protection locked="0"/>
    </xf>
    <xf numFmtId="0" fontId="14" fillId="0" borderId="67" xfId="21" applyFont="1" applyFill="1" applyBorder="1" applyAlignment="1" applyProtection="1">
      <alignment horizontal="left" vertical="center"/>
      <protection locked="0"/>
    </xf>
    <xf numFmtId="0" fontId="14" fillId="0" borderId="64" xfId="21" applyFont="1" applyFill="1" applyBorder="1" applyAlignment="1" applyProtection="1">
      <alignment horizontal="left" vertical="center"/>
      <protection locked="0"/>
    </xf>
    <xf numFmtId="0" fontId="14" fillId="0" borderId="63" xfId="21" applyFont="1" applyFill="1" applyBorder="1" applyAlignment="1" applyProtection="1">
      <alignment horizontal="left" vertical="center"/>
      <protection locked="0"/>
    </xf>
    <xf numFmtId="3" fontId="68" fillId="18" borderId="62" xfId="0" applyNumberFormat="1" applyFont="1" applyFill="1" applyBorder="1" applyAlignment="1" applyProtection="1" quotePrefix="1">
      <alignment horizontal="left" vertical="center" wrapText="1"/>
      <protection locked="0"/>
    </xf>
    <xf numFmtId="3" fontId="62" fillId="18" borderId="117" xfId="0" applyNumberFormat="1" applyFont="1" applyFill="1" applyBorder="1" applyAlignment="1" applyProtection="1">
      <alignment horizontal="center" vertical="center" textRotation="90"/>
      <protection locked="0"/>
    </xf>
    <xf numFmtId="3" fontId="62" fillId="18" borderId="118" xfId="0" applyNumberFormat="1" applyFont="1" applyFill="1" applyBorder="1" applyAlignment="1" applyProtection="1">
      <alignment horizontal="center" vertical="center" textRotation="90"/>
      <protection locked="0"/>
    </xf>
    <xf numFmtId="3" fontId="62" fillId="18" borderId="18" xfId="0" applyNumberFormat="1" applyFont="1" applyFill="1" applyBorder="1" applyAlignment="1" applyProtection="1">
      <alignment horizontal="center" vertical="center" textRotation="90"/>
      <protection locked="0"/>
    </xf>
    <xf numFmtId="3" fontId="7" fillId="0" borderId="63" xfId="0" applyNumberFormat="1" applyFont="1" applyFill="1" applyBorder="1" applyAlignment="1" applyProtection="1" quotePrefix="1">
      <alignment vertical="center"/>
      <protection locked="0"/>
    </xf>
    <xf numFmtId="3" fontId="7" fillId="0" borderId="62" xfId="0" applyNumberFormat="1" applyFont="1" applyFill="1" applyBorder="1" applyAlignment="1" applyProtection="1">
      <alignment vertical="center"/>
      <protection locked="0"/>
    </xf>
    <xf numFmtId="3" fontId="36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 quotePrefix="1">
      <alignment vertical="center"/>
      <protection locked="0"/>
    </xf>
    <xf numFmtId="3" fontId="1" fillId="0" borderId="116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8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63" xfId="0" applyFont="1" applyFill="1" applyBorder="1" applyAlignment="1" applyProtection="1" quotePrefix="1">
      <alignment vertical="center"/>
      <protection locked="0"/>
    </xf>
    <xf numFmtId="0" fontId="66" fillId="0" borderId="0" xfId="0" applyFont="1" applyFill="1" applyBorder="1" applyAlignment="1" applyProtection="1" quotePrefix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3" fontId="1" fillId="0" borderId="62" xfId="0" applyNumberFormat="1" applyFont="1" applyFill="1" applyBorder="1" applyAlignment="1" applyProtection="1">
      <alignment vertical="center"/>
      <protection locked="0"/>
    </xf>
    <xf numFmtId="3" fontId="1" fillId="0" borderId="63" xfId="0" applyNumberFormat="1" applyFont="1" applyFill="1" applyBorder="1" applyAlignment="1" applyProtection="1" quotePrefix="1">
      <alignment vertical="center"/>
      <protection locked="0"/>
    </xf>
    <xf numFmtId="3" fontId="1" fillId="0" borderId="62" xfId="0" applyNumberFormat="1" applyFont="1" applyFill="1" applyBorder="1" applyAlignment="1" applyProtection="1" quotePrefix="1">
      <alignment vertical="center"/>
      <protection locked="0"/>
    </xf>
    <xf numFmtId="3" fontId="1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63" xfId="0" applyFont="1" applyFill="1" applyBorder="1" applyAlignment="1" applyProtection="1">
      <alignment horizontal="left" vertical="center"/>
      <protection locked="0"/>
    </xf>
    <xf numFmtId="3" fontId="36" fillId="0" borderId="63" xfId="0" applyNumberFormat="1" applyFont="1" applyFill="1" applyBorder="1" applyAlignment="1" applyProtection="1" quotePrefix="1">
      <alignment horizontal="left" vertical="center" wrapText="1"/>
      <protection locked="0"/>
    </xf>
    <xf numFmtId="3" fontId="36" fillId="0" borderId="62" xfId="0" applyNumberFormat="1" applyFont="1" applyFill="1" applyBorder="1" applyAlignment="1" applyProtection="1" quotePrefix="1">
      <alignment horizontal="left" vertical="center" wrapText="1"/>
      <protection locked="0"/>
    </xf>
    <xf numFmtId="0" fontId="36" fillId="0" borderId="116" xfId="0" applyFont="1" applyFill="1" applyBorder="1" applyAlignment="1" applyProtection="1">
      <alignment horizontal="left" vertical="center"/>
      <protection locked="0"/>
    </xf>
    <xf numFmtId="0" fontId="36" fillId="0" borderId="53" xfId="0" applyFont="1" applyFill="1" applyBorder="1" applyAlignment="1" applyProtection="1">
      <alignment horizontal="left" vertical="center"/>
      <protection locked="0"/>
    </xf>
    <xf numFmtId="0" fontId="36" fillId="0" borderId="54" xfId="0" applyFont="1" applyFill="1" applyBorder="1" applyAlignment="1" applyProtection="1">
      <alignment horizontal="left" vertical="center"/>
      <protection locked="0"/>
    </xf>
    <xf numFmtId="0" fontId="36" fillId="0" borderId="44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48" xfId="0" applyFont="1" applyFill="1" applyBorder="1" applyAlignment="1" applyProtection="1">
      <alignment horizontal="left" vertical="center"/>
      <protection locked="0"/>
    </xf>
    <xf numFmtId="0" fontId="36" fillId="0" borderId="87" xfId="0" applyFont="1" applyFill="1" applyBorder="1" applyAlignment="1" applyProtection="1">
      <alignment horizontal="left" vertical="center"/>
      <protection locked="0"/>
    </xf>
    <xf numFmtId="0" fontId="36" fillId="0" borderId="86" xfId="0" applyFont="1" applyFill="1" applyBorder="1" applyAlignment="1" applyProtection="1">
      <alignment horizontal="left" vertical="center"/>
      <protection locked="0"/>
    </xf>
    <xf numFmtId="0" fontId="36" fillId="0" borderId="67" xfId="0" applyFont="1" applyFill="1" applyBorder="1" applyAlignment="1" applyProtection="1">
      <alignment horizontal="left" vertical="center"/>
      <protection locked="0"/>
    </xf>
    <xf numFmtId="0" fontId="36" fillId="0" borderId="33" xfId="0" applyFont="1" applyFill="1" applyBorder="1" applyAlignment="1" applyProtection="1">
      <alignment horizontal="center" vertical="center" textRotation="90"/>
      <protection locked="0"/>
    </xf>
    <xf numFmtId="0" fontId="36" fillId="0" borderId="40" xfId="0" applyFont="1" applyFill="1" applyBorder="1" applyAlignment="1" applyProtection="1">
      <alignment horizontal="center" vertical="center" textRotation="90"/>
      <protection locked="0"/>
    </xf>
    <xf numFmtId="0" fontId="36" fillId="0" borderId="16" xfId="0" applyFont="1" applyFill="1" applyBorder="1" applyAlignment="1" applyProtection="1">
      <alignment horizontal="center" vertical="center" textRotation="90"/>
      <protection locked="0"/>
    </xf>
    <xf numFmtId="3" fontId="67" fillId="18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 quotePrefix="1">
      <alignment horizontal="center" vertical="center" textRotation="90"/>
      <protection locked="0"/>
    </xf>
    <xf numFmtId="0" fontId="7" fillId="0" borderId="40" xfId="0" applyFont="1" applyFill="1" applyBorder="1" applyAlignment="1" applyProtection="1" quotePrefix="1">
      <alignment horizontal="center" vertical="center" textRotation="90"/>
      <protection locked="0"/>
    </xf>
    <xf numFmtId="0" fontId="7" fillId="0" borderId="64" xfId="0" applyFont="1" applyFill="1" applyBorder="1" applyAlignment="1" applyProtection="1" quotePrefix="1">
      <alignment horizontal="center" vertical="center" textRotation="90"/>
      <protection locked="0"/>
    </xf>
    <xf numFmtId="3" fontId="12" fillId="0" borderId="113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42" xfId="0" applyFont="1" applyFill="1" applyBorder="1" applyAlignment="1" applyProtection="1">
      <alignment horizontal="left" vertical="center" wrapText="1"/>
      <protection locked="0"/>
    </xf>
    <xf numFmtId="0" fontId="24" fillId="0" borderId="87" xfId="0" applyFont="1" applyFill="1" applyBorder="1" applyAlignment="1" applyProtection="1">
      <alignment horizontal="left" vertical="center" wrapText="1"/>
      <protection locked="0"/>
    </xf>
    <xf numFmtId="0" fontId="24" fillId="0" borderId="86" xfId="0" applyFont="1" applyFill="1" applyBorder="1" applyAlignment="1" applyProtection="1">
      <alignment horizontal="left" vertical="center" wrapText="1"/>
      <protection locked="0"/>
    </xf>
    <xf numFmtId="0" fontId="24" fillId="0" borderId="67" xfId="0" applyFont="1" applyFill="1" applyBorder="1" applyAlignment="1" applyProtection="1">
      <alignment horizontal="left" vertical="center" wrapText="1"/>
      <protection locked="0"/>
    </xf>
    <xf numFmtId="0" fontId="1" fillId="0" borderId="87" xfId="0" applyFont="1" applyFill="1" applyBorder="1" applyAlignment="1" applyProtection="1">
      <alignment horizontal="left" vertical="center" wrapText="1"/>
      <protection locked="0"/>
    </xf>
    <xf numFmtId="0" fontId="1" fillId="0" borderId="86" xfId="0" applyFont="1" applyFill="1" applyBorder="1" applyAlignment="1" applyProtection="1">
      <alignment horizontal="left" vertical="center" wrapText="1"/>
      <protection locked="0"/>
    </xf>
    <xf numFmtId="0" fontId="1" fillId="0" borderId="67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vertical="center"/>
      <protection locked="0"/>
    </xf>
    <xf numFmtId="0" fontId="20" fillId="0" borderId="62" xfId="0" applyFont="1" applyFill="1" applyBorder="1" applyAlignment="1" applyProtection="1">
      <alignment horizontal="left" vertical="center"/>
      <protection locked="0"/>
    </xf>
    <xf numFmtId="0" fontId="12" fillId="0" borderId="55" xfId="0" applyFont="1" applyFill="1" applyBorder="1" applyAlignment="1" applyProtection="1">
      <alignment horizontal="center" vertical="center" textRotation="90" wrapText="1"/>
      <protection locked="0"/>
    </xf>
    <xf numFmtId="0" fontId="12" fillId="0" borderId="40" xfId="0" applyFont="1" applyFill="1" applyBorder="1" applyAlignment="1" applyProtection="1">
      <alignment horizontal="center" vertical="center" textRotation="90" wrapText="1"/>
      <protection locked="0"/>
    </xf>
    <xf numFmtId="0" fontId="12" fillId="0" borderId="64" xfId="0" applyFont="1" applyFill="1" applyBorder="1" applyAlignment="1" applyProtection="1">
      <alignment horizontal="center" vertical="center" textRotation="90" wrapText="1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2" fillId="0" borderId="112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64" xfId="0" applyFont="1" applyFill="1" applyBorder="1" applyAlignment="1" applyProtection="1">
      <alignment horizontal="left" vertical="center" wrapText="1"/>
      <protection locked="0"/>
    </xf>
    <xf numFmtId="3" fontId="28" fillId="18" borderId="100" xfId="0" applyNumberFormat="1" applyFont="1" applyFill="1" applyBorder="1" applyAlignment="1" applyProtection="1" quotePrefix="1">
      <alignment horizontal="left" vertical="center" wrapText="1"/>
      <protection locked="0"/>
    </xf>
    <xf numFmtId="3" fontId="28" fillId="18" borderId="114" xfId="0" applyNumberFormat="1" applyFont="1" applyFill="1" applyBorder="1" applyAlignment="1" applyProtection="1" quotePrefix="1">
      <alignment horizontal="left" vertical="center" wrapText="1"/>
      <protection locked="0"/>
    </xf>
    <xf numFmtId="0" fontId="23" fillId="0" borderId="100" xfId="0" applyFont="1" applyFill="1" applyBorder="1" applyAlignment="1" applyProtection="1">
      <alignment horizontal="center" vertical="center"/>
      <protection locked="0"/>
    </xf>
    <xf numFmtId="0" fontId="23" fillId="0" borderId="113" xfId="0" applyFont="1" applyFill="1" applyBorder="1" applyAlignment="1" applyProtection="1">
      <alignment horizontal="center" vertical="center"/>
      <protection locked="0"/>
    </xf>
    <xf numFmtId="0" fontId="23" fillId="0" borderId="114" xfId="0" applyFont="1" applyFill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left" vertical="center" wrapText="1"/>
      <protection locked="0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48" xfId="0" applyFont="1" applyFill="1" applyBorder="1" applyAlignment="1" applyProtection="1">
      <alignment horizontal="left" vertical="center" wrapText="1"/>
      <protection locked="0"/>
    </xf>
    <xf numFmtId="0" fontId="12" fillId="0" borderId="87" xfId="0" applyFont="1" applyFill="1" applyBorder="1" applyAlignment="1" applyProtection="1">
      <alignment horizontal="left" vertical="center" wrapText="1"/>
      <protection locked="0"/>
    </xf>
    <xf numFmtId="0" fontId="12" fillId="0" borderId="86" xfId="0" applyFont="1" applyFill="1" applyBorder="1" applyAlignment="1" applyProtection="1">
      <alignment horizontal="left" vertical="center" wrapText="1"/>
      <protection locked="0"/>
    </xf>
    <xf numFmtId="0" fontId="12" fillId="0" borderId="67" xfId="0" applyFont="1" applyFill="1" applyBorder="1" applyAlignment="1" applyProtection="1">
      <alignment horizontal="left" vertical="center" wrapText="1"/>
      <protection locked="0"/>
    </xf>
    <xf numFmtId="3" fontId="12" fillId="0" borderId="116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53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54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44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48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87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86" xfId="0" applyNumberFormat="1" applyFont="1" applyFill="1" applyBorder="1" applyAlignment="1" applyProtection="1" quotePrefix="1">
      <alignment horizontal="left" vertical="center" wrapText="1"/>
      <protection locked="0"/>
    </xf>
    <xf numFmtId="3" fontId="12" fillId="0" borderId="67" xfId="0" applyNumberFormat="1" applyFont="1" applyFill="1" applyBorder="1" applyAlignment="1" applyProtection="1" quotePrefix="1">
      <alignment horizontal="left" vertical="center" wrapText="1"/>
      <protection locked="0"/>
    </xf>
    <xf numFmtId="0" fontId="14" fillId="0" borderId="36" xfId="0" applyFont="1" applyFill="1" applyBorder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left" vertical="center"/>
      <protection locked="0"/>
    </xf>
    <xf numFmtId="0" fontId="14" fillId="0" borderId="112" xfId="0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2" fillId="0" borderId="33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" fillId="0" borderId="55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0" borderId="6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Fill="1" applyBorder="1" applyAlignment="1" applyProtection="1" quotePrefix="1">
      <alignment horizontal="left" vertical="center" wrapText="1"/>
      <protection locked="0"/>
    </xf>
    <xf numFmtId="0" fontId="1" fillId="0" borderId="40" xfId="0" applyFont="1" applyFill="1" applyBorder="1" applyAlignment="1" applyProtection="1" quotePrefix="1">
      <alignment horizontal="left" vertical="center" wrapText="1"/>
      <protection locked="0"/>
    </xf>
    <xf numFmtId="0" fontId="20" fillId="0" borderId="33" xfId="0" applyFont="1" applyFill="1" applyBorder="1" applyAlignment="1" applyProtection="1" quotePrefix="1">
      <alignment horizontal="left" vertical="center" wrapText="1"/>
      <protection locked="0"/>
    </xf>
    <xf numFmtId="0" fontId="20" fillId="0" borderId="40" xfId="0" applyFont="1" applyFill="1" applyBorder="1" applyAlignment="1" applyProtection="1" quotePrefix="1">
      <alignment horizontal="left" vertical="center" wrapText="1"/>
      <protection locked="0"/>
    </xf>
    <xf numFmtId="0" fontId="20" fillId="0" borderId="64" xfId="0" applyFont="1" applyFill="1" applyBorder="1" applyAlignment="1" applyProtection="1" quotePrefix="1">
      <alignment horizontal="left" vertical="center" wrapText="1"/>
      <protection locked="0"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 textRotation="90" wrapText="1"/>
      <protection locked="0"/>
    </xf>
    <xf numFmtId="0" fontId="14" fillId="0" borderId="64" xfId="0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1" fillId="0" borderId="100" xfId="0" applyFont="1" applyFill="1" applyBorder="1" applyAlignment="1" applyProtection="1" quotePrefix="1">
      <alignment horizontal="center" vertical="center"/>
      <protection locked="0"/>
    </xf>
    <xf numFmtId="0" fontId="1" fillId="0" borderId="113" xfId="0" applyFont="1" applyFill="1" applyBorder="1" applyAlignment="1" applyProtection="1" quotePrefix="1">
      <alignment horizontal="center" vertical="center"/>
      <protection locked="0"/>
    </xf>
    <xf numFmtId="0" fontId="1" fillId="0" borderId="114" xfId="0" applyFont="1" applyFill="1" applyBorder="1" applyAlignment="1" applyProtection="1" quotePrefix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86" xfId="0" applyFont="1" applyFill="1" applyBorder="1" applyAlignment="1" applyProtection="1">
      <alignment horizontal="left" vertical="center" wrapText="1"/>
      <protection locked="0"/>
    </xf>
    <xf numFmtId="0" fontId="0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36" xfId="21" applyFont="1" applyFill="1" applyBorder="1" applyAlignment="1" applyProtection="1">
      <alignment horizontal="left" vertical="center"/>
      <protection locked="0"/>
    </xf>
    <xf numFmtId="0" fontId="12" fillId="0" borderId="37" xfId="21" applyFont="1" applyFill="1" applyBorder="1" applyAlignment="1" applyProtection="1">
      <alignment horizontal="left" vertical="center"/>
      <protection locked="0"/>
    </xf>
    <xf numFmtId="0" fontId="12" fillId="0" borderId="42" xfId="21" applyFont="1" applyFill="1" applyBorder="1" applyAlignment="1" applyProtection="1">
      <alignment horizontal="left" vertical="center"/>
      <protection locked="0"/>
    </xf>
    <xf numFmtId="0" fontId="12" fillId="0" borderId="44" xfId="2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horizontal="left" vertical="center"/>
      <protection locked="0"/>
    </xf>
    <xf numFmtId="0" fontId="12" fillId="0" borderId="48" xfId="21" applyFont="1" applyFill="1" applyBorder="1" applyAlignment="1" applyProtection="1">
      <alignment horizontal="left" vertical="center"/>
      <protection locked="0"/>
    </xf>
    <xf numFmtId="0" fontId="12" fillId="0" borderId="87" xfId="21" applyFont="1" applyFill="1" applyBorder="1" applyAlignment="1" applyProtection="1">
      <alignment horizontal="left" vertical="center"/>
      <protection locked="0"/>
    </xf>
    <xf numFmtId="0" fontId="12" fillId="0" borderId="86" xfId="21" applyFont="1" applyFill="1" applyBorder="1" applyAlignment="1" applyProtection="1">
      <alignment horizontal="left" vertical="center"/>
      <protection locked="0"/>
    </xf>
    <xf numFmtId="0" fontId="12" fillId="0" borderId="67" xfId="21" applyFont="1" applyFill="1" applyBorder="1" applyAlignment="1" applyProtection="1">
      <alignment horizontal="left" vertical="center"/>
      <protection locked="0"/>
    </xf>
    <xf numFmtId="0" fontId="26" fillId="18" borderId="62" xfId="0" applyFont="1" applyFill="1" applyBorder="1" applyAlignment="1">
      <alignment horizontal="left" vertical="center" wrapText="1"/>
    </xf>
    <xf numFmtId="0" fontId="26" fillId="18" borderId="64" xfId="0" applyFont="1" applyFill="1" applyBorder="1" applyAlignment="1">
      <alignment horizontal="left" vertical="center" wrapText="1"/>
    </xf>
    <xf numFmtId="0" fontId="14" fillId="0" borderId="44" xfId="21" applyFont="1" applyFill="1" applyBorder="1" applyAlignment="1" applyProtection="1">
      <alignment horizontal="left" vertical="center" wrapText="1"/>
      <protection locked="0"/>
    </xf>
    <xf numFmtId="0" fontId="14" fillId="0" borderId="0" xfId="21" applyFont="1" applyFill="1" applyBorder="1" applyAlignment="1" applyProtection="1">
      <alignment horizontal="left" vertical="center" wrapText="1"/>
      <protection locked="0"/>
    </xf>
    <xf numFmtId="0" fontId="14" fillId="0" borderId="48" xfId="21" applyFont="1" applyFill="1" applyBorder="1" applyAlignment="1" applyProtection="1">
      <alignment horizontal="left" vertical="center" wrapText="1"/>
      <protection locked="0"/>
    </xf>
    <xf numFmtId="0" fontId="14" fillId="0" borderId="87" xfId="21" applyFont="1" applyFill="1" applyBorder="1" applyAlignment="1" applyProtection="1">
      <alignment horizontal="left" vertical="center" wrapText="1"/>
      <protection locked="0"/>
    </xf>
    <xf numFmtId="0" fontId="14" fillId="0" borderId="86" xfId="21" applyFont="1" applyFill="1" applyBorder="1" applyAlignment="1" applyProtection="1">
      <alignment horizontal="left" vertical="center" wrapText="1"/>
      <protection locked="0"/>
    </xf>
    <xf numFmtId="0" fontId="14" fillId="0" borderId="67" xfId="21" applyFont="1" applyFill="1" applyBorder="1" applyAlignment="1" applyProtection="1">
      <alignment horizontal="left" vertical="center" wrapText="1"/>
      <protection locked="0"/>
    </xf>
    <xf numFmtId="0" fontId="26" fillId="18" borderId="100" xfId="0" applyFont="1" applyFill="1" applyBorder="1" applyAlignment="1">
      <alignment horizontal="left" vertical="center" wrapText="1"/>
    </xf>
    <xf numFmtId="0" fontId="26" fillId="18" borderId="113" xfId="0" applyFont="1" applyFill="1" applyBorder="1" applyAlignment="1">
      <alignment horizontal="left" vertical="center" wrapText="1"/>
    </xf>
    <xf numFmtId="0" fontId="26" fillId="18" borderId="114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 applyProtection="1">
      <alignment horizontal="left" vertical="center" wrapText="1"/>
      <protection locked="0"/>
    </xf>
    <xf numFmtId="0" fontId="14" fillId="0" borderId="36" xfId="0" applyFont="1" applyFill="1" applyBorder="1" applyAlignment="1" applyProtection="1" quotePrefix="1">
      <alignment horizontal="left" vertical="center" wrapText="1"/>
      <protection locked="0"/>
    </xf>
    <xf numFmtId="0" fontId="14" fillId="0" borderId="42" xfId="0" applyFont="1" applyFill="1" applyBorder="1" applyAlignment="1" applyProtection="1" quotePrefix="1">
      <alignment horizontal="left" vertical="center" wrapText="1"/>
      <protection locked="0"/>
    </xf>
    <xf numFmtId="0" fontId="14" fillId="0" borderId="44" xfId="0" applyFont="1" applyFill="1" applyBorder="1" applyAlignment="1" applyProtection="1" quotePrefix="1">
      <alignment horizontal="left" vertical="center" wrapText="1"/>
      <protection locked="0"/>
    </xf>
    <xf numFmtId="0" fontId="14" fillId="0" borderId="48" xfId="0" applyFont="1" applyFill="1" applyBorder="1" applyAlignment="1" applyProtection="1" quotePrefix="1">
      <alignment horizontal="left" vertical="center" wrapText="1"/>
      <protection locked="0"/>
    </xf>
    <xf numFmtId="0" fontId="14" fillId="0" borderId="87" xfId="0" applyFont="1" applyFill="1" applyBorder="1" applyAlignment="1" applyProtection="1" quotePrefix="1">
      <alignment horizontal="left" vertical="center" wrapText="1"/>
      <protection locked="0"/>
    </xf>
    <xf numFmtId="0" fontId="14" fillId="0" borderId="67" xfId="0" applyFont="1" applyFill="1" applyBorder="1" applyAlignment="1" applyProtection="1" quotePrefix="1">
      <alignment horizontal="left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textRotation="90" wrapText="1"/>
      <protection locked="0"/>
    </xf>
    <xf numFmtId="0" fontId="1" fillId="0" borderId="40" xfId="0" applyFont="1" applyFill="1" applyBorder="1" applyAlignment="1" applyProtection="1">
      <alignment horizontal="center" vertical="center" textRotation="90" wrapText="1"/>
      <protection locked="0"/>
    </xf>
    <xf numFmtId="0" fontId="1" fillId="0" borderId="64" xfId="0" applyFont="1" applyFill="1" applyBorder="1" applyAlignment="1" applyProtection="1">
      <alignment horizontal="center" vertical="center" textRotation="90" wrapText="1"/>
      <protection locked="0"/>
    </xf>
    <xf numFmtId="0" fontId="14" fillId="0" borderId="116" xfId="21" applyFont="1" applyFill="1" applyBorder="1" applyAlignment="1" applyProtection="1">
      <alignment horizontal="left" vertical="center" wrapText="1"/>
      <protection locked="0"/>
    </xf>
    <xf numFmtId="0" fontId="14" fillId="0" borderId="53" xfId="21" applyFont="1" applyFill="1" applyBorder="1" applyAlignment="1" applyProtection="1">
      <alignment horizontal="left" vertical="center" wrapText="1"/>
      <protection locked="0"/>
    </xf>
    <xf numFmtId="0" fontId="14" fillId="0" borderId="54" xfId="21" applyFont="1" applyFill="1" applyBorder="1" applyAlignment="1" applyProtection="1">
      <alignment horizontal="left" vertical="center" wrapText="1"/>
      <protection locked="0"/>
    </xf>
    <xf numFmtId="3" fontId="14" fillId="0" borderId="33" xfId="0" applyNumberFormat="1" applyFont="1" applyFill="1" applyBorder="1" applyAlignment="1" applyProtection="1">
      <alignment horizontal="center" vertical="center" textRotation="90"/>
      <protection locked="0"/>
    </xf>
    <xf numFmtId="3" fontId="14" fillId="0" borderId="40" xfId="0" applyNumberFormat="1" applyFont="1" applyFill="1" applyBorder="1" applyAlignment="1" applyProtection="1">
      <alignment horizontal="center" vertical="center" textRotation="90"/>
      <protection locked="0"/>
    </xf>
    <xf numFmtId="3" fontId="14" fillId="0" borderId="16" xfId="0" applyNumberFormat="1" applyFont="1" applyFill="1" applyBorder="1" applyAlignment="1" applyProtection="1">
      <alignment horizontal="center" vertical="center" textRotation="90"/>
      <protection locked="0"/>
    </xf>
    <xf numFmtId="3" fontId="14" fillId="0" borderId="119" xfId="0" applyNumberFormat="1" applyFont="1" applyFill="1" applyBorder="1" applyAlignment="1" applyProtection="1">
      <alignment horizontal="left" vertical="center"/>
      <protection locked="0"/>
    </xf>
    <xf numFmtId="3" fontId="14" fillId="0" borderId="30" xfId="0" applyNumberFormat="1" applyFont="1" applyFill="1" applyBorder="1" applyAlignment="1" applyProtection="1">
      <alignment horizontal="left" vertical="center"/>
      <protection locked="0"/>
    </xf>
    <xf numFmtId="3" fontId="14" fillId="0" borderId="120" xfId="0" applyNumberFormat="1" applyFont="1" applyFill="1" applyBorder="1" applyAlignment="1" applyProtection="1">
      <alignment horizontal="left" vertical="center"/>
      <protection locked="0"/>
    </xf>
    <xf numFmtId="3" fontId="14" fillId="0" borderId="36" xfId="0" applyNumberFormat="1" applyFont="1" applyFill="1" applyBorder="1" applyAlignment="1" applyProtection="1">
      <alignment horizontal="left" vertical="center"/>
      <protection locked="0"/>
    </xf>
    <xf numFmtId="3" fontId="14" fillId="0" borderId="37" xfId="0" applyNumberFormat="1" applyFont="1" applyFill="1" applyBorder="1" applyAlignment="1" applyProtection="1">
      <alignment horizontal="left" vertical="center"/>
      <protection locked="0"/>
    </xf>
    <xf numFmtId="3" fontId="14" fillId="0" borderId="42" xfId="0" applyNumberFormat="1" applyFont="1" applyFill="1" applyBorder="1" applyAlignment="1" applyProtection="1">
      <alignment horizontal="left" vertical="center"/>
      <protection locked="0"/>
    </xf>
    <xf numFmtId="3" fontId="14" fillId="0" borderId="44" xfId="0" applyNumberFormat="1" applyFont="1" applyFill="1" applyBorder="1" applyAlignment="1" applyProtection="1">
      <alignment horizontal="left" vertical="center"/>
      <protection locked="0"/>
    </xf>
    <xf numFmtId="3" fontId="14" fillId="0" borderId="0" xfId="0" applyNumberFormat="1" applyFont="1" applyFill="1" applyBorder="1" applyAlignment="1" applyProtection="1">
      <alignment horizontal="left" vertical="center"/>
      <protection locked="0"/>
    </xf>
    <xf numFmtId="3" fontId="14" fillId="0" borderId="48" xfId="0" applyNumberFormat="1" applyFont="1" applyFill="1" applyBorder="1" applyAlignment="1" applyProtection="1">
      <alignment horizontal="left" vertical="center"/>
      <protection locked="0"/>
    </xf>
    <xf numFmtId="3" fontId="14" fillId="0" borderId="87" xfId="0" applyNumberFormat="1" applyFont="1" applyFill="1" applyBorder="1" applyAlignment="1" applyProtection="1">
      <alignment horizontal="left" vertical="center"/>
      <protection locked="0"/>
    </xf>
    <xf numFmtId="3" fontId="14" fillId="0" borderId="86" xfId="0" applyNumberFormat="1" applyFont="1" applyFill="1" applyBorder="1" applyAlignment="1" applyProtection="1">
      <alignment horizontal="left" vertical="center"/>
      <protection locked="0"/>
    </xf>
    <xf numFmtId="3" fontId="14" fillId="0" borderId="67" xfId="0" applyNumberFormat="1" applyFont="1" applyFill="1" applyBorder="1" applyAlignment="1" applyProtection="1">
      <alignment horizontal="left" vertical="center"/>
      <protection locked="0"/>
    </xf>
    <xf numFmtId="0" fontId="1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14" fillId="19" borderId="62" xfId="0" applyFont="1" applyFill="1" applyBorder="1" applyAlignment="1" applyProtection="1" quotePrefix="1">
      <alignment horizontal="left" vertical="center" wrapText="1"/>
      <protection locked="0"/>
    </xf>
    <xf numFmtId="0" fontId="7" fillId="0" borderId="62" xfId="0" applyFont="1" applyFill="1" applyBorder="1" applyAlignment="1" applyProtection="1">
      <alignment horizontal="left" vertical="center" wrapText="1"/>
      <protection locked="0"/>
    </xf>
    <xf numFmtId="0" fontId="14" fillId="0" borderId="116" xfId="0" applyFont="1" applyFill="1" applyBorder="1" applyAlignment="1" applyProtection="1">
      <alignment horizontal="left" vertical="center" wrapText="1"/>
      <protection locked="0"/>
    </xf>
    <xf numFmtId="0" fontId="14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2" xfId="0" applyFont="1" applyFill="1" applyBorder="1" applyAlignment="1" applyProtection="1">
      <alignment horizontal="left" vertical="center" wrapText="1"/>
      <protection locked="0"/>
    </xf>
    <xf numFmtId="0" fontId="12" fillId="0" borderId="100" xfId="0" applyFont="1" applyFill="1" applyBorder="1" applyAlignment="1" applyProtection="1" quotePrefix="1">
      <alignment horizontal="center" vertical="center"/>
      <protection locked="0"/>
    </xf>
    <xf numFmtId="0" fontId="12" fillId="0" borderId="113" xfId="0" applyFont="1" applyFill="1" applyBorder="1" applyAlignment="1" applyProtection="1" quotePrefix="1">
      <alignment horizontal="center" vertical="center"/>
      <protection locked="0"/>
    </xf>
    <xf numFmtId="0" fontId="12" fillId="0" borderId="114" xfId="0" applyFont="1" applyFill="1" applyBorder="1" applyAlignment="1" applyProtection="1" quotePrefix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left" vertical="center" wrapText="1"/>
      <protection locked="0"/>
    </xf>
    <xf numFmtId="0" fontId="14" fillId="0" borderId="37" xfId="0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3" fontId="35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12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 quotePrefix="1">
      <alignment horizontal="left" vertical="center" wrapText="1"/>
      <protection locked="0"/>
    </xf>
    <xf numFmtId="0" fontId="12" fillId="0" borderId="37" xfId="0" applyFont="1" applyFill="1" applyBorder="1" applyAlignment="1" applyProtection="1" quotePrefix="1">
      <alignment horizontal="left" vertical="center" wrapText="1"/>
      <protection locked="0"/>
    </xf>
    <xf numFmtId="0" fontId="12" fillId="0" borderId="42" xfId="0" applyFont="1" applyFill="1" applyBorder="1" applyAlignment="1" applyProtection="1" quotePrefix="1">
      <alignment horizontal="left" vertical="center" wrapText="1"/>
      <protection locked="0"/>
    </xf>
    <xf numFmtId="0" fontId="12" fillId="0" borderId="44" xfId="0" applyFont="1" applyFill="1" applyBorder="1" applyAlignment="1" applyProtection="1" quotePrefix="1">
      <alignment horizontal="left" vertical="center" wrapText="1"/>
      <protection locked="0"/>
    </xf>
    <xf numFmtId="0" fontId="12" fillId="0" borderId="0" xfId="0" applyFont="1" applyFill="1" applyBorder="1" applyAlignment="1" applyProtection="1" quotePrefix="1">
      <alignment horizontal="left" vertical="center" wrapText="1"/>
      <protection locked="0"/>
    </xf>
    <xf numFmtId="0" fontId="12" fillId="0" borderId="48" xfId="0" applyFont="1" applyFill="1" applyBorder="1" applyAlignment="1" applyProtection="1" quotePrefix="1">
      <alignment horizontal="left" vertical="center" wrapText="1"/>
      <protection locked="0"/>
    </xf>
    <xf numFmtId="0" fontId="12" fillId="0" borderId="87" xfId="0" applyFont="1" applyFill="1" applyBorder="1" applyAlignment="1" applyProtection="1" quotePrefix="1">
      <alignment horizontal="left" vertical="center" wrapText="1"/>
      <protection locked="0"/>
    </xf>
    <xf numFmtId="0" fontId="12" fillId="0" borderId="86" xfId="0" applyFont="1" applyFill="1" applyBorder="1" applyAlignment="1" applyProtection="1" quotePrefix="1">
      <alignment horizontal="left" vertical="center" wrapText="1"/>
      <protection locked="0"/>
    </xf>
    <xf numFmtId="0" fontId="12" fillId="0" borderId="67" xfId="0" applyFont="1" applyFill="1" applyBorder="1" applyAlignment="1" applyProtection="1" quotePrefix="1">
      <alignment horizontal="left" vertical="center" wrapText="1"/>
      <protection locked="0"/>
    </xf>
    <xf numFmtId="0" fontId="20" fillId="0" borderId="36" xfId="0" applyFont="1" applyFill="1" applyBorder="1" applyAlignment="1" applyProtection="1" quotePrefix="1">
      <alignment horizontal="left" vertical="center"/>
      <protection locked="0"/>
    </xf>
    <xf numFmtId="0" fontId="20" fillId="0" borderId="42" xfId="0" applyFont="1" applyFill="1" applyBorder="1" applyAlignment="1" applyProtection="1" quotePrefix="1">
      <alignment horizontal="left" vertical="center"/>
      <protection locked="0"/>
    </xf>
    <xf numFmtId="0" fontId="20" fillId="0" borderId="87" xfId="0" applyFont="1" applyFill="1" applyBorder="1" applyAlignment="1" applyProtection="1" quotePrefix="1">
      <alignment horizontal="left" vertical="center"/>
      <protection locked="0"/>
    </xf>
    <xf numFmtId="0" fontId="20" fillId="0" borderId="67" xfId="0" applyFont="1" applyFill="1" applyBorder="1" applyAlignment="1" applyProtection="1" quotePrefix="1">
      <alignment horizontal="left" vertical="center"/>
      <protection locked="0"/>
    </xf>
    <xf numFmtId="0" fontId="20" fillId="0" borderId="87" xfId="0" applyFont="1" applyFill="1" applyBorder="1" applyAlignment="1" applyProtection="1">
      <alignment horizontal="left" vertical="center"/>
      <protection locked="0"/>
    </xf>
    <xf numFmtId="0" fontId="20" fillId="0" borderId="67" xfId="0" applyFont="1" applyFill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40" xfId="0" applyFont="1" applyFill="1" applyBorder="1" applyAlignment="1" applyProtection="1">
      <alignment horizontal="left" vertical="center"/>
      <protection locked="0"/>
    </xf>
    <xf numFmtId="0" fontId="12" fillId="0" borderId="33" xfId="0" applyFont="1" applyFill="1" applyBorder="1" applyAlignment="1" applyProtection="1">
      <alignment horizontal="center" vertical="center" textRotation="90" wrapText="1"/>
      <protection locked="0"/>
    </xf>
    <xf numFmtId="3" fontId="7" fillId="0" borderId="36" xfId="0" applyNumberFormat="1" applyFont="1" applyFill="1" applyBorder="1" applyAlignment="1" applyProtection="1">
      <alignment horizontal="center" vertical="center" textRotation="90"/>
      <protection locked="0"/>
    </xf>
    <xf numFmtId="3" fontId="7" fillId="0" borderId="44" xfId="0" applyNumberFormat="1" applyFont="1" applyFill="1" applyBorder="1" applyAlignment="1" applyProtection="1">
      <alignment horizontal="center" vertical="center" textRotation="90"/>
      <protection locked="0"/>
    </xf>
    <xf numFmtId="3" fontId="7" fillId="0" borderId="87" xfId="0" applyNumberFormat="1" applyFont="1" applyFill="1" applyBorder="1" applyAlignment="1" applyProtection="1">
      <alignment horizontal="center" vertical="center" textRotation="90"/>
      <protection locked="0"/>
    </xf>
    <xf numFmtId="3" fontId="62" fillId="18" borderId="100" xfId="0" applyNumberFormat="1" applyFont="1" applyFill="1" applyBorder="1" applyAlignment="1" applyProtection="1">
      <alignment horizontal="left" vertical="center" wrapText="1"/>
      <protection locked="0"/>
    </xf>
    <xf numFmtId="3" fontId="62" fillId="18" borderId="113" xfId="0" applyNumberFormat="1" applyFont="1" applyFill="1" applyBorder="1" applyAlignment="1" applyProtection="1">
      <alignment horizontal="left" vertical="center" wrapText="1"/>
      <protection locked="0"/>
    </xf>
    <xf numFmtId="3" fontId="62" fillId="18" borderId="1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3" xfId="0" applyFont="1" applyFill="1" applyBorder="1" applyAlignment="1">
      <alignment horizontal="center" vertical="center"/>
    </xf>
    <xf numFmtId="3" fontId="21" fillId="0" borderId="10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1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2" xfId="0" applyFont="1" applyFill="1" applyBorder="1" applyAlignment="1" applyProtection="1">
      <alignment horizontal="center" vertical="center" wrapText="1"/>
      <protection locked="0"/>
    </xf>
    <xf numFmtId="3" fontId="12" fillId="0" borderId="55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64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63" xfId="0" applyNumberFormat="1" applyFont="1" applyFill="1" applyBorder="1" applyAlignment="1" applyProtection="1">
      <alignment horizontal="left" vertical="center"/>
      <protection locked="0"/>
    </xf>
    <xf numFmtId="3" fontId="12" fillId="0" borderId="62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7" fillId="0" borderId="119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120" xfId="0" applyFont="1" applyFill="1" applyBorder="1" applyAlignment="1" applyProtection="1">
      <alignment horizontal="left" vertical="center"/>
      <protection locked="0"/>
    </xf>
    <xf numFmtId="0" fontId="45" fillId="6" borderId="56" xfId="0" applyFont="1" applyFill="1" applyBorder="1" applyAlignment="1" applyProtection="1">
      <alignment horizontal="center" vertical="center" textRotation="90"/>
      <protection locked="0"/>
    </xf>
    <xf numFmtId="0" fontId="45" fillId="6" borderId="43" xfId="0" applyFont="1" applyFill="1" applyBorder="1" applyAlignment="1" applyProtection="1">
      <alignment horizontal="center" vertical="center" textRotation="90"/>
      <protection locked="0"/>
    </xf>
    <xf numFmtId="0" fontId="45" fillId="6" borderId="49" xfId="0" applyFont="1" applyFill="1" applyBorder="1" applyAlignment="1" applyProtection="1">
      <alignment horizontal="center" vertical="center" textRotation="90"/>
      <protection locked="0"/>
    </xf>
    <xf numFmtId="0" fontId="62" fillId="18" borderId="56" xfId="0" applyFont="1" applyFill="1" applyBorder="1" applyAlignment="1" applyProtection="1">
      <alignment horizontal="center" vertical="center" textRotation="90"/>
      <protection locked="0"/>
    </xf>
    <xf numFmtId="0" fontId="62" fillId="18" borderId="43" xfId="0" applyFont="1" applyFill="1" applyBorder="1" applyAlignment="1" applyProtection="1">
      <alignment horizontal="center" vertical="center" textRotation="90"/>
      <protection locked="0"/>
    </xf>
    <xf numFmtId="0" fontId="62" fillId="18" borderId="49" xfId="0" applyFont="1" applyFill="1" applyBorder="1" applyAlignment="1" applyProtection="1">
      <alignment horizontal="center" vertical="center" textRotation="90"/>
      <protection locked="0"/>
    </xf>
    <xf numFmtId="3" fontId="62" fillId="18" borderId="56" xfId="0" applyNumberFormat="1" applyFont="1" applyFill="1" applyBorder="1" applyAlignment="1" applyProtection="1">
      <alignment horizontal="center" vertical="center" textRotation="90"/>
      <protection locked="0"/>
    </xf>
    <xf numFmtId="3" fontId="62" fillId="18" borderId="43" xfId="0" applyNumberFormat="1" applyFont="1" applyFill="1" applyBorder="1" applyAlignment="1" applyProtection="1">
      <alignment horizontal="center" vertical="center" textRotation="90"/>
      <protection locked="0"/>
    </xf>
    <xf numFmtId="3" fontId="62" fillId="18" borderId="49" xfId="0" applyNumberFormat="1" applyFont="1" applyFill="1" applyBorder="1" applyAlignment="1" applyProtection="1">
      <alignment horizontal="center" vertical="center" textRotation="90"/>
      <protection locked="0"/>
    </xf>
    <xf numFmtId="0" fontId="45" fillId="6" borderId="56" xfId="21" applyFont="1" applyFill="1" applyBorder="1" applyAlignment="1" applyProtection="1">
      <alignment horizontal="center" vertical="center" textRotation="90"/>
      <protection locked="0"/>
    </xf>
    <xf numFmtId="0" fontId="45" fillId="6" borderId="43" xfId="21" applyFont="1" applyFill="1" applyBorder="1" applyAlignment="1" applyProtection="1">
      <alignment horizontal="center" vertical="center" textRotation="90"/>
      <protection locked="0"/>
    </xf>
    <xf numFmtId="0" fontId="45" fillId="6" borderId="49" xfId="21" applyFont="1" applyFill="1" applyBorder="1" applyAlignment="1" applyProtection="1">
      <alignment horizontal="center" vertical="center" textRotation="90"/>
      <protection locked="0"/>
    </xf>
    <xf numFmtId="0" fontId="45" fillId="0" borderId="56" xfId="0" applyFont="1" applyFill="1" applyBorder="1" applyAlignment="1" applyProtection="1">
      <alignment horizontal="center" vertical="center" textRotation="90"/>
      <protection locked="0"/>
    </xf>
    <xf numFmtId="0" fontId="45" fillId="0" borderId="43" xfId="0" applyFont="1" applyFill="1" applyBorder="1" applyAlignment="1" applyProtection="1">
      <alignment horizontal="center" vertical="center" textRotation="90"/>
      <protection locked="0"/>
    </xf>
    <xf numFmtId="0" fontId="45" fillId="0" borderId="49" xfId="0" applyFont="1" applyFill="1" applyBorder="1" applyAlignment="1" applyProtection="1">
      <alignment horizontal="center" vertical="center" textRotation="90"/>
      <protection locked="0"/>
    </xf>
    <xf numFmtId="0" fontId="62" fillId="18" borderId="43" xfId="0" applyFont="1" applyFill="1" applyBorder="1" applyAlignment="1" applyProtection="1">
      <alignment horizontal="center" vertical="center" textRotation="90" wrapText="1"/>
      <protection locked="0"/>
    </xf>
    <xf numFmtId="0" fontId="62" fillId="18" borderId="49" xfId="0" applyFont="1" applyFill="1" applyBorder="1" applyAlignment="1" applyProtection="1">
      <alignment horizontal="center" vertical="center" textRotation="90" wrapText="1"/>
      <protection locked="0"/>
    </xf>
    <xf numFmtId="3" fontId="45" fillId="6" borderId="56" xfId="0" applyNumberFormat="1" applyFont="1" applyFill="1" applyBorder="1" applyAlignment="1" applyProtection="1">
      <alignment horizontal="center" vertical="center" textRotation="90"/>
      <protection locked="0"/>
    </xf>
    <xf numFmtId="3" fontId="45" fillId="6" borderId="43" xfId="0" applyNumberFormat="1" applyFont="1" applyFill="1" applyBorder="1" applyAlignment="1" applyProtection="1">
      <alignment horizontal="center" vertical="center" textRotation="90"/>
      <protection locked="0"/>
    </xf>
    <xf numFmtId="3" fontId="45" fillId="6" borderId="49" xfId="0" applyNumberFormat="1" applyFont="1" applyFill="1" applyBorder="1" applyAlignment="1" applyProtection="1">
      <alignment horizontal="center" vertical="center" textRotation="90"/>
      <protection locked="0"/>
    </xf>
    <xf numFmtId="3" fontId="14" fillId="0" borderId="63" xfId="0" applyNumberFormat="1" applyFont="1" applyFill="1" applyBorder="1" applyAlignment="1" applyProtection="1" quotePrefix="1">
      <alignment vertical="center"/>
      <protection locked="0"/>
    </xf>
    <xf numFmtId="3" fontId="14" fillId="0" borderId="62" xfId="0" applyNumberFormat="1" applyFont="1" applyFill="1" applyBorder="1" applyAlignment="1" applyProtection="1" quotePrefix="1">
      <alignment vertical="center"/>
      <protection locked="0"/>
    </xf>
    <xf numFmtId="3" fontId="14" fillId="0" borderId="33" xfId="0" applyNumberFormat="1" applyFont="1" applyFill="1" applyBorder="1" applyAlignment="1" applyProtection="1" quotePrefix="1">
      <alignment horizontal="center" vertical="center" textRotation="90"/>
      <protection locked="0"/>
    </xf>
    <xf numFmtId="3" fontId="14" fillId="0" borderId="40" xfId="0" applyNumberFormat="1" applyFont="1" applyFill="1" applyBorder="1" applyAlignment="1" applyProtection="1" quotePrefix="1">
      <alignment horizontal="center" vertical="center" textRotation="90"/>
      <protection locked="0"/>
    </xf>
    <xf numFmtId="3" fontId="14" fillId="0" borderId="64" xfId="0" applyNumberFormat="1" applyFont="1" applyFill="1" applyBorder="1" applyAlignment="1" applyProtection="1" quotePrefix="1">
      <alignment horizontal="center" vertical="center" textRotation="90"/>
      <protection locked="0"/>
    </xf>
    <xf numFmtId="3" fontId="14" fillId="0" borderId="36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37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42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44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48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87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86" xfId="0" applyNumberFormat="1" applyFont="1" applyFill="1" applyBorder="1" applyAlignment="1" applyProtection="1" quotePrefix="1">
      <alignment horizontal="left" vertical="center"/>
      <protection locked="0"/>
    </xf>
    <xf numFmtId="3" fontId="14" fillId="0" borderId="67" xfId="0" applyNumberFormat="1" applyFont="1" applyFill="1" applyBorder="1" applyAlignment="1" applyProtection="1" quotePrefix="1">
      <alignment horizontal="left" vertical="center"/>
      <protection locked="0"/>
    </xf>
    <xf numFmtId="0" fontId="7" fillId="0" borderId="62" xfId="0" applyFont="1" applyFill="1" applyBorder="1" applyAlignment="1" applyProtection="1" quotePrefix="1">
      <alignment horizontal="left" vertical="center" wrapText="1"/>
      <protection locked="0"/>
    </xf>
    <xf numFmtId="0" fontId="7" fillId="0" borderId="19" xfId="0" applyFont="1" applyFill="1" applyBorder="1" applyAlignment="1" applyProtection="1" quotePrefix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3" fontId="14" fillId="0" borderId="64" xfId="0" applyNumberFormat="1" applyFont="1" applyFill="1" applyBorder="1" applyAlignment="1" applyProtection="1" quotePrefix="1">
      <alignment horizontal="center" vertical="center"/>
      <protection locked="0"/>
    </xf>
    <xf numFmtId="0" fontId="26" fillId="18" borderId="56" xfId="0" applyFont="1" applyFill="1" applyBorder="1" applyAlignment="1" applyProtection="1">
      <alignment horizontal="center" vertical="center" textRotation="90"/>
      <protection locked="0"/>
    </xf>
    <xf numFmtId="0" fontId="26" fillId="18" borderId="43" xfId="0" applyFont="1" applyFill="1" applyBorder="1" applyAlignment="1" applyProtection="1">
      <alignment horizontal="center" vertical="center" textRotation="90"/>
      <protection locked="0"/>
    </xf>
    <xf numFmtId="0" fontId="26" fillId="18" borderId="49" xfId="0" applyFont="1" applyFill="1" applyBorder="1" applyAlignment="1" applyProtection="1">
      <alignment horizontal="center" vertical="center" textRotation="90"/>
      <protection locked="0"/>
    </xf>
    <xf numFmtId="0" fontId="7" fillId="0" borderId="112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3" fontId="43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43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43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64" xfId="0" applyNumberFormat="1" applyFont="1" applyFill="1" applyBorder="1" applyAlignment="1" applyProtection="1">
      <alignment horizontal="left" vertical="center" wrapText="1"/>
      <protection locked="0"/>
    </xf>
    <xf numFmtId="3" fontId="45" fillId="6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45" fillId="6" borderId="43" xfId="0" applyNumberFormat="1" applyFont="1" applyFill="1" applyBorder="1" applyAlignment="1" applyProtection="1">
      <alignment horizontal="center" vertical="center" textRotation="90" wrapText="1"/>
      <protection locked="0"/>
    </xf>
    <xf numFmtId="3" fontId="45" fillId="6" borderId="49" xfId="0" applyNumberFormat="1" applyFont="1" applyFill="1" applyBorder="1" applyAlignment="1" applyProtection="1">
      <alignment horizontal="center" vertical="center" textRotation="90" wrapText="1"/>
      <protection locked="0"/>
    </xf>
    <xf numFmtId="3" fontId="14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2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52" xfId="0" applyNumberFormat="1" applyFont="1" applyFill="1" applyBorder="1" applyAlignment="1" applyProtection="1">
      <alignment horizontal="left" vertical="center" wrapText="1"/>
      <protection locked="0"/>
    </xf>
    <xf numFmtId="3" fontId="12" fillId="6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12" fillId="6" borderId="43" xfId="0" applyNumberFormat="1" applyFont="1" applyFill="1" applyBorder="1" applyAlignment="1" applyProtection="1">
      <alignment horizontal="center" vertical="center" textRotation="90" wrapText="1"/>
      <protection locked="0"/>
    </xf>
    <xf numFmtId="3" fontId="12" fillId="6" borderId="4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3" fontId="26" fillId="18" borderId="56" xfId="0" applyNumberFormat="1" applyFont="1" applyFill="1" applyBorder="1" applyAlignment="1" applyProtection="1">
      <alignment horizontal="center" vertical="center" textRotation="90" wrapText="1"/>
      <protection locked="0"/>
    </xf>
    <xf numFmtId="3" fontId="26" fillId="18" borderId="43" xfId="0" applyNumberFormat="1" applyFont="1" applyFill="1" applyBorder="1" applyAlignment="1" applyProtection="1">
      <alignment horizontal="center" vertical="center" textRotation="90" wrapText="1"/>
      <protection locked="0"/>
    </xf>
    <xf numFmtId="3" fontId="26" fillId="18" borderId="49" xfId="0" applyNumberFormat="1" applyFont="1" applyFill="1" applyBorder="1" applyAlignment="1" applyProtection="1">
      <alignment horizontal="center" vertical="center" textRotation="90" wrapText="1"/>
      <protection locked="0"/>
    </xf>
    <xf numFmtId="3" fontId="14" fillId="0" borderId="100" xfId="0" applyNumberFormat="1" applyFont="1" applyFill="1" applyBorder="1" applyAlignment="1" applyProtection="1" quotePrefix="1">
      <alignment horizontal="center" vertical="center"/>
      <protection locked="0"/>
    </xf>
    <xf numFmtId="3" fontId="14" fillId="0" borderId="113" xfId="0" applyNumberFormat="1" applyFont="1" applyFill="1" applyBorder="1" applyAlignment="1" applyProtection="1" quotePrefix="1">
      <alignment horizontal="center" vertical="center"/>
      <protection locked="0"/>
    </xf>
    <xf numFmtId="3" fontId="14" fillId="0" borderId="114" xfId="0" applyNumberFormat="1" applyFont="1" applyFill="1" applyBorder="1" applyAlignment="1" applyProtection="1" quotePrefix="1">
      <alignment horizontal="center" vertical="center"/>
      <protection locked="0"/>
    </xf>
    <xf numFmtId="0" fontId="60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60" fillId="0" borderId="51" xfId="0" applyNumberFormat="1" applyFont="1" applyFill="1" applyBorder="1" applyAlignment="1" applyProtection="1">
      <alignment horizontal="center" vertical="center" textRotation="90"/>
      <protection locked="0"/>
    </xf>
    <xf numFmtId="0" fontId="60" fillId="0" borderId="14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00" xfId="0" applyFont="1" applyFill="1" applyBorder="1" applyAlignment="1" applyProtection="1">
      <alignment horizontal="center" vertical="center"/>
      <protection locked="0"/>
    </xf>
    <xf numFmtId="0" fontId="1" fillId="0" borderId="113" xfId="0" applyFont="1" applyFill="1" applyBorder="1" applyAlignment="1" applyProtection="1">
      <alignment horizontal="center" vertical="center"/>
      <protection locked="0"/>
    </xf>
    <xf numFmtId="0" fontId="1" fillId="0" borderId="114" xfId="0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12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3" fontId="1" fillId="0" borderId="91" xfId="0" applyNumberFormat="1" applyFont="1" applyFill="1" applyBorder="1" applyAlignment="1" applyProtection="1">
      <alignment horizontal="center" vertical="center"/>
      <protection locked="0"/>
    </xf>
    <xf numFmtId="3" fontId="1" fillId="0" borderId="121" xfId="0" applyNumberFormat="1" applyFont="1" applyFill="1" applyBorder="1" applyAlignment="1" applyProtection="1">
      <alignment horizontal="center" vertical="center"/>
      <protection locked="0"/>
    </xf>
    <xf numFmtId="3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11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120" xfId="0" applyFont="1" applyFill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left" vertical="center"/>
      <protection locked="0"/>
    </xf>
    <xf numFmtId="0" fontId="1" fillId="0" borderId="113" xfId="0" applyFont="1" applyFill="1" applyBorder="1" applyAlignment="1" applyProtection="1">
      <alignment horizontal="left" vertical="center"/>
      <protection locked="0"/>
    </xf>
    <xf numFmtId="0" fontId="1" fillId="0" borderId="114" xfId="0" applyFont="1" applyFill="1" applyBorder="1" applyAlignment="1" applyProtection="1">
      <alignment horizontal="left" vertical="center"/>
      <protection locked="0"/>
    </xf>
    <xf numFmtId="0" fontId="7" fillId="0" borderId="62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 wrapText="1"/>
      <protection locked="0"/>
    </xf>
    <xf numFmtId="0" fontId="1" fillId="0" borderId="119" xfId="0" applyFont="1" applyFill="1" applyBorder="1" applyAlignment="1" applyProtection="1" quotePrefix="1">
      <alignment horizontal="center" vertical="center" wrapText="1"/>
      <protection locked="0"/>
    </xf>
    <xf numFmtId="0" fontId="1" fillId="0" borderId="30" xfId="0" applyFont="1" applyFill="1" applyBorder="1" applyAlignment="1" applyProtection="1" quotePrefix="1">
      <alignment horizontal="center" vertical="center" wrapText="1"/>
      <protection locked="0"/>
    </xf>
    <xf numFmtId="0" fontId="1" fillId="0" borderId="120" xfId="0" applyFont="1" applyFill="1" applyBorder="1" applyAlignment="1" applyProtection="1" quotePrefix="1">
      <alignment horizontal="center" vertical="center" wrapText="1"/>
      <protection locked="0"/>
    </xf>
    <xf numFmtId="3" fontId="14" fillId="0" borderId="62" xfId="0" applyNumberFormat="1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 quotePrefix="1">
      <alignment horizontal="left" vertical="center" wrapText="1"/>
      <protection locked="0"/>
    </xf>
    <xf numFmtId="0" fontId="7" fillId="0" borderId="37" xfId="0" applyFont="1" applyFill="1" applyBorder="1" applyAlignment="1" applyProtection="1" quotePrefix="1">
      <alignment horizontal="left" vertical="center" wrapText="1"/>
      <protection locked="0"/>
    </xf>
    <xf numFmtId="0" fontId="7" fillId="0" borderId="42" xfId="0" applyFont="1" applyFill="1" applyBorder="1" applyAlignment="1" applyProtection="1" quotePrefix="1">
      <alignment horizontal="left" vertical="center" wrapText="1"/>
      <protection locked="0"/>
    </xf>
    <xf numFmtId="0" fontId="7" fillId="0" borderId="44" xfId="0" applyFont="1" applyFill="1" applyBorder="1" applyAlignment="1" applyProtection="1" quotePrefix="1">
      <alignment horizontal="left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 locked="0"/>
    </xf>
    <xf numFmtId="0" fontId="7" fillId="0" borderId="48" xfId="0" applyFont="1" applyFill="1" applyBorder="1" applyAlignment="1" applyProtection="1" quotePrefix="1">
      <alignment horizontal="left" vertical="center" wrapText="1"/>
      <protection locked="0"/>
    </xf>
    <xf numFmtId="0" fontId="7" fillId="0" borderId="87" xfId="0" applyFont="1" applyFill="1" applyBorder="1" applyAlignment="1" applyProtection="1" quotePrefix="1">
      <alignment horizontal="left" vertical="center" wrapText="1"/>
      <protection locked="0"/>
    </xf>
    <xf numFmtId="0" fontId="7" fillId="0" borderId="86" xfId="0" applyFont="1" applyFill="1" applyBorder="1" applyAlignment="1" applyProtection="1" quotePrefix="1">
      <alignment horizontal="left" vertical="center" wrapText="1"/>
      <protection locked="0"/>
    </xf>
    <xf numFmtId="0" fontId="7" fillId="0" borderId="67" xfId="0" applyFont="1" applyFill="1" applyBorder="1" applyAlignment="1" applyProtection="1" quotePrefix="1">
      <alignment horizontal="left" vertical="center" wrapText="1"/>
      <protection locked="0"/>
    </xf>
    <xf numFmtId="3" fontId="14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57" fillId="18" borderId="36" xfId="0" applyFont="1" applyFill="1" applyBorder="1" applyAlignment="1" applyProtection="1">
      <alignment horizontal="left" vertical="center" wrapText="1"/>
      <protection locked="0"/>
    </xf>
    <xf numFmtId="0" fontId="57" fillId="18" borderId="37" xfId="0" applyFont="1" applyFill="1" applyBorder="1" applyAlignment="1" applyProtection="1">
      <alignment horizontal="left" vertical="center" wrapText="1"/>
      <protection locked="0"/>
    </xf>
    <xf numFmtId="0" fontId="57" fillId="18" borderId="42" xfId="0" applyFont="1" applyFill="1" applyBorder="1" applyAlignment="1" applyProtection="1">
      <alignment horizontal="left" vertical="center" wrapText="1"/>
      <protection locked="0"/>
    </xf>
    <xf numFmtId="0" fontId="57" fillId="18" borderId="44" xfId="0" applyFont="1" applyFill="1" applyBorder="1" applyAlignment="1" applyProtection="1">
      <alignment horizontal="left" vertical="center" wrapText="1"/>
      <protection locked="0"/>
    </xf>
    <xf numFmtId="0" fontId="57" fillId="18" borderId="0" xfId="0" applyFont="1" applyFill="1" applyBorder="1" applyAlignment="1" applyProtection="1">
      <alignment horizontal="left" vertical="center" wrapText="1"/>
      <protection locked="0"/>
    </xf>
    <xf numFmtId="0" fontId="57" fillId="18" borderId="48" xfId="0" applyFont="1" applyFill="1" applyBorder="1" applyAlignment="1" applyProtection="1">
      <alignment horizontal="left" vertical="center" wrapText="1"/>
      <protection locked="0"/>
    </xf>
    <xf numFmtId="0" fontId="57" fillId="18" borderId="87" xfId="0" applyFont="1" applyFill="1" applyBorder="1" applyAlignment="1" applyProtection="1">
      <alignment horizontal="left" vertical="center" wrapText="1"/>
      <protection locked="0"/>
    </xf>
    <xf numFmtId="0" fontId="57" fillId="18" borderId="86" xfId="0" applyFont="1" applyFill="1" applyBorder="1" applyAlignment="1" applyProtection="1">
      <alignment horizontal="left" vertical="center" wrapText="1"/>
      <protection locked="0"/>
    </xf>
    <xf numFmtId="0" fontId="57" fillId="18" borderId="67" xfId="0" applyFont="1" applyFill="1" applyBorder="1" applyAlignment="1" applyProtection="1">
      <alignment horizontal="left" vertical="center" wrapText="1"/>
      <protection locked="0"/>
    </xf>
    <xf numFmtId="3" fontId="70" fillId="18" borderId="100" xfId="0" applyNumberFormat="1" applyFont="1" applyFill="1" applyBorder="1" applyAlignment="1" applyProtection="1">
      <alignment horizontal="center" vertical="center"/>
      <protection locked="0"/>
    </xf>
    <xf numFmtId="3" fontId="70" fillId="18" borderId="113" xfId="0" applyNumberFormat="1" applyFont="1" applyFill="1" applyBorder="1" applyAlignment="1" applyProtection="1">
      <alignment horizontal="center" vertical="center"/>
      <protection locked="0"/>
    </xf>
    <xf numFmtId="3" fontId="67" fillId="18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67" fillId="18" borderId="121" xfId="0" applyNumberFormat="1" applyFont="1" applyFill="1" applyBorder="1" applyAlignment="1" applyProtection="1" quotePrefix="1">
      <alignment horizontal="left" vertical="center" wrapText="1"/>
      <protection locked="0"/>
    </xf>
    <xf numFmtId="3" fontId="67" fillId="18" borderId="60" xfId="0" applyNumberFormat="1" applyFont="1" applyFill="1" applyBorder="1" applyAlignment="1" applyProtection="1" quotePrefix="1">
      <alignment horizontal="left" vertical="center" wrapText="1"/>
      <protection locked="0"/>
    </xf>
    <xf numFmtId="0" fontId="67" fillId="18" borderId="62" xfId="0" applyFont="1" applyFill="1" applyBorder="1" applyAlignment="1" applyProtection="1">
      <alignment horizontal="left" vertical="center" wrapText="1"/>
      <protection locked="0"/>
    </xf>
    <xf numFmtId="0" fontId="67" fillId="18" borderId="62" xfId="0" applyFont="1" applyFill="1" applyBorder="1" applyAlignment="1" applyProtection="1" quotePrefix="1">
      <alignment horizontal="left" vertical="center" wrapText="1"/>
      <protection locked="0"/>
    </xf>
    <xf numFmtId="0" fontId="1" fillId="0" borderId="100" xfId="0" applyFont="1" applyFill="1" applyBorder="1" applyAlignment="1" applyProtection="1">
      <alignment horizontal="center" vertical="center"/>
      <protection locked="0"/>
    </xf>
    <xf numFmtId="0" fontId="1" fillId="0" borderId="113" xfId="0" applyFont="1" applyFill="1" applyBorder="1" applyAlignment="1" applyProtection="1">
      <alignment horizontal="center" vertical="center"/>
      <protection locked="0"/>
    </xf>
    <xf numFmtId="0" fontId="1" fillId="0" borderId="114" xfId="0" applyFont="1" applyFill="1" applyBorder="1" applyAlignment="1" applyProtection="1">
      <alignment horizontal="center" vertical="center"/>
      <protection locked="0"/>
    </xf>
    <xf numFmtId="0" fontId="3" fillId="0" borderId="100" xfId="0" applyFont="1" applyFill="1" applyBorder="1" applyAlignment="1" applyProtection="1">
      <alignment horizontal="center" vertical="center" wrapText="1"/>
      <protection locked="0"/>
    </xf>
    <xf numFmtId="0" fontId="3" fillId="0" borderId="113" xfId="0" applyFont="1" applyFill="1" applyBorder="1" applyAlignment="1" applyProtection="1">
      <alignment horizontal="center" vertical="center" wrapText="1"/>
      <protection locked="0"/>
    </xf>
    <xf numFmtId="0" fontId="3" fillId="0" borderId="114" xfId="0" applyFont="1" applyFill="1" applyBorder="1" applyAlignment="1" applyProtection="1">
      <alignment horizontal="center" vertical="center" wrapText="1"/>
      <protection locked="0"/>
    </xf>
    <xf numFmtId="0" fontId="60" fillId="0" borderId="28" xfId="0" applyNumberFormat="1" applyFont="1" applyFill="1" applyBorder="1" applyAlignment="1">
      <alignment horizontal="center" vertical="center" textRotation="90"/>
    </xf>
    <xf numFmtId="0" fontId="60" fillId="0" borderId="34" xfId="0" applyNumberFormat="1" applyFont="1" applyFill="1" applyBorder="1" applyAlignment="1">
      <alignment horizontal="center" vertical="center" textRotation="90"/>
    </xf>
    <xf numFmtId="0" fontId="60" fillId="0" borderId="28" xfId="0" applyNumberFormat="1" applyFont="1" applyFill="1" applyBorder="1" applyAlignment="1" applyProtection="1">
      <alignment horizontal="center" vertical="center" textRotation="90"/>
      <protection locked="0"/>
    </xf>
    <xf numFmtId="3" fontId="19" fillId="3" borderId="115" xfId="0" applyNumberFormat="1" applyFont="1" applyFill="1" applyBorder="1" applyAlignment="1" applyProtection="1">
      <alignment horizontal="center" vertical="top"/>
      <protection locked="0"/>
    </xf>
    <xf numFmtId="3" fontId="19" fillId="3" borderId="82" xfId="0" applyNumberFormat="1" applyFont="1" applyFill="1" applyBorder="1" applyAlignment="1" applyProtection="1">
      <alignment horizontal="center" vertical="top"/>
      <protection locked="0"/>
    </xf>
    <xf numFmtId="3" fontId="19" fillId="3" borderId="90" xfId="0" applyNumberFormat="1" applyFont="1" applyFill="1" applyBorder="1" applyAlignment="1" applyProtection="1">
      <alignment horizontal="center" vertical="top"/>
      <protection locked="0"/>
    </xf>
    <xf numFmtId="0" fontId="34" fillId="0" borderId="63" xfId="0" applyFont="1" applyBorder="1" applyAlignment="1" applyProtection="1">
      <alignment horizontal="center" vertical="top" wrapText="1"/>
      <protection locked="0"/>
    </xf>
    <xf numFmtId="3" fontId="2" fillId="3" borderId="58" xfId="0" applyNumberFormat="1" applyFont="1" applyFill="1" applyBorder="1" applyAlignment="1" applyProtection="1">
      <alignment horizontal="center" vertical="top" wrapText="1"/>
      <protection locked="0"/>
    </xf>
    <xf numFmtId="3" fontId="2" fillId="3" borderId="53" xfId="0" applyNumberFormat="1" applyFont="1" applyFill="1" applyBorder="1" applyAlignment="1" applyProtection="1">
      <alignment horizontal="center" vertical="top" wrapText="1"/>
      <protection locked="0"/>
    </xf>
    <xf numFmtId="3" fontId="2" fillId="3" borderId="32" xfId="0" applyNumberFormat="1" applyFont="1" applyFill="1" applyBorder="1" applyAlignment="1" applyProtection="1">
      <alignment horizontal="center" vertical="top" wrapText="1"/>
      <protection locked="0"/>
    </xf>
    <xf numFmtId="3" fontId="0" fillId="3" borderId="58" xfId="0" applyNumberFormat="1" applyFont="1" applyFill="1" applyBorder="1" applyAlignment="1" applyProtection="1">
      <alignment horizontal="center" vertical="top" wrapText="1"/>
      <protection locked="0"/>
    </xf>
    <xf numFmtId="3" fontId="0" fillId="3" borderId="53" xfId="0" applyNumberFormat="1" applyFont="1" applyFill="1" applyBorder="1" applyAlignment="1" applyProtection="1">
      <alignment horizontal="center" vertical="top" wrapText="1"/>
      <protection locked="0"/>
    </xf>
    <xf numFmtId="3" fontId="0" fillId="3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56" xfId="0" applyFont="1" applyBorder="1" applyAlignment="1" applyProtection="1">
      <alignment horizontal="center" textRotation="90" wrapText="1"/>
      <protection locked="0"/>
    </xf>
    <xf numFmtId="0" fontId="2" fillId="0" borderId="49" xfId="0" applyFont="1" applyBorder="1" applyAlignment="1" applyProtection="1">
      <alignment horizontal="center" textRotation="90" wrapText="1"/>
      <protection locked="0"/>
    </xf>
    <xf numFmtId="0" fontId="2" fillId="0" borderId="28" xfId="0" applyFont="1" applyBorder="1" applyAlignment="1" applyProtection="1">
      <alignment horizontal="center" textRotation="90" wrapText="1"/>
      <protection locked="0"/>
    </xf>
    <xf numFmtId="0" fontId="2" fillId="0" borderId="51" xfId="0" applyFont="1" applyBorder="1" applyAlignment="1" applyProtection="1">
      <alignment horizontal="center" textRotation="90" wrapText="1"/>
      <protection locked="0"/>
    </xf>
    <xf numFmtId="3" fontId="3" fillId="3" borderId="34" xfId="0" applyNumberFormat="1" applyFont="1" applyFill="1" applyBorder="1" applyAlignment="1" applyProtection="1">
      <alignment horizontal="center" textRotation="90" wrapText="1"/>
      <protection locked="0"/>
    </xf>
    <xf numFmtId="3" fontId="3" fillId="3" borderId="51" xfId="0" applyNumberFormat="1" applyFont="1" applyFill="1" applyBorder="1" applyAlignment="1" applyProtection="1">
      <alignment horizontal="center" textRotation="90" wrapText="1"/>
      <protection locked="0"/>
    </xf>
    <xf numFmtId="3" fontId="19" fillId="3" borderId="0" xfId="0" applyNumberFormat="1" applyFont="1" applyFill="1" applyBorder="1" applyAlignment="1" applyProtection="1">
      <alignment horizontal="center" vertical="top" wrapText="1"/>
      <protection locked="0"/>
    </xf>
    <xf numFmtId="3" fontId="19" fillId="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" borderId="28" xfId="0" applyNumberFormat="1" applyFont="1" applyFill="1" applyBorder="1" applyAlignment="1" applyProtection="1">
      <alignment horizontal="center" textRotation="90" wrapText="1"/>
      <protection locked="0"/>
    </xf>
    <xf numFmtId="3" fontId="7" fillId="3" borderId="34" xfId="0" applyNumberFormat="1" applyFont="1" applyFill="1" applyBorder="1" applyAlignment="1" applyProtection="1">
      <alignment horizontal="center" textRotation="90" wrapText="1"/>
      <protection locked="0"/>
    </xf>
    <xf numFmtId="3" fontId="7" fillId="3" borderId="51" xfId="0" applyNumberFormat="1" applyFont="1" applyFill="1" applyBorder="1" applyAlignment="1" applyProtection="1">
      <alignment horizontal="center" textRotation="90" wrapText="1"/>
      <protection locked="0"/>
    </xf>
    <xf numFmtId="3" fontId="7" fillId="2" borderId="115" xfId="0" applyNumberFormat="1" applyFont="1" applyFill="1" applyBorder="1" applyAlignment="1" applyProtection="1">
      <alignment horizontal="center" vertical="top"/>
      <protection locked="0"/>
    </xf>
    <xf numFmtId="3" fontId="7" fillId="2" borderId="82" xfId="0" applyNumberFormat="1" applyFont="1" applyFill="1" applyBorder="1" applyAlignment="1" applyProtection="1">
      <alignment horizontal="center" vertical="top"/>
      <protection locked="0"/>
    </xf>
    <xf numFmtId="3" fontId="7" fillId="2" borderId="90" xfId="0" applyNumberFormat="1" applyFont="1" applyFill="1" applyBorder="1" applyAlignment="1" applyProtection="1">
      <alignment horizontal="center" vertical="top"/>
      <protection locked="0"/>
    </xf>
    <xf numFmtId="3" fontId="19" fillId="3" borderId="58" xfId="0" applyNumberFormat="1" applyFont="1" applyFill="1" applyBorder="1" applyAlignment="1" applyProtection="1">
      <alignment horizontal="center" vertical="top" wrapText="1"/>
      <protection locked="0"/>
    </xf>
    <xf numFmtId="3" fontId="19" fillId="3" borderId="53" xfId="0" applyNumberFormat="1" applyFont="1" applyFill="1" applyBorder="1" applyAlignment="1" applyProtection="1">
      <alignment horizontal="center" vertical="top" wrapText="1"/>
      <protection locked="0"/>
    </xf>
    <xf numFmtId="3" fontId="19" fillId="3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53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2" borderId="58" xfId="0" applyFont="1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85" xfId="0" applyFont="1" applyFill="1" applyBorder="1" applyAlignment="1" applyProtection="1">
      <alignment horizontal="center" vertical="top" wrapText="1"/>
      <protection locked="0"/>
    </xf>
    <xf numFmtId="0" fontId="1" fillId="2" borderId="86" xfId="0" applyFont="1" applyFill="1" applyBorder="1" applyAlignment="1" applyProtection="1">
      <alignment horizontal="center" vertical="top" wrapText="1"/>
      <protection locked="0"/>
    </xf>
    <xf numFmtId="0" fontId="1" fillId="2" borderId="122" xfId="0" applyFont="1" applyFill="1" applyBorder="1" applyAlignment="1" applyProtection="1">
      <alignment horizontal="center" vertical="top" wrapText="1"/>
      <protection locked="0"/>
    </xf>
    <xf numFmtId="0" fontId="10" fillId="0" borderId="115" xfId="21" applyFont="1" applyBorder="1" applyAlignment="1" applyProtection="1">
      <alignment horizontal="center" vertical="top" wrapText="1"/>
      <protection locked="0"/>
    </xf>
    <xf numFmtId="0" fontId="10" fillId="0" borderId="82" xfId="21" applyFont="1" applyBorder="1" applyAlignment="1" applyProtection="1">
      <alignment horizontal="center" vertical="top" wrapText="1"/>
      <protection locked="0"/>
    </xf>
    <xf numFmtId="0" fontId="12" fillId="2" borderId="39" xfId="21" applyFont="1" applyFill="1" applyBorder="1" applyAlignment="1" applyProtection="1">
      <alignment horizontal="center" vertical="top"/>
      <protection locked="0"/>
    </xf>
    <xf numFmtId="0" fontId="12" fillId="2" borderId="0" xfId="21" applyFont="1" applyFill="1" applyBorder="1" applyAlignment="1" applyProtection="1">
      <alignment horizontal="center" vertical="top"/>
      <protection locked="0"/>
    </xf>
    <xf numFmtId="0" fontId="12" fillId="2" borderId="13" xfId="21" applyFont="1" applyFill="1" applyBorder="1" applyAlignment="1" applyProtection="1">
      <alignment horizontal="center" vertical="top"/>
      <protection locked="0"/>
    </xf>
    <xf numFmtId="3" fontId="36" fillId="2" borderId="28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6" fillId="2" borderId="3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6" fillId="2" borderId="5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7" fillId="3" borderId="53" xfId="0" applyNumberFormat="1" applyFont="1" applyFill="1" applyBorder="1" applyAlignment="1" applyProtection="1">
      <alignment horizontal="center" vertical="top"/>
      <protection locked="0"/>
    </xf>
    <xf numFmtId="3" fontId="7" fillId="3" borderId="32" xfId="0" applyNumberFormat="1" applyFont="1" applyFill="1" applyBorder="1" applyAlignment="1" applyProtection="1">
      <alignment horizontal="center" vertical="top"/>
      <protection locked="0"/>
    </xf>
    <xf numFmtId="0" fontId="1" fillId="0" borderId="58" xfId="0" applyFont="1" applyFill="1" applyBorder="1" applyAlignment="1" applyProtection="1" quotePrefix="1">
      <alignment horizontal="center" vertical="top"/>
      <protection locked="0"/>
    </xf>
    <xf numFmtId="0" fontId="1" fillId="0" borderId="53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 applyProtection="1">
      <alignment horizontal="center" vertical="top"/>
      <protection locked="0"/>
    </xf>
    <xf numFmtId="3" fontId="0" fillId="4" borderId="28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4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4" borderId="51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4" borderId="58" xfId="0" applyNumberFormat="1" applyFont="1" applyFill="1" applyBorder="1" applyAlignment="1" applyProtection="1">
      <alignment horizontal="center" vertical="top"/>
      <protection locked="0"/>
    </xf>
    <xf numFmtId="3" fontId="1" fillId="4" borderId="53" xfId="0" applyNumberFormat="1" applyFont="1" applyFill="1" applyBorder="1" applyAlignment="1" applyProtection="1">
      <alignment horizontal="center" vertical="top"/>
      <protection locked="0"/>
    </xf>
    <xf numFmtId="3" fontId="1" fillId="4" borderId="32" xfId="0" applyNumberFormat="1" applyFont="1" applyFill="1" applyBorder="1" applyAlignment="1" applyProtection="1">
      <alignment horizontal="center" vertical="top"/>
      <protection locked="0"/>
    </xf>
    <xf numFmtId="0" fontId="1" fillId="0" borderId="58" xfId="0" applyFont="1" applyFill="1" applyBorder="1" applyAlignment="1" applyProtection="1">
      <alignment horizontal="center" vertical="top"/>
      <protection locked="0"/>
    </xf>
    <xf numFmtId="3" fontId="3" fillId="2" borderId="39" xfId="0" applyNumberFormat="1" applyFont="1" applyFill="1" applyBorder="1" applyAlignment="1" applyProtection="1" quotePrefix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13" xfId="0" applyNumberFormat="1" applyFont="1" applyFill="1" applyBorder="1" applyAlignment="1" applyProtection="1">
      <alignment horizontal="center" vertical="top" wrapText="1"/>
      <protection locked="0"/>
    </xf>
    <xf numFmtId="3" fontId="0" fillId="2" borderId="58" xfId="0" applyNumberFormat="1" applyFont="1" applyFill="1" applyBorder="1" applyAlignment="1" applyProtection="1" quotePrefix="1">
      <alignment horizontal="center" vertical="top"/>
      <protection locked="0"/>
    </xf>
    <xf numFmtId="3" fontId="0" fillId="2" borderId="53" xfId="0" applyNumberFormat="1" applyFont="1" applyFill="1" applyBorder="1" applyAlignment="1" applyProtection="1" quotePrefix="1">
      <alignment horizontal="center" vertical="top"/>
      <protection locked="0"/>
    </xf>
    <xf numFmtId="3" fontId="0" fillId="2" borderId="32" xfId="0" applyNumberFormat="1" applyFont="1" applyFill="1" applyBorder="1" applyAlignment="1" applyProtection="1" quotePrefix="1">
      <alignment horizontal="center" vertical="top"/>
      <protection locked="0"/>
    </xf>
    <xf numFmtId="3" fontId="3" fillId="2" borderId="39" xfId="0" applyNumberFormat="1" applyFont="1" applyFill="1" applyBorder="1" applyAlignment="1" applyProtection="1">
      <alignment horizontal="center" vertical="top" wrapText="1"/>
      <protection locked="0"/>
    </xf>
    <xf numFmtId="3" fontId="0" fillId="2" borderId="58" xfId="0" applyNumberFormat="1" applyFont="1" applyFill="1" applyBorder="1" applyAlignment="1" applyProtection="1">
      <alignment horizontal="center" vertical="top"/>
      <protection locked="0"/>
    </xf>
    <xf numFmtId="3" fontId="0" fillId="2" borderId="53" xfId="0" applyNumberFormat="1" applyFont="1" applyFill="1" applyBorder="1" applyAlignment="1" applyProtection="1">
      <alignment horizontal="center" vertical="top"/>
      <protection locked="0"/>
    </xf>
    <xf numFmtId="3" fontId="0" fillId="2" borderId="32" xfId="0" applyNumberFormat="1" applyFont="1" applyFill="1" applyBorder="1" applyAlignment="1" applyProtection="1">
      <alignment horizontal="center" vertical="top"/>
      <protection locked="0"/>
    </xf>
    <xf numFmtId="0" fontId="0" fillId="3" borderId="58" xfId="0" applyFill="1" applyBorder="1" applyAlignment="1" applyProtection="1">
      <alignment horizontal="center" vertical="top"/>
      <protection locked="0"/>
    </xf>
    <xf numFmtId="0" fontId="0" fillId="3" borderId="53" xfId="0" applyFill="1" applyBorder="1" applyAlignment="1" applyProtection="1">
      <alignment horizontal="center" vertical="top"/>
      <protection locked="0"/>
    </xf>
    <xf numFmtId="0" fontId="0" fillId="3" borderId="32" xfId="0" applyFill="1" applyBorder="1" applyAlignment="1" applyProtection="1">
      <alignment horizontal="center" vertical="top"/>
      <protection locked="0"/>
    </xf>
    <xf numFmtId="0" fontId="1" fillId="2" borderId="53" xfId="0" applyFont="1" applyFill="1" applyBorder="1" applyAlignment="1" applyProtection="1">
      <alignment horizontal="center" vertical="top"/>
      <protection locked="0"/>
    </xf>
    <xf numFmtId="0" fontId="1" fillId="2" borderId="32" xfId="0" applyFont="1" applyFill="1" applyBorder="1" applyAlignment="1" applyProtection="1">
      <alignment horizontal="center" vertical="top"/>
      <protection locked="0"/>
    </xf>
    <xf numFmtId="0" fontId="1" fillId="2" borderId="58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0" fillId="2" borderId="39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3" fillId="2" borderId="39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39" xfId="0" applyFont="1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0" fontId="2" fillId="2" borderId="100" xfId="0" applyFont="1" applyFill="1" applyBorder="1" applyAlignment="1" applyProtection="1">
      <alignment horizontal="center" vertical="top"/>
      <protection locked="0"/>
    </xf>
    <xf numFmtId="0" fontId="2" fillId="2" borderId="114" xfId="0" applyFont="1" applyFill="1" applyBorder="1" applyAlignment="1" applyProtection="1">
      <alignment horizontal="center" vertical="top"/>
      <protection locked="0"/>
    </xf>
    <xf numFmtId="0" fontId="1" fillId="0" borderId="3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85" xfId="0" applyFont="1" applyBorder="1" applyAlignment="1" applyProtection="1">
      <alignment horizontal="center" vertical="top" wrapText="1"/>
      <protection locked="0"/>
    </xf>
    <xf numFmtId="0" fontId="1" fillId="0" borderId="122" xfId="0" applyFont="1" applyBorder="1" applyAlignment="1" applyProtection="1">
      <alignment horizontal="center" vertical="top" wrapText="1"/>
      <protection locked="0"/>
    </xf>
    <xf numFmtId="0" fontId="10" fillId="2" borderId="58" xfId="21" applyFont="1" applyFill="1" applyBorder="1" applyAlignment="1" applyProtection="1">
      <alignment horizontal="center" vertical="top"/>
      <protection locked="0"/>
    </xf>
    <xf numFmtId="0" fontId="10" fillId="2" borderId="53" xfId="21" applyFont="1" applyFill="1" applyBorder="1" applyAlignment="1" applyProtection="1">
      <alignment horizontal="center" vertical="top"/>
      <protection locked="0"/>
    </xf>
    <xf numFmtId="0" fontId="10" fillId="2" borderId="32" xfId="21" applyFont="1" applyFill="1" applyBorder="1" applyAlignment="1" applyProtection="1">
      <alignment horizontal="center" vertical="top"/>
      <protection locked="0"/>
    </xf>
    <xf numFmtId="0" fontId="1" fillId="0" borderId="58" xfId="0" applyFont="1" applyBorder="1" applyAlignment="1" applyProtection="1">
      <alignment horizontal="center" vertical="top"/>
      <protection locked="0"/>
    </xf>
    <xf numFmtId="0" fontId="1" fillId="0" borderId="53" xfId="0" applyFont="1" applyBorder="1" applyAlignment="1" applyProtection="1">
      <alignment horizontal="center" vertical="top"/>
      <protection locked="0"/>
    </xf>
    <xf numFmtId="3" fontId="7" fillId="3" borderId="58" xfId="0" applyNumberFormat="1" applyFont="1" applyFill="1" applyBorder="1" applyAlignment="1" applyProtection="1">
      <alignment horizontal="center" vertical="top"/>
      <protection locked="0"/>
    </xf>
    <xf numFmtId="3" fontId="7" fillId="3" borderId="72" xfId="0" applyNumberFormat="1" applyFont="1" applyFill="1" applyBorder="1" applyAlignment="1" applyProtection="1">
      <alignment horizontal="center" vertical="top"/>
      <protection locked="0"/>
    </xf>
    <xf numFmtId="3" fontId="7" fillId="3" borderId="24" xfId="0" applyNumberFormat="1" applyFont="1" applyFill="1" applyBorder="1" applyAlignment="1" applyProtection="1">
      <alignment horizontal="center" vertical="top"/>
      <protection locked="0"/>
    </xf>
    <xf numFmtId="3" fontId="7" fillId="3" borderId="17" xfId="0" applyNumberFormat="1" applyFont="1" applyFill="1" applyBorder="1" applyAlignment="1" applyProtection="1">
      <alignment horizontal="center" vertical="top"/>
      <protection locked="0"/>
    </xf>
    <xf numFmtId="0" fontId="10" fillId="0" borderId="58" xfId="21" applyFont="1" applyBorder="1" applyAlignment="1" applyProtection="1">
      <alignment horizontal="center" vertical="top"/>
      <protection locked="0"/>
    </xf>
    <xf numFmtId="0" fontId="10" fillId="0" borderId="53" xfId="21" applyFont="1" applyBorder="1" applyAlignment="1" applyProtection="1">
      <alignment horizontal="center" vertical="top"/>
      <protection locked="0"/>
    </xf>
    <xf numFmtId="0" fontId="10" fillId="0" borderId="32" xfId="21" applyFont="1" applyBorder="1" applyAlignment="1" applyProtection="1">
      <alignment horizontal="center" vertical="top"/>
      <protection locked="0"/>
    </xf>
    <xf numFmtId="3" fontId="10" fillId="4" borderId="58" xfId="0" applyNumberFormat="1" applyFont="1" applyFill="1" applyBorder="1" applyAlignment="1" applyProtection="1">
      <alignment horizontal="center" vertical="top"/>
      <protection locked="0"/>
    </xf>
    <xf numFmtId="3" fontId="10" fillId="4" borderId="53" xfId="0" applyNumberFormat="1" applyFont="1" applyFill="1" applyBorder="1" applyAlignment="1" applyProtection="1">
      <alignment horizontal="center" vertical="top"/>
      <protection locked="0"/>
    </xf>
    <xf numFmtId="3" fontId="10" fillId="4" borderId="32" xfId="0" applyNumberFormat="1" applyFont="1" applyFill="1" applyBorder="1" applyAlignment="1" applyProtection="1">
      <alignment horizontal="center" vertical="top"/>
      <protection locked="0"/>
    </xf>
    <xf numFmtId="3" fontId="10" fillId="2" borderId="123" xfId="0" applyNumberFormat="1" applyFont="1" applyFill="1" applyBorder="1" applyAlignment="1" applyProtection="1">
      <alignment horizontal="center" vertical="top"/>
      <protection locked="0"/>
    </xf>
    <xf numFmtId="3" fontId="10" fillId="2" borderId="37" xfId="0" applyNumberFormat="1" applyFont="1" applyFill="1" applyBorder="1" applyAlignment="1" applyProtection="1">
      <alignment horizontal="center" vertical="top"/>
      <protection locked="0"/>
    </xf>
    <xf numFmtId="3" fontId="10" fillId="2" borderId="42" xfId="0" applyNumberFormat="1" applyFont="1" applyFill="1" applyBorder="1" applyAlignment="1" applyProtection="1">
      <alignment horizontal="center" vertical="top"/>
      <protection locked="0"/>
    </xf>
    <xf numFmtId="3" fontId="10" fillId="2" borderId="58" xfId="0" applyNumberFormat="1" applyFont="1" applyFill="1" applyBorder="1" applyAlignment="1" applyProtection="1">
      <alignment horizontal="center" vertical="top" wrapText="1"/>
      <protection locked="0"/>
    </xf>
    <xf numFmtId="3" fontId="10" fillId="2" borderId="53" xfId="0" applyNumberFormat="1" applyFont="1" applyFill="1" applyBorder="1" applyAlignment="1" applyProtection="1">
      <alignment horizontal="center" vertical="top" wrapText="1"/>
      <protection locked="0"/>
    </xf>
    <xf numFmtId="3" fontId="10" fillId="2" borderId="32" xfId="0" applyNumberFormat="1" applyFont="1" applyFill="1" applyBorder="1" applyAlignment="1" applyProtection="1">
      <alignment horizontal="center" vertical="top" wrapText="1"/>
      <protection locked="0"/>
    </xf>
    <xf numFmtId="3" fontId="10" fillId="2" borderId="39" xfId="0" applyNumberFormat="1" applyFont="1" applyFill="1" applyBorder="1" applyAlignment="1" applyProtection="1">
      <alignment horizontal="center" vertical="top" wrapText="1"/>
      <protection locked="0"/>
    </xf>
    <xf numFmtId="3" fontId="10" fillId="2" borderId="0" xfId="0" applyNumberFormat="1" applyFont="1" applyFill="1" applyBorder="1" applyAlignment="1" applyProtection="1">
      <alignment horizontal="center" vertical="top" wrapText="1"/>
      <protection locked="0"/>
    </xf>
    <xf numFmtId="3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15" xfId="0" applyNumberFormat="1" applyFont="1" applyFill="1" applyBorder="1" applyAlignment="1" applyProtection="1">
      <alignment horizontal="center" vertical="top"/>
      <protection locked="0"/>
    </xf>
    <xf numFmtId="3" fontId="10" fillId="4" borderId="82" xfId="0" applyNumberFormat="1" applyFont="1" applyFill="1" applyBorder="1" applyAlignment="1" applyProtection="1">
      <alignment horizontal="center" vertical="top"/>
      <protection locked="0"/>
    </xf>
    <xf numFmtId="3" fontId="10" fillId="4" borderId="90" xfId="0" applyNumberFormat="1" applyFont="1" applyFill="1" applyBorder="1" applyAlignment="1" applyProtection="1">
      <alignment horizontal="center" vertical="top"/>
      <protection locked="0"/>
    </xf>
    <xf numFmtId="3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3" fontId="12" fillId="2" borderId="5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54" xfId="0" applyNumberFormat="1" applyFont="1" applyFill="1" applyBorder="1" applyAlignment="1" applyProtection="1">
      <alignment horizontal="center" vertical="top" wrapText="1"/>
      <protection locked="0"/>
    </xf>
    <xf numFmtId="3" fontId="10" fillId="2" borderId="58" xfId="0" applyNumberFormat="1" applyFont="1" applyFill="1" applyBorder="1" applyAlignment="1" applyProtection="1">
      <alignment horizontal="center" vertical="top"/>
      <protection locked="0"/>
    </xf>
    <xf numFmtId="3" fontId="10" fillId="2" borderId="53" xfId="0" applyNumberFormat="1" applyFont="1" applyFill="1" applyBorder="1" applyAlignment="1" applyProtection="1">
      <alignment horizontal="center" vertical="top"/>
      <protection locked="0"/>
    </xf>
    <xf numFmtId="3" fontId="10" fillId="2" borderId="32" xfId="0" applyNumberFormat="1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3" fontId="12" fillId="2" borderId="48" xfId="0" applyNumberFormat="1" applyFont="1" applyFill="1" applyBorder="1" applyAlignment="1" applyProtection="1">
      <alignment horizontal="center" vertical="top"/>
      <protection locked="0"/>
    </xf>
    <xf numFmtId="0" fontId="3" fillId="2" borderId="39" xfId="0" applyFont="1" applyFill="1" applyBorder="1" applyAlignment="1" applyProtection="1" quotePrefix="1">
      <alignment horizontal="center" vertical="center" wrapText="1"/>
      <protection locked="0"/>
    </xf>
    <xf numFmtId="0" fontId="3" fillId="2" borderId="48" xfId="0" applyFont="1" applyFill="1" applyBorder="1" applyAlignment="1" applyProtection="1" quotePrefix="1">
      <alignment horizontal="center" vertical="center" wrapText="1"/>
      <protection locked="0"/>
    </xf>
    <xf numFmtId="0" fontId="3" fillId="2" borderId="44" xfId="0" applyFont="1" applyFill="1" applyBorder="1" applyAlignment="1" applyProtection="1" quotePrefix="1">
      <alignment horizontal="center" vertical="center" wrapText="1"/>
      <protection locked="0"/>
    </xf>
    <xf numFmtId="0" fontId="3" fillId="2" borderId="13" xfId="0" applyFont="1" applyFill="1" applyBorder="1" applyAlignment="1" applyProtection="1" quotePrefix="1">
      <alignment horizontal="center" vertical="center" wrapText="1"/>
      <protection locked="0"/>
    </xf>
    <xf numFmtId="0" fontId="0" fillId="4" borderId="58" xfId="0" applyFont="1" applyFill="1" applyBorder="1" applyAlignment="1" applyProtection="1">
      <alignment horizontal="center" vertical="center" wrapText="1"/>
      <protection locked="0"/>
    </xf>
    <xf numFmtId="0" fontId="0" fillId="4" borderId="32" xfId="0" applyFont="1" applyFill="1" applyBorder="1" applyAlignment="1" applyProtection="1">
      <alignment horizontal="center" vertical="center" wrapText="1"/>
      <protection locked="0"/>
    </xf>
    <xf numFmtId="0" fontId="2" fillId="3" borderId="124" xfId="0" applyFont="1" applyFill="1" applyBorder="1" applyAlignment="1">
      <alignment horizontal="center" vertical="center" textRotation="90"/>
    </xf>
    <xf numFmtId="0" fontId="2" fillId="3" borderId="12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 applyProtection="1" quotePrefix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9" fillId="4" borderId="58" xfId="0" applyFont="1" applyFill="1" applyBorder="1" applyAlignment="1" applyProtection="1" quotePrefix="1">
      <alignment horizontal="center" vertical="center"/>
      <protection locked="0"/>
    </xf>
    <xf numFmtId="0" fontId="19" fillId="4" borderId="53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21" fillId="4" borderId="29" xfId="0" applyFont="1" applyFill="1" applyBorder="1" applyAlignment="1" applyProtection="1">
      <alignment horizontal="center" vertical="center"/>
      <protection locked="0"/>
    </xf>
    <xf numFmtId="0" fontId="21" fillId="4" borderId="30" xfId="0" applyFont="1" applyFill="1" applyBorder="1" applyAlignment="1" applyProtection="1">
      <alignment horizontal="center" vertical="center"/>
      <protection locked="0"/>
    </xf>
    <xf numFmtId="0" fontId="21" fillId="4" borderId="31" xfId="0" applyFont="1" applyFill="1" applyBorder="1" applyAlignment="1" applyProtection="1">
      <alignment horizontal="center" vertical="center"/>
      <protection locked="0"/>
    </xf>
    <xf numFmtId="0" fontId="21" fillId="4" borderId="58" xfId="0" applyFont="1" applyFill="1" applyBorder="1" applyAlignment="1" applyProtection="1">
      <alignment horizontal="center" vertical="center"/>
      <protection locked="0"/>
    </xf>
    <xf numFmtId="0" fontId="21" fillId="4" borderId="32" xfId="0" applyFont="1" applyFill="1" applyBorder="1" applyAlignment="1" applyProtection="1">
      <alignment horizontal="center" vertical="center"/>
      <protection locked="0"/>
    </xf>
    <xf numFmtId="0" fontId="12" fillId="4" borderId="58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/>
      <protection locked="0"/>
    </xf>
    <xf numFmtId="0" fontId="1" fillId="2" borderId="53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0" fillId="2" borderId="58" xfId="0" applyFont="1" applyFill="1" applyBorder="1" applyAlignment="1" applyProtection="1">
      <alignment horizontal="center"/>
      <protection locked="0"/>
    </xf>
    <xf numFmtId="0" fontId="0" fillId="2" borderId="53" xfId="0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 applyProtection="1">
      <alignment horizontal="center"/>
      <protection locked="0"/>
    </xf>
    <xf numFmtId="0" fontId="23" fillId="4" borderId="58" xfId="0" applyFont="1" applyFill="1" applyBorder="1" applyAlignment="1" applyProtection="1">
      <alignment horizontal="center" vertical="center"/>
      <protection locked="0"/>
    </xf>
    <xf numFmtId="0" fontId="23" fillId="4" borderId="53" xfId="0" applyFont="1" applyFill="1" applyBorder="1" applyAlignment="1" applyProtection="1">
      <alignment horizontal="center" vertical="center"/>
      <protection locked="0"/>
    </xf>
    <xf numFmtId="0" fontId="23" fillId="4" borderId="32" xfId="0" applyFont="1" applyFill="1" applyBorder="1" applyAlignment="1" applyProtection="1">
      <alignment horizontal="center" vertical="center"/>
      <protection locked="0"/>
    </xf>
    <xf numFmtId="0" fontId="23" fillId="4" borderId="58" xfId="0" applyFont="1" applyFill="1" applyBorder="1" applyAlignment="1" applyProtection="1" quotePrefix="1">
      <alignment horizontal="center" vertical="center"/>
      <protection locked="0"/>
    </xf>
    <xf numFmtId="0" fontId="12" fillId="2" borderId="39" xfId="0" applyFont="1" applyFill="1" applyBorder="1" applyAlignment="1" applyProtection="1" quotePrefix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21" fillId="4" borderId="39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21" fillId="2" borderId="123" xfId="0" applyFont="1" applyFill="1" applyBorder="1" applyAlignment="1" applyProtection="1">
      <alignment horizontal="center" vertical="center"/>
      <protection locked="0"/>
    </xf>
    <xf numFmtId="0" fontId="21" fillId="2" borderId="37" xfId="0" applyFont="1" applyFill="1" applyBorder="1" applyAlignment="1" applyProtection="1">
      <alignment horizontal="center" vertical="center"/>
      <protection locked="0"/>
    </xf>
    <xf numFmtId="0" fontId="21" fillId="4" borderId="44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48" xfId="0" applyFont="1" applyFill="1" applyBorder="1" applyAlignment="1" applyProtection="1">
      <alignment horizontal="center" vertical="center" wrapText="1"/>
      <protection locked="0"/>
    </xf>
    <xf numFmtId="0" fontId="21" fillId="2" borderId="39" xfId="0" applyFont="1" applyFill="1" applyBorder="1" applyAlignment="1" applyProtection="1" quotePrefix="1">
      <alignment horizontal="center" vertical="center" wrapText="1"/>
      <protection locked="0"/>
    </xf>
    <xf numFmtId="0" fontId="21" fillId="2" borderId="0" xfId="0" applyFont="1" applyFill="1" applyBorder="1" applyAlignment="1" applyProtection="1" quotePrefix="1">
      <alignment horizontal="center" vertical="center" wrapText="1"/>
      <protection locked="0"/>
    </xf>
    <xf numFmtId="0" fontId="21" fillId="2" borderId="48" xfId="0" applyFont="1" applyFill="1" applyBorder="1" applyAlignment="1" applyProtection="1" quotePrefix="1">
      <alignment horizontal="center" vertical="center" wrapText="1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2" borderId="85" xfId="0" applyFont="1" applyFill="1" applyBorder="1" applyAlignment="1" applyProtection="1" quotePrefix="1">
      <alignment horizontal="center" vertical="center"/>
      <protection locked="0"/>
    </xf>
    <xf numFmtId="0" fontId="12" fillId="2" borderId="86" xfId="0" applyFont="1" applyFill="1" applyBorder="1" applyAlignment="1" applyProtection="1" quotePrefix="1">
      <alignment horizontal="center" vertical="center"/>
      <protection locked="0"/>
    </xf>
    <xf numFmtId="0" fontId="12" fillId="2" borderId="122" xfId="0" applyFont="1" applyFill="1" applyBorder="1" applyAlignment="1" applyProtection="1" quotePrefix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 textRotation="90" wrapText="1"/>
      <protection locked="0"/>
    </xf>
    <xf numFmtId="0" fontId="0" fillId="2" borderId="72" xfId="0" applyFill="1" applyBorder="1" applyAlignment="1" applyProtection="1">
      <alignment horizontal="center" vertical="center" textRotation="90" wrapText="1"/>
      <protection locked="0"/>
    </xf>
    <xf numFmtId="0" fontId="0" fillId="2" borderId="13" xfId="0" applyFill="1" applyBorder="1" applyAlignment="1" applyProtection="1">
      <alignment horizontal="center" vertical="center" textRotation="90" wrapText="1"/>
      <protection locked="0"/>
    </xf>
    <xf numFmtId="0" fontId="0" fillId="2" borderId="17" xfId="0" applyFill="1" applyBorder="1" applyAlignment="1" applyProtection="1">
      <alignment horizontal="center" vertical="center" textRotation="90" wrapText="1"/>
      <protection locked="0"/>
    </xf>
    <xf numFmtId="3" fontId="14" fillId="4" borderId="58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53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32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85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86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122" xfId="0" applyNumberFormat="1" applyFont="1" applyFill="1" applyBorder="1" applyAlignment="1" applyProtection="1" quotePrefix="1">
      <alignment horizontal="center" vertical="center"/>
      <protection locked="0"/>
    </xf>
    <xf numFmtId="0" fontId="21" fillId="2" borderId="58" xfId="0" applyFont="1" applyFill="1" applyBorder="1" applyAlignment="1" applyProtection="1" quotePrefix="1">
      <alignment horizontal="center" vertical="center"/>
      <protection locked="0"/>
    </xf>
    <xf numFmtId="0" fontId="21" fillId="2" borderId="53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3" fontId="14" fillId="4" borderId="53" xfId="0" applyNumberFormat="1" applyFont="1" applyFill="1" applyBorder="1" applyAlignment="1" applyProtection="1">
      <alignment horizontal="center" vertical="center"/>
      <protection locked="0"/>
    </xf>
    <xf numFmtId="3" fontId="14" fillId="4" borderId="32" xfId="0" applyNumberFormat="1" applyFont="1" applyFill="1" applyBorder="1" applyAlignment="1" applyProtection="1">
      <alignment horizontal="center" vertical="center"/>
      <protection locked="0"/>
    </xf>
    <xf numFmtId="3" fontId="14" fillId="4" borderId="39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0" xfId="0" applyNumberFormat="1" applyFont="1" applyFill="1" applyBorder="1" applyAlignment="1" applyProtection="1" quotePrefix="1">
      <alignment horizontal="center" vertical="center"/>
      <protection locked="0"/>
    </xf>
    <xf numFmtId="3" fontId="14" fillId="4" borderId="13" xfId="0" applyNumberFormat="1" applyFont="1" applyFill="1" applyBorder="1" applyAlignment="1" applyProtection="1" quotePrefix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19" fillId="4" borderId="115" xfId="0" applyFont="1" applyFill="1" applyBorder="1" applyAlignment="1" applyProtection="1" quotePrefix="1">
      <alignment horizontal="center" vertical="center"/>
      <protection locked="0"/>
    </xf>
    <xf numFmtId="0" fontId="19" fillId="4" borderId="82" xfId="0" applyFont="1" applyFill="1" applyBorder="1" applyAlignment="1" applyProtection="1">
      <alignment horizontal="center" vertical="center"/>
      <protection locked="0"/>
    </xf>
    <xf numFmtId="0" fontId="19" fillId="4" borderId="90" xfId="0" applyFont="1" applyFill="1" applyBorder="1" applyAlignment="1" applyProtection="1">
      <alignment horizontal="center" vertical="center"/>
      <protection locked="0"/>
    </xf>
    <xf numFmtId="0" fontId="0" fillId="4" borderId="58" xfId="0" applyFont="1" applyFill="1" applyBorder="1" applyAlignment="1" applyProtection="1" quotePrefix="1">
      <alignment horizontal="center" vertical="center" wrapText="1"/>
      <protection locked="0"/>
    </xf>
    <xf numFmtId="0" fontId="0" fillId="4" borderId="53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 quotePrefix="1">
      <alignment horizontal="center" vertical="center" wrapText="1"/>
      <protection locked="0"/>
    </xf>
    <xf numFmtId="0" fontId="1" fillId="2" borderId="0" xfId="0" applyFont="1" applyFill="1" applyBorder="1" applyAlignment="1" applyProtection="1" quotePrefix="1">
      <alignment horizontal="center" vertical="center" wrapText="1"/>
      <protection locked="0"/>
    </xf>
    <xf numFmtId="0" fontId="1" fillId="2" borderId="13" xfId="0" applyFont="1" applyFill="1" applyBorder="1" applyAlignment="1" applyProtection="1" quotePrefix="1">
      <alignment horizontal="center" vertical="center" wrapText="1"/>
      <protection locked="0"/>
    </xf>
    <xf numFmtId="0" fontId="0" fillId="2" borderId="36" xfId="0" applyFont="1" applyFill="1" applyBorder="1" applyAlignment="1" applyProtection="1">
      <alignment horizontal="center" wrapText="1"/>
      <protection locked="0"/>
    </xf>
    <xf numFmtId="0" fontId="0" fillId="2" borderId="38" xfId="0" applyFont="1" applyFill="1" applyBorder="1" applyAlignment="1" applyProtection="1">
      <alignment horizontal="center" wrapText="1"/>
      <protection locked="0"/>
    </xf>
    <xf numFmtId="0" fontId="0" fillId="2" borderId="123" xfId="0" applyFont="1" applyFill="1" applyBorder="1" applyAlignment="1" applyProtection="1">
      <alignment horizontal="center" wrapText="1"/>
      <protection locked="0"/>
    </xf>
    <xf numFmtId="0" fontId="0" fillId="2" borderId="42" xfId="0" applyFont="1" applyFill="1" applyBorder="1" applyAlignment="1" applyProtection="1">
      <alignment horizontal="center" wrapText="1"/>
      <protection locked="0"/>
    </xf>
    <xf numFmtId="0" fontId="0" fillId="4" borderId="115" xfId="0" applyFont="1" applyFill="1" applyBorder="1" applyAlignment="1" applyProtection="1" quotePrefix="1">
      <alignment horizontal="center" vertical="center" wrapText="1"/>
      <protection locked="0"/>
    </xf>
    <xf numFmtId="0" fontId="0" fillId="4" borderId="82" xfId="0" applyFont="1" applyFill="1" applyBorder="1" applyAlignment="1" applyProtection="1">
      <alignment horizontal="center" vertical="center" wrapText="1"/>
      <protection locked="0"/>
    </xf>
    <xf numFmtId="0" fontId="0" fillId="4" borderId="90" xfId="0" applyFont="1" applyFill="1" applyBorder="1" applyAlignment="1" applyProtection="1">
      <alignment horizontal="center" vertical="center" wrapText="1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center" vertical="center"/>
      <protection locked="0"/>
    </xf>
    <xf numFmtId="0" fontId="21" fillId="2" borderId="85" xfId="0" applyFont="1" applyFill="1" applyBorder="1" applyAlignment="1" applyProtection="1">
      <alignment horizontal="center" vertical="center" wrapText="1"/>
      <protection locked="0"/>
    </xf>
    <xf numFmtId="0" fontId="21" fillId="2" borderId="86" xfId="0" applyFont="1" applyFill="1" applyBorder="1" applyAlignment="1" applyProtection="1">
      <alignment horizontal="center" vertical="center" wrapText="1"/>
      <protection locked="0"/>
    </xf>
    <xf numFmtId="3" fontId="12" fillId="2" borderId="123" xfId="0" applyNumberFormat="1" applyFont="1" applyFill="1" applyBorder="1" applyAlignment="1" applyProtection="1">
      <alignment horizontal="center"/>
      <protection locked="0"/>
    </xf>
    <xf numFmtId="3" fontId="12" fillId="2" borderId="37" xfId="0" applyNumberFormat="1" applyFont="1" applyFill="1" applyBorder="1" applyAlignment="1" applyProtection="1">
      <alignment horizontal="center"/>
      <protection locked="0"/>
    </xf>
    <xf numFmtId="3" fontId="12" fillId="2" borderId="42" xfId="0" applyNumberFormat="1" applyFont="1" applyFill="1" applyBorder="1" applyAlignment="1" applyProtection="1">
      <alignment horizontal="center"/>
      <protection locked="0"/>
    </xf>
    <xf numFmtId="3" fontId="12" fillId="2" borderId="36" xfId="0" applyNumberFormat="1" applyFont="1" applyFill="1" applyBorder="1" applyAlignment="1" applyProtection="1">
      <alignment horizontal="center"/>
      <protection locked="0"/>
    </xf>
    <xf numFmtId="3" fontId="21" fillId="2" borderId="39" xfId="0" applyNumberFormat="1" applyFont="1" applyFill="1" applyBorder="1" applyAlignment="1" applyProtection="1" quotePrefix="1">
      <alignment horizontal="center" vertical="center" wrapText="1"/>
      <protection locked="0"/>
    </xf>
    <xf numFmtId="3" fontId="21" fillId="2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21" fillId="2" borderId="48" xfId="0" applyNumberFormat="1" applyFont="1" applyFill="1" applyBorder="1" applyAlignment="1" applyProtection="1" quotePrefix="1">
      <alignment horizontal="center" vertical="center" wrapText="1"/>
      <protection locked="0"/>
    </xf>
    <xf numFmtId="0" fontId="22" fillId="2" borderId="44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87" xfId="0" applyFont="1" applyFill="1" applyBorder="1" applyAlignment="1" applyProtection="1">
      <alignment horizontal="center" vertical="center" wrapText="1"/>
      <protection locked="0"/>
    </xf>
    <xf numFmtId="0" fontId="22" fillId="2" borderId="86" xfId="0" applyFont="1" applyFill="1" applyBorder="1" applyAlignment="1" applyProtection="1">
      <alignment horizontal="center" vertical="center" wrapText="1"/>
      <protection locked="0"/>
    </xf>
    <xf numFmtId="0" fontId="22" fillId="2" borderId="122" xfId="0" applyFont="1" applyFill="1" applyBorder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textRotation="90" wrapText="1"/>
      <protection locked="0"/>
    </xf>
    <xf numFmtId="0" fontId="12" fillId="4" borderId="17" xfId="0" applyFont="1" applyFill="1" applyBorder="1" applyAlignment="1" applyProtection="1">
      <alignment horizontal="center" vertical="center" textRotation="90" wrapText="1"/>
      <protection locked="0"/>
    </xf>
    <xf numFmtId="0" fontId="21" fillId="2" borderId="40" xfId="0" applyFont="1" applyFill="1" applyBorder="1" applyAlignment="1" applyProtection="1">
      <alignment horizontal="center" vertical="center" textRotation="90"/>
      <protection locked="0"/>
    </xf>
    <xf numFmtId="0" fontId="21" fillId="2" borderId="16" xfId="0" applyFont="1" applyFill="1" applyBorder="1" applyAlignment="1" applyProtection="1">
      <alignment horizontal="center" vertical="center" textRotation="90"/>
      <protection locked="0"/>
    </xf>
    <xf numFmtId="3" fontId="21" fillId="2" borderId="39" xfId="0" applyNumberFormat="1" applyFont="1" applyFill="1" applyBorder="1" applyAlignment="1" applyProtection="1" quotePrefix="1">
      <alignment horizontal="center" vertical="center"/>
      <protection locked="0"/>
    </xf>
    <xf numFmtId="3" fontId="21" fillId="2" borderId="0" xfId="0" applyNumberFormat="1" applyFont="1" applyFill="1" applyBorder="1" applyAlignment="1" applyProtection="1" quotePrefix="1">
      <alignment horizontal="center" vertical="center"/>
      <protection locked="0"/>
    </xf>
    <xf numFmtId="3" fontId="21" fillId="2" borderId="48" xfId="0" applyNumberFormat="1" applyFont="1" applyFill="1" applyBorder="1" applyAlignment="1" applyProtection="1" quotePrefix="1">
      <alignment horizontal="center" vertical="center"/>
      <protection locked="0"/>
    </xf>
    <xf numFmtId="3" fontId="12" fillId="2" borderId="39" xfId="0" applyNumberFormat="1" applyFont="1" applyFill="1" applyBorder="1" applyAlignment="1" applyProtection="1" quotePrefix="1">
      <alignment horizontal="center" vertical="center"/>
      <protection locked="0"/>
    </xf>
    <xf numFmtId="3" fontId="12" fillId="2" borderId="0" xfId="0" applyNumberFormat="1" applyFont="1" applyFill="1" applyBorder="1" applyAlignment="1" applyProtection="1" quotePrefix="1">
      <alignment horizontal="center" vertical="center"/>
      <protection locked="0"/>
    </xf>
    <xf numFmtId="3" fontId="21" fillId="4" borderId="58" xfId="0" applyNumberFormat="1" applyFont="1" applyFill="1" applyBorder="1" applyAlignment="1" applyProtection="1">
      <alignment horizontal="center" vertical="center"/>
      <protection locked="0"/>
    </xf>
    <xf numFmtId="3" fontId="21" fillId="4" borderId="53" xfId="0" applyNumberFormat="1" applyFont="1" applyFill="1" applyBorder="1" applyAlignment="1" applyProtection="1">
      <alignment horizontal="center" vertical="center"/>
      <protection locked="0"/>
    </xf>
    <xf numFmtId="3" fontId="21" fillId="4" borderId="32" xfId="0" applyNumberFormat="1" applyFont="1" applyFill="1" applyBorder="1" applyAlignment="1" applyProtection="1">
      <alignment horizontal="center" vertical="center"/>
      <protection locked="0"/>
    </xf>
    <xf numFmtId="3" fontId="12" fillId="2" borderId="44" xfId="0" applyNumberFormat="1" applyFont="1" applyFill="1" applyBorder="1" applyAlignment="1" applyProtection="1" quotePrefix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13" xfId="0" applyNumberFormat="1" applyFont="1" applyFill="1" applyBorder="1" applyAlignment="1" applyProtection="1">
      <alignment horizontal="center" vertical="center"/>
      <protection locked="0"/>
    </xf>
    <xf numFmtId="3" fontId="22" fillId="2" borderId="118" xfId="0" applyNumberFormat="1" applyFont="1" applyFill="1" applyBorder="1" applyAlignment="1" applyProtection="1">
      <alignment horizontal="center" vertical="center"/>
      <protection locked="0"/>
    </xf>
    <xf numFmtId="3" fontId="22" fillId="2" borderId="62" xfId="0" applyNumberFormat="1" applyFont="1" applyFill="1" applyBorder="1" applyAlignment="1" applyProtection="1">
      <alignment horizontal="center" vertical="center"/>
      <protection locked="0"/>
    </xf>
    <xf numFmtId="3" fontId="12" fillId="2" borderId="38" xfId="0" applyNumberFormat="1" applyFont="1" applyFill="1" applyBorder="1" applyAlignment="1" applyProtection="1">
      <alignment horizontal="center"/>
      <protection locked="0"/>
    </xf>
    <xf numFmtId="3" fontId="26" fillId="5" borderId="58" xfId="0" applyNumberFormat="1" applyFont="1" applyFill="1" applyBorder="1" applyAlignment="1" applyProtection="1" quotePrefix="1">
      <alignment horizontal="center"/>
      <protection locked="0"/>
    </xf>
    <xf numFmtId="3" fontId="26" fillId="5" borderId="53" xfId="0" applyNumberFormat="1" applyFont="1" applyFill="1" applyBorder="1" applyAlignment="1" applyProtection="1">
      <alignment horizontal="center"/>
      <protection locked="0"/>
    </xf>
    <xf numFmtId="3" fontId="26" fillId="5" borderId="32" xfId="0" applyNumberFormat="1" applyFont="1" applyFill="1" applyBorder="1" applyAlignment="1" applyProtection="1">
      <alignment horizontal="center"/>
      <protection locked="0"/>
    </xf>
    <xf numFmtId="3" fontId="27" fillId="5" borderId="39" xfId="0" applyNumberFormat="1" applyFont="1" applyFill="1" applyBorder="1" applyAlignment="1" applyProtection="1" quotePrefix="1">
      <alignment horizontal="center" vertical="center"/>
      <protection locked="0"/>
    </xf>
    <xf numFmtId="3" fontId="27" fillId="5" borderId="0" xfId="0" applyNumberFormat="1" applyFont="1" applyFill="1" applyBorder="1" applyAlignment="1" applyProtection="1">
      <alignment horizontal="center" vertical="center"/>
      <protection locked="0"/>
    </xf>
    <xf numFmtId="3" fontId="27" fillId="5" borderId="13" xfId="0" applyNumberFormat="1" applyFont="1" applyFill="1" applyBorder="1" applyAlignment="1" applyProtection="1">
      <alignment horizontal="center" vertical="center"/>
      <protection locked="0"/>
    </xf>
    <xf numFmtId="3" fontId="27" fillId="5" borderId="0" xfId="0" applyNumberFormat="1" applyFont="1" applyFill="1" applyBorder="1" applyAlignment="1" applyProtection="1" quotePrefix="1">
      <alignment horizontal="center" vertical="center"/>
      <protection locked="0"/>
    </xf>
    <xf numFmtId="3" fontId="27" fillId="5" borderId="13" xfId="0" applyNumberFormat="1" applyFont="1" applyFill="1" applyBorder="1" applyAlignment="1" applyProtection="1" quotePrefix="1">
      <alignment horizontal="center" vertical="center"/>
      <protection locked="0"/>
    </xf>
    <xf numFmtId="3" fontId="26" fillId="5" borderId="58" xfId="0" applyNumberFormat="1" applyFont="1" applyFill="1" applyBorder="1" applyAlignment="1" applyProtection="1">
      <alignment horizontal="center"/>
      <protection locked="0"/>
    </xf>
    <xf numFmtId="3" fontId="22" fillId="2" borderId="124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>
      <alignment horizontal="center" vertical="center" textRotation="90" wrapText="1"/>
    </xf>
    <xf numFmtId="0" fontId="2" fillId="3" borderId="62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3" fontId="12" fillId="3" borderId="117" xfId="0" applyNumberFormat="1" applyFont="1" applyFill="1" applyBorder="1" applyAlignment="1" applyProtection="1">
      <alignment horizontal="center" vertical="center"/>
      <protection locked="0"/>
    </xf>
    <xf numFmtId="3" fontId="12" fillId="3" borderId="119" xfId="0" applyNumberFormat="1" applyFont="1" applyFill="1" applyBorder="1" applyAlignment="1" applyProtection="1">
      <alignment horizontal="center" vertical="center"/>
      <protection locked="0"/>
    </xf>
    <xf numFmtId="3" fontId="12" fillId="3" borderId="65" xfId="0" applyNumberFormat="1" applyFont="1" applyFill="1" applyBorder="1" applyAlignment="1" applyProtection="1">
      <alignment horizontal="center" vertical="center"/>
      <protection locked="0"/>
    </xf>
    <xf numFmtId="3" fontId="35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3" fontId="21" fillId="2" borderId="56" xfId="0" applyNumberFormat="1" applyFont="1" applyFill="1" applyBorder="1" applyAlignment="1" applyProtection="1">
      <alignment horizontal="center" vertical="center"/>
      <protection locked="0"/>
    </xf>
    <xf numFmtId="3" fontId="21" fillId="2" borderId="57" xfId="0" applyNumberFormat="1" applyFont="1" applyFill="1" applyBorder="1" applyAlignment="1" applyProtection="1">
      <alignment horizontal="center" vertical="center"/>
      <protection locked="0"/>
    </xf>
    <xf numFmtId="3" fontId="21" fillId="2" borderId="53" xfId="0" applyNumberFormat="1" applyFont="1" applyFill="1" applyBorder="1" applyAlignment="1" applyProtection="1">
      <alignment horizontal="center" vertical="center"/>
      <protection locked="0"/>
    </xf>
    <xf numFmtId="3" fontId="21" fillId="2" borderId="32" xfId="0" applyNumberFormat="1" applyFont="1" applyFill="1" applyBorder="1" applyAlignment="1" applyProtection="1">
      <alignment horizontal="center" vertical="center"/>
      <protection locked="0"/>
    </xf>
    <xf numFmtId="3" fontId="21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3" fontId="21" fillId="4" borderId="51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126" xfId="0" applyNumberFormat="1" applyFont="1" applyFill="1" applyBorder="1" applyAlignment="1" applyProtection="1">
      <alignment horizontal="center" vertical="center"/>
      <protection locked="0"/>
    </xf>
    <xf numFmtId="3" fontId="22" fillId="2" borderId="69" xfId="0" applyNumberFormat="1" applyFont="1" applyFill="1" applyBorder="1" applyAlignment="1" applyProtection="1">
      <alignment horizontal="center" vertical="center"/>
      <protection locked="0"/>
    </xf>
    <xf numFmtId="3" fontId="22" fillId="2" borderId="85" xfId="0" applyNumberFormat="1" applyFont="1" applyFill="1" applyBorder="1" applyAlignment="1" applyProtection="1">
      <alignment horizontal="center" vertical="center"/>
      <protection locked="0"/>
    </xf>
    <xf numFmtId="3" fontId="22" fillId="2" borderId="122" xfId="0" applyNumberFormat="1" applyFont="1" applyFill="1" applyBorder="1" applyAlignment="1" applyProtection="1">
      <alignment horizontal="center" vertical="center"/>
      <protection locked="0"/>
    </xf>
    <xf numFmtId="0" fontId="39" fillId="2" borderId="117" xfId="0" applyFont="1" applyFill="1" applyBorder="1" applyAlignment="1" applyProtection="1">
      <alignment horizontal="center" vertical="top" wrapText="1"/>
      <protection locked="0"/>
    </xf>
    <xf numFmtId="0" fontId="39" fillId="2" borderId="65" xfId="0" applyFont="1" applyFill="1" applyBorder="1" applyAlignment="1" applyProtection="1">
      <alignment horizontal="center" vertical="top" wrapText="1"/>
      <protection locked="0"/>
    </xf>
    <xf numFmtId="0" fontId="39" fillId="2" borderId="118" xfId="0" applyFont="1" applyFill="1" applyBorder="1" applyAlignment="1" applyProtection="1">
      <alignment horizontal="center" vertical="top" wrapText="1"/>
      <protection locked="0"/>
    </xf>
    <xf numFmtId="0" fontId="39" fillId="2" borderId="66" xfId="0" applyFont="1" applyFill="1" applyBorder="1" applyAlignment="1" applyProtection="1">
      <alignment horizontal="center" vertical="top" wrapText="1"/>
      <protection locked="0"/>
    </xf>
    <xf numFmtId="0" fontId="1" fillId="2" borderId="114" xfId="0" applyFont="1" applyFill="1" applyBorder="1" applyAlignment="1" applyProtection="1">
      <alignment horizontal="center" vertical="top"/>
      <protection locked="0"/>
    </xf>
    <xf numFmtId="0" fontId="1" fillId="2" borderId="62" xfId="0" applyFont="1" applyFill="1" applyBorder="1" applyAlignment="1" applyProtection="1">
      <alignment horizontal="center" vertical="top"/>
      <protection locked="0"/>
    </xf>
    <xf numFmtId="0" fontId="1" fillId="2" borderId="66" xfId="0" applyFont="1" applyFill="1" applyBorder="1" applyAlignment="1" applyProtection="1">
      <alignment horizontal="center" vertical="top"/>
      <protection locked="0"/>
    </xf>
    <xf numFmtId="0" fontId="2" fillId="3" borderId="117" xfId="0" applyFont="1" applyFill="1" applyBorder="1" applyAlignment="1">
      <alignment horizontal="center" vertical="center" textRotation="90" wrapText="1"/>
    </xf>
    <xf numFmtId="0" fontId="2" fillId="3" borderId="118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65" xfId="0" applyFont="1" applyFill="1" applyBorder="1" applyAlignment="1">
      <alignment horizontal="center" vertical="center" textRotation="90" wrapText="1"/>
    </xf>
    <xf numFmtId="0" fontId="2" fillId="3" borderId="66" xfId="0" applyFont="1" applyFill="1" applyBorder="1" applyAlignment="1">
      <alignment horizontal="center" vertical="center" textRotation="90" wrapText="1"/>
    </xf>
    <xf numFmtId="0" fontId="2" fillId="3" borderId="61" xfId="0" applyFont="1" applyFill="1" applyBorder="1" applyAlignment="1">
      <alignment horizontal="center" vertical="center" textRotation="90" wrapText="1"/>
    </xf>
    <xf numFmtId="0" fontId="11" fillId="3" borderId="28" xfId="0" applyFont="1" applyFill="1" applyBorder="1" applyAlignment="1" applyProtection="1" quotePrefix="1">
      <alignment horizontal="center" vertical="center" textRotation="90" wrapText="1"/>
      <protection locked="0"/>
    </xf>
    <xf numFmtId="0" fontId="11" fillId="3" borderId="34" xfId="0" applyFont="1" applyFill="1" applyBorder="1" applyAlignment="1" applyProtection="1" quotePrefix="1">
      <alignment horizontal="center" vertical="center" textRotation="90" wrapText="1"/>
      <protection locked="0"/>
    </xf>
    <xf numFmtId="0" fontId="11" fillId="3" borderId="51" xfId="0" applyFont="1" applyFill="1" applyBorder="1" applyAlignment="1" applyProtection="1" quotePrefix="1">
      <alignment horizontal="center" vertical="center" textRotation="90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4" xfId="21"/>
    <cellStyle name="Percent" xfId="2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USUARIOS POTENCIALES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1'!$F$46</c:f>
              <c:strCache>
                <c:ptCount val="1"/>
                <c:pt idx="0">
                  <c:v>TOTAL PROFESORES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1'!$E$47:$E$72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1'!$F$47:$F$72</c:f>
              <c:numCache>
                <c:ptCount val="26"/>
                <c:pt idx="0">
                  <c:v>172</c:v>
                </c:pt>
                <c:pt idx="1">
                  <c:v>253</c:v>
                </c:pt>
                <c:pt idx="2">
                  <c:v>39</c:v>
                </c:pt>
                <c:pt idx="3">
                  <c:v>457</c:v>
                </c:pt>
                <c:pt idx="4">
                  <c:v>220</c:v>
                </c:pt>
                <c:pt idx="5">
                  <c:v>135</c:v>
                </c:pt>
                <c:pt idx="6">
                  <c:v>327</c:v>
                </c:pt>
                <c:pt idx="7">
                  <c:v>162</c:v>
                </c:pt>
                <c:pt idx="8">
                  <c:v>322</c:v>
                </c:pt>
                <c:pt idx="9">
                  <c:v>285</c:v>
                </c:pt>
                <c:pt idx="10">
                  <c:v>381</c:v>
                </c:pt>
                <c:pt idx="11">
                  <c:v>348</c:v>
                </c:pt>
                <c:pt idx="12">
                  <c:v>296</c:v>
                </c:pt>
                <c:pt idx="13">
                  <c:v>370</c:v>
                </c:pt>
                <c:pt idx="14">
                  <c:v>88</c:v>
                </c:pt>
                <c:pt idx="15">
                  <c:v>285</c:v>
                </c:pt>
                <c:pt idx="16">
                  <c:v>156</c:v>
                </c:pt>
                <c:pt idx="17">
                  <c:v>955</c:v>
                </c:pt>
                <c:pt idx="18">
                  <c:v>150</c:v>
                </c:pt>
                <c:pt idx="19">
                  <c:v>215</c:v>
                </c:pt>
                <c:pt idx="20">
                  <c:v>272</c:v>
                </c:pt>
                <c:pt idx="21">
                  <c:v>182</c:v>
                </c:pt>
                <c:pt idx="22">
                  <c:v>64</c:v>
                </c:pt>
                <c:pt idx="23">
                  <c:v>80</c:v>
                </c:pt>
                <c:pt idx="24">
                  <c:v>114</c:v>
                </c:pt>
                <c:pt idx="25">
                  <c:v>68</c:v>
                </c:pt>
              </c:numCache>
            </c:numRef>
          </c:val>
        </c:ser>
        <c:ser>
          <c:idx val="1"/>
          <c:order val="1"/>
          <c:tx>
            <c:strRef>
              <c:f>'TODO 1'!$G$46</c:f>
              <c:strCache>
                <c:ptCount val="1"/>
                <c:pt idx="0">
                  <c:v>TOTAL ALUMNOS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1'!$E$47:$E$72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1'!$G$47:$G$72</c:f>
              <c:numCache>
                <c:ptCount val="26"/>
                <c:pt idx="0">
                  <c:v>2190</c:v>
                </c:pt>
                <c:pt idx="1">
                  <c:v>2242</c:v>
                </c:pt>
                <c:pt idx="2">
                  <c:v>829</c:v>
                </c:pt>
                <c:pt idx="3">
                  <c:v>5686</c:v>
                </c:pt>
                <c:pt idx="4">
                  <c:v>1752</c:v>
                </c:pt>
                <c:pt idx="5">
                  <c:v>971</c:v>
                </c:pt>
                <c:pt idx="6">
                  <c:v>7643</c:v>
                </c:pt>
                <c:pt idx="7">
                  <c:v>1200</c:v>
                </c:pt>
                <c:pt idx="8">
                  <c:v>4468</c:v>
                </c:pt>
                <c:pt idx="9">
                  <c:v>2386</c:v>
                </c:pt>
                <c:pt idx="10">
                  <c:v>10329</c:v>
                </c:pt>
                <c:pt idx="11">
                  <c:v>6305</c:v>
                </c:pt>
                <c:pt idx="12">
                  <c:v>2761</c:v>
                </c:pt>
                <c:pt idx="13">
                  <c:v>3896</c:v>
                </c:pt>
                <c:pt idx="14">
                  <c:v>1172</c:v>
                </c:pt>
                <c:pt idx="15">
                  <c:v>4152</c:v>
                </c:pt>
                <c:pt idx="16">
                  <c:v>2354</c:v>
                </c:pt>
                <c:pt idx="17">
                  <c:v>3880</c:v>
                </c:pt>
                <c:pt idx="18">
                  <c:v>800</c:v>
                </c:pt>
                <c:pt idx="19">
                  <c:v>4049</c:v>
                </c:pt>
                <c:pt idx="20">
                  <c:v>1577</c:v>
                </c:pt>
                <c:pt idx="21">
                  <c:v>1286</c:v>
                </c:pt>
                <c:pt idx="22">
                  <c:v>313</c:v>
                </c:pt>
                <c:pt idx="23">
                  <c:v>3106</c:v>
                </c:pt>
                <c:pt idx="24">
                  <c:v>1119</c:v>
                </c:pt>
                <c:pt idx="25">
                  <c:v>1977</c:v>
                </c:pt>
              </c:numCache>
            </c:numRef>
          </c:val>
        </c:ser>
        <c:ser>
          <c:idx val="2"/>
          <c:order val="2"/>
          <c:tx>
            <c:strRef>
              <c:f>'TODO 1'!$H$46</c:f>
              <c:strCache>
                <c:ptCount val="1"/>
                <c:pt idx="0">
                  <c:v>ALUMNOS DE CENTROS ADSCRITOS, TÍTULOS PROPIOS, ETC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1'!$E$47:$E$72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1'!$H$47:$H$72</c:f>
              <c:numCache>
                <c:ptCount val="26"/>
                <c:pt idx="0">
                  <c:v>73</c:v>
                </c:pt>
                <c:pt idx="1">
                  <c:v>0</c:v>
                </c:pt>
                <c:pt idx="2">
                  <c:v>0</c:v>
                </c:pt>
                <c:pt idx="3">
                  <c:v>2117</c:v>
                </c:pt>
                <c:pt idx="4">
                  <c:v>0</c:v>
                </c:pt>
                <c:pt idx="5">
                  <c:v>28</c:v>
                </c:pt>
                <c:pt idx="6">
                  <c:v>588</c:v>
                </c:pt>
                <c:pt idx="7">
                  <c:v>0</c:v>
                </c:pt>
                <c:pt idx="8">
                  <c:v>211</c:v>
                </c:pt>
                <c:pt idx="9">
                  <c:v>53</c:v>
                </c:pt>
                <c:pt idx="10">
                  <c:v>1259</c:v>
                </c:pt>
                <c:pt idx="11">
                  <c:v>3609</c:v>
                </c:pt>
                <c:pt idx="12">
                  <c:v>0</c:v>
                </c:pt>
                <c:pt idx="13">
                  <c:v>409</c:v>
                </c:pt>
                <c:pt idx="14">
                  <c:v>0</c:v>
                </c:pt>
                <c:pt idx="15">
                  <c:v>59</c:v>
                </c:pt>
                <c:pt idx="16">
                  <c:v>13</c:v>
                </c:pt>
                <c:pt idx="17">
                  <c:v>0</c:v>
                </c:pt>
                <c:pt idx="18">
                  <c:v>203</c:v>
                </c:pt>
                <c:pt idx="19">
                  <c:v>1052</c:v>
                </c:pt>
                <c:pt idx="20">
                  <c:v>31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136</c:v>
                </c:pt>
                <c:pt idx="25">
                  <c:v>189</c:v>
                </c:pt>
              </c:numCache>
            </c:numRef>
          </c:val>
        </c:ser>
        <c:overlap val="100"/>
        <c:gapWidth val="60"/>
        <c:axId val="57555437"/>
        <c:axId val="48236886"/>
      </c:bar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DE PLANTILLA Y OTRO TIPO DE COLABORADORES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1'!$FF$6</c:f>
              <c:strCache>
                <c:ptCount val="1"/>
                <c:pt idx="0">
                  <c:v>TOTAL PERSONAL DE PLANTILLA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1'!$FF$7:$FF$40</c:f>
              <c:numCache>
                <c:ptCount val="34"/>
                <c:pt idx="0">
                  <c:v>9</c:v>
                </c:pt>
                <c:pt idx="1">
                  <c:v>11</c:v>
                </c:pt>
                <c:pt idx="2">
                  <c:v>6</c:v>
                </c:pt>
                <c:pt idx="3">
                  <c:v>22</c:v>
                </c:pt>
                <c:pt idx="4">
                  <c:v>10</c:v>
                </c:pt>
                <c:pt idx="5">
                  <c:v>14</c:v>
                </c:pt>
                <c:pt idx="6">
                  <c:v>21</c:v>
                </c:pt>
                <c:pt idx="7">
                  <c:v>13</c:v>
                </c:pt>
                <c:pt idx="8">
                  <c:v>17</c:v>
                </c:pt>
                <c:pt idx="9">
                  <c:v>11</c:v>
                </c:pt>
                <c:pt idx="10">
                  <c:v>22</c:v>
                </c:pt>
                <c:pt idx="11">
                  <c:v>15</c:v>
                </c:pt>
                <c:pt idx="12">
                  <c:v>9</c:v>
                </c:pt>
                <c:pt idx="13">
                  <c:v>30</c:v>
                </c:pt>
                <c:pt idx="14">
                  <c:v>13</c:v>
                </c:pt>
                <c:pt idx="15">
                  <c:v>29</c:v>
                </c:pt>
                <c:pt idx="16">
                  <c:v>10</c:v>
                </c:pt>
                <c:pt idx="17">
                  <c:v>16</c:v>
                </c:pt>
                <c:pt idx="18">
                  <c:v>8</c:v>
                </c:pt>
                <c:pt idx="19">
                  <c:v>14</c:v>
                </c:pt>
                <c:pt idx="20">
                  <c:v>10</c:v>
                </c:pt>
                <c:pt idx="21">
                  <c:v>4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22</c:v>
                </c:pt>
                <c:pt idx="32">
                  <c:v>3</c:v>
                </c:pt>
                <c:pt idx="33">
                  <c:v>55</c:v>
                </c:pt>
              </c:numCache>
            </c:numRef>
          </c:val>
        </c:ser>
        <c:ser>
          <c:idx val="10"/>
          <c:order val="1"/>
          <c:tx>
            <c:strRef>
              <c:f>'TODO 1'!$FG$6</c:f>
              <c:strCache>
                <c:ptCount val="1"/>
                <c:pt idx="0">
                  <c:v>TOTAL PERSONAL OTROS (BECARIOS,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1'!$FG$7:$FG$40</c:f>
              <c:numCache>
                <c:ptCount val="34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14</c:v>
                </c:pt>
                <c:pt idx="14">
                  <c:v>2</c:v>
                </c:pt>
                <c:pt idx="15">
                  <c:v>18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6</c:v>
                </c:pt>
                <c:pt idx="32">
                  <c:v>4</c:v>
                </c:pt>
                <c:pt idx="33">
                  <c:v>14</c:v>
                </c:pt>
              </c:numCache>
            </c:numRef>
          </c:val>
        </c:ser>
        <c:overlap val="100"/>
        <c:gapWidth val="40"/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0"/>
        <c:lblOffset val="100"/>
        <c:noMultiLvlLbl val="0"/>
      </c:catAx>
      <c:valAx>
        <c:axId val="251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24774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MONOGRAFÍAS (SIGLOS XX Y XXI) INGRESADAS EN EL 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1'!$FW$6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1'!$FW$7:$FW$40</c:f>
              <c:numCache>
                <c:ptCount val="34"/>
                <c:pt idx="0">
                  <c:v>1659</c:v>
                </c:pt>
                <c:pt idx="1">
                  <c:v>1248</c:v>
                </c:pt>
                <c:pt idx="2">
                  <c:v>530</c:v>
                </c:pt>
                <c:pt idx="3">
                  <c:v>4163</c:v>
                </c:pt>
                <c:pt idx="4">
                  <c:v>1052</c:v>
                </c:pt>
                <c:pt idx="5">
                  <c:v>355</c:v>
                </c:pt>
                <c:pt idx="6">
                  <c:v>3098</c:v>
                </c:pt>
                <c:pt idx="7">
                  <c:v>1184</c:v>
                </c:pt>
                <c:pt idx="8">
                  <c:v>2514</c:v>
                </c:pt>
                <c:pt idx="9">
                  <c:v>1034</c:v>
                </c:pt>
                <c:pt idx="10">
                  <c:v>9534</c:v>
                </c:pt>
                <c:pt idx="11">
                  <c:v>2274</c:v>
                </c:pt>
                <c:pt idx="12">
                  <c:v>712</c:v>
                </c:pt>
                <c:pt idx="13">
                  <c:v>9609</c:v>
                </c:pt>
                <c:pt idx="14">
                  <c:v>2753</c:v>
                </c:pt>
                <c:pt idx="15">
                  <c:v>2123</c:v>
                </c:pt>
                <c:pt idx="16">
                  <c:v>1838</c:v>
                </c:pt>
                <c:pt idx="17">
                  <c:v>984</c:v>
                </c:pt>
                <c:pt idx="18">
                  <c:v>161</c:v>
                </c:pt>
                <c:pt idx="19">
                  <c:v>1583</c:v>
                </c:pt>
                <c:pt idx="20">
                  <c:v>490</c:v>
                </c:pt>
                <c:pt idx="21">
                  <c:v>919</c:v>
                </c:pt>
                <c:pt idx="22">
                  <c:v>531</c:v>
                </c:pt>
                <c:pt idx="23">
                  <c:v>1132</c:v>
                </c:pt>
                <c:pt idx="24">
                  <c:v>533</c:v>
                </c:pt>
                <c:pt idx="25">
                  <c:v>5017</c:v>
                </c:pt>
                <c:pt idx="26">
                  <c:v>60</c:v>
                </c:pt>
                <c:pt idx="27">
                  <c:v>74</c:v>
                </c:pt>
                <c:pt idx="28">
                  <c:v>0</c:v>
                </c:pt>
                <c:pt idx="29">
                  <c:v>6</c:v>
                </c:pt>
                <c:pt idx="30">
                  <c:v>31</c:v>
                </c:pt>
                <c:pt idx="31">
                  <c:v>530</c:v>
                </c:pt>
                <c:pt idx="32">
                  <c:v>647</c:v>
                </c:pt>
                <c:pt idx="33">
                  <c:v>193</c:v>
                </c:pt>
              </c:numCache>
            </c:numRef>
          </c:val>
        </c:ser>
        <c:ser>
          <c:idx val="10"/>
          <c:order val="1"/>
          <c:tx>
            <c:strRef>
              <c:f>'TODO 1'!$FX$6</c:f>
              <c:strCache>
                <c:ptCount val="1"/>
                <c:pt idx="0">
                  <c:v>DONATIVO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1'!$FX$7:$FX$40</c:f>
              <c:numCache>
                <c:ptCount val="34"/>
                <c:pt idx="0">
                  <c:v>250</c:v>
                </c:pt>
                <c:pt idx="1">
                  <c:v>698</c:v>
                </c:pt>
                <c:pt idx="2">
                  <c:v>76</c:v>
                </c:pt>
                <c:pt idx="3">
                  <c:v>4117</c:v>
                </c:pt>
                <c:pt idx="4">
                  <c:v>41</c:v>
                </c:pt>
                <c:pt idx="5">
                  <c:v>949</c:v>
                </c:pt>
                <c:pt idx="6">
                  <c:v>487</c:v>
                </c:pt>
                <c:pt idx="7">
                  <c:v>255</c:v>
                </c:pt>
                <c:pt idx="8">
                  <c:v>956</c:v>
                </c:pt>
                <c:pt idx="9">
                  <c:v>402</c:v>
                </c:pt>
                <c:pt idx="10">
                  <c:v>745</c:v>
                </c:pt>
                <c:pt idx="11">
                  <c:v>285</c:v>
                </c:pt>
                <c:pt idx="12">
                  <c:v>105</c:v>
                </c:pt>
                <c:pt idx="13">
                  <c:v>2942</c:v>
                </c:pt>
                <c:pt idx="14">
                  <c:v>243</c:v>
                </c:pt>
                <c:pt idx="15">
                  <c:v>2184</c:v>
                </c:pt>
                <c:pt idx="16">
                  <c:v>476</c:v>
                </c:pt>
                <c:pt idx="17">
                  <c:v>580</c:v>
                </c:pt>
                <c:pt idx="18">
                  <c:v>67</c:v>
                </c:pt>
                <c:pt idx="19">
                  <c:v>574</c:v>
                </c:pt>
                <c:pt idx="20">
                  <c:v>446</c:v>
                </c:pt>
                <c:pt idx="21">
                  <c:v>170</c:v>
                </c:pt>
                <c:pt idx="22">
                  <c:v>20</c:v>
                </c:pt>
                <c:pt idx="23">
                  <c:v>24</c:v>
                </c:pt>
                <c:pt idx="24">
                  <c:v>0</c:v>
                </c:pt>
                <c:pt idx="25">
                  <c:v>234</c:v>
                </c:pt>
                <c:pt idx="26">
                  <c:v>1115</c:v>
                </c:pt>
                <c:pt idx="27">
                  <c:v>534</c:v>
                </c:pt>
                <c:pt idx="28">
                  <c:v>227</c:v>
                </c:pt>
                <c:pt idx="29">
                  <c:v>0</c:v>
                </c:pt>
                <c:pt idx="30">
                  <c:v>39</c:v>
                </c:pt>
                <c:pt idx="31">
                  <c:v>787</c:v>
                </c:pt>
                <c:pt idx="32">
                  <c:v>0</c:v>
                </c:pt>
                <c:pt idx="33">
                  <c:v>85</c:v>
                </c:pt>
              </c:numCache>
            </c:numRef>
          </c:val>
        </c:ser>
        <c:ser>
          <c:idx val="0"/>
          <c:order val="2"/>
          <c:tx>
            <c:strRef>
              <c:f>'TODO 1'!$FY$6</c:f>
              <c:strCache>
                <c:ptCount val="1"/>
                <c:pt idx="0">
                  <c:v>CENTRALIZACIÓN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1'!$FY$7:$FY$40</c:f>
              <c:numCache>
                <c:ptCount val="34"/>
                <c:pt idx="0">
                  <c:v>0</c:v>
                </c:pt>
                <c:pt idx="1">
                  <c:v>775</c:v>
                </c:pt>
                <c:pt idx="2">
                  <c:v>0</c:v>
                </c:pt>
                <c:pt idx="3">
                  <c:v>376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1227</c:v>
                </c:pt>
                <c:pt idx="8">
                  <c:v>0</c:v>
                </c:pt>
                <c:pt idx="9">
                  <c:v>563</c:v>
                </c:pt>
                <c:pt idx="10">
                  <c:v>3850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54</c:v>
                </c:pt>
                <c:pt idx="18">
                  <c:v>12</c:v>
                </c:pt>
                <c:pt idx="19">
                  <c:v>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3"/>
          <c:tx>
            <c:strRef>
              <c:f>'TODO 1'!$FZ$6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1'!$FZ$7:$FZ$40</c:f>
              <c:numCache>
                <c:ptCount val="34"/>
                <c:pt idx="0">
                  <c:v>17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19</c:v>
                </c:pt>
                <c:pt idx="6">
                  <c:v>36</c:v>
                </c:pt>
                <c:pt idx="7">
                  <c:v>26</c:v>
                </c:pt>
                <c:pt idx="8">
                  <c:v>77</c:v>
                </c:pt>
                <c:pt idx="9">
                  <c:v>10</c:v>
                </c:pt>
                <c:pt idx="10">
                  <c:v>39</c:v>
                </c:pt>
                <c:pt idx="11">
                  <c:v>119</c:v>
                </c:pt>
                <c:pt idx="12">
                  <c:v>28</c:v>
                </c:pt>
                <c:pt idx="13">
                  <c:v>661</c:v>
                </c:pt>
                <c:pt idx="14">
                  <c:v>129</c:v>
                </c:pt>
                <c:pt idx="15">
                  <c:v>501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56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24760663"/>
        <c:axId val="21519376"/>
      </c:bar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auto val="0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76066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MATERIAL NO LIBRARIO A 31 DE DICIEMBRE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1'!$HS$6</c:f>
              <c:strCache>
                <c:ptCount val="1"/>
                <c:pt idx="0">
                  <c:v>MATERIAL NO LIBRARIO: VÍDEOS, MICROF, DVD, CDROM, MAT FONO, MAPAS, BD, OTROS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1'!$HS$7:$HS$40</c:f>
              <c:numCache>
                <c:ptCount val="34"/>
                <c:pt idx="0">
                  <c:v>1048</c:v>
                </c:pt>
                <c:pt idx="1">
                  <c:v>2377</c:v>
                </c:pt>
                <c:pt idx="2">
                  <c:v>297</c:v>
                </c:pt>
                <c:pt idx="3">
                  <c:v>2540</c:v>
                </c:pt>
                <c:pt idx="4">
                  <c:v>816</c:v>
                </c:pt>
                <c:pt idx="5">
                  <c:v>24121</c:v>
                </c:pt>
                <c:pt idx="6">
                  <c:v>17016</c:v>
                </c:pt>
                <c:pt idx="7">
                  <c:v>1391</c:v>
                </c:pt>
                <c:pt idx="8">
                  <c:v>1882</c:v>
                </c:pt>
                <c:pt idx="9">
                  <c:v>898</c:v>
                </c:pt>
                <c:pt idx="10">
                  <c:v>602</c:v>
                </c:pt>
                <c:pt idx="11">
                  <c:v>832</c:v>
                </c:pt>
                <c:pt idx="12">
                  <c:v>83</c:v>
                </c:pt>
                <c:pt idx="13">
                  <c:v>15504</c:v>
                </c:pt>
                <c:pt idx="14">
                  <c:v>532</c:v>
                </c:pt>
                <c:pt idx="15">
                  <c:v>32860</c:v>
                </c:pt>
                <c:pt idx="16">
                  <c:v>3079</c:v>
                </c:pt>
                <c:pt idx="17">
                  <c:v>4702</c:v>
                </c:pt>
                <c:pt idx="18">
                  <c:v>370</c:v>
                </c:pt>
                <c:pt idx="19">
                  <c:v>2123</c:v>
                </c:pt>
                <c:pt idx="20">
                  <c:v>1614</c:v>
                </c:pt>
                <c:pt idx="21">
                  <c:v>107</c:v>
                </c:pt>
                <c:pt idx="22">
                  <c:v>1214</c:v>
                </c:pt>
                <c:pt idx="23">
                  <c:v>391</c:v>
                </c:pt>
                <c:pt idx="24">
                  <c:v>9944</c:v>
                </c:pt>
                <c:pt idx="25">
                  <c:v>2247</c:v>
                </c:pt>
                <c:pt idx="26">
                  <c:v>2</c:v>
                </c:pt>
                <c:pt idx="27">
                  <c:v>1829</c:v>
                </c:pt>
                <c:pt idx="28">
                  <c:v>75</c:v>
                </c:pt>
                <c:pt idx="29">
                  <c:v>2060</c:v>
                </c:pt>
                <c:pt idx="30">
                  <c:v>0</c:v>
                </c:pt>
                <c:pt idx="31">
                  <c:v>259</c:v>
                </c:pt>
                <c:pt idx="32">
                  <c:v>4684</c:v>
                </c:pt>
                <c:pt idx="33">
                  <c:v>31552</c:v>
                </c:pt>
              </c:numCache>
            </c:numRef>
          </c:val>
        </c:ser>
        <c:overlap val="100"/>
        <c:gapWidth val="40"/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0"/>
        <c:lblOffset val="100"/>
        <c:noMultiLvlLbl val="0"/>
      </c:catAx>
      <c:valAx>
        <c:axId val="65347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45665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 LIBROS A 31 DE DICIEMBRE (INCLUYE FONDO ANTIGUO)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1'!$GC$46</c:f>
              <c:strCache>
                <c:ptCount val="1"/>
                <c:pt idx="0">
                  <c:v>TOTAL LIBROS (INCLUYE FONDO ANTIGUO)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1'!$GB$47:$GB$80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1'!$GC$47:$GC$80</c:f>
              <c:numCache>
                <c:ptCount val="34"/>
                <c:pt idx="0">
                  <c:v>38338</c:v>
                </c:pt>
                <c:pt idx="1">
                  <c:v>45113</c:v>
                </c:pt>
                <c:pt idx="2">
                  <c:v>9086</c:v>
                </c:pt>
                <c:pt idx="3">
                  <c:v>157743</c:v>
                </c:pt>
                <c:pt idx="4">
                  <c:v>35572</c:v>
                </c:pt>
                <c:pt idx="5">
                  <c:v>31821</c:v>
                </c:pt>
                <c:pt idx="6">
                  <c:v>86879</c:v>
                </c:pt>
                <c:pt idx="7">
                  <c:v>67044</c:v>
                </c:pt>
                <c:pt idx="8">
                  <c:v>181275</c:v>
                </c:pt>
                <c:pt idx="9">
                  <c:v>36586</c:v>
                </c:pt>
                <c:pt idx="10">
                  <c:v>498147</c:v>
                </c:pt>
                <c:pt idx="11">
                  <c:v>156141</c:v>
                </c:pt>
                <c:pt idx="12">
                  <c:v>66270</c:v>
                </c:pt>
                <c:pt idx="13">
                  <c:v>526449</c:v>
                </c:pt>
                <c:pt idx="14">
                  <c:v>110400</c:v>
                </c:pt>
                <c:pt idx="15">
                  <c:v>331251</c:v>
                </c:pt>
                <c:pt idx="16">
                  <c:v>21286</c:v>
                </c:pt>
                <c:pt idx="17">
                  <c:v>225785</c:v>
                </c:pt>
                <c:pt idx="18">
                  <c:v>12672</c:v>
                </c:pt>
                <c:pt idx="19">
                  <c:v>78919</c:v>
                </c:pt>
                <c:pt idx="20">
                  <c:v>42434</c:v>
                </c:pt>
                <c:pt idx="21">
                  <c:v>16497</c:v>
                </c:pt>
                <c:pt idx="22">
                  <c:v>12259</c:v>
                </c:pt>
                <c:pt idx="23">
                  <c:v>29955</c:v>
                </c:pt>
                <c:pt idx="24">
                  <c:v>8327</c:v>
                </c:pt>
                <c:pt idx="25">
                  <c:v>31980</c:v>
                </c:pt>
                <c:pt idx="26">
                  <c:v>9603</c:v>
                </c:pt>
                <c:pt idx="27">
                  <c:v>11359</c:v>
                </c:pt>
                <c:pt idx="28">
                  <c:v>10459</c:v>
                </c:pt>
                <c:pt idx="29">
                  <c:v>973</c:v>
                </c:pt>
                <c:pt idx="30">
                  <c:v>11398</c:v>
                </c:pt>
                <c:pt idx="31">
                  <c:v>109470</c:v>
                </c:pt>
                <c:pt idx="32">
                  <c:v>40723</c:v>
                </c:pt>
                <c:pt idx="33">
                  <c:v>6279</c:v>
                </c:pt>
              </c:numCache>
            </c:numRef>
          </c:val>
        </c:ser>
        <c:overlap val="100"/>
        <c:gapWidth val="40"/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0"/>
        <c:lblOffset val="100"/>
        <c:noMultiLvlLbl val="0"/>
      </c:catAx>
      <c:valAx>
        <c:axId val="5868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25988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LIBROS CATALOGADOS (SIGLO XIX, XX Y XXI)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'!$F$6</c:f>
              <c:strCache>
                <c:ptCount val="1"/>
                <c:pt idx="0">
                  <c:v>OBRAS CATALOGADAS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'!$F$7:$F$40</c:f>
              <c:numCache>
                <c:ptCount val="34"/>
                <c:pt idx="0">
                  <c:v>1133</c:v>
                </c:pt>
                <c:pt idx="1">
                  <c:v>400</c:v>
                </c:pt>
                <c:pt idx="2">
                  <c:v>337</c:v>
                </c:pt>
                <c:pt idx="3">
                  <c:v>2439</c:v>
                </c:pt>
                <c:pt idx="4">
                  <c:v>254</c:v>
                </c:pt>
                <c:pt idx="5">
                  <c:v>918</c:v>
                </c:pt>
                <c:pt idx="6">
                  <c:v>1329</c:v>
                </c:pt>
                <c:pt idx="7">
                  <c:v>541</c:v>
                </c:pt>
                <c:pt idx="8">
                  <c:v>1837</c:v>
                </c:pt>
                <c:pt idx="9">
                  <c:v>317</c:v>
                </c:pt>
                <c:pt idx="10">
                  <c:v>3952</c:v>
                </c:pt>
                <c:pt idx="11">
                  <c:v>1277</c:v>
                </c:pt>
                <c:pt idx="12">
                  <c:v>181</c:v>
                </c:pt>
                <c:pt idx="13">
                  <c:v>7235</c:v>
                </c:pt>
                <c:pt idx="14">
                  <c:v>2003</c:v>
                </c:pt>
                <c:pt idx="15">
                  <c:v>3511</c:v>
                </c:pt>
                <c:pt idx="16">
                  <c:v>958</c:v>
                </c:pt>
                <c:pt idx="17">
                  <c:v>599</c:v>
                </c:pt>
                <c:pt idx="18">
                  <c:v>115</c:v>
                </c:pt>
                <c:pt idx="19">
                  <c:v>477</c:v>
                </c:pt>
                <c:pt idx="20">
                  <c:v>338</c:v>
                </c:pt>
                <c:pt idx="21">
                  <c:v>395</c:v>
                </c:pt>
                <c:pt idx="22">
                  <c:v>172</c:v>
                </c:pt>
                <c:pt idx="23">
                  <c:v>215</c:v>
                </c:pt>
                <c:pt idx="24">
                  <c:v>675</c:v>
                </c:pt>
                <c:pt idx="25">
                  <c:v>646</c:v>
                </c:pt>
                <c:pt idx="27">
                  <c:v>1692</c:v>
                </c:pt>
                <c:pt idx="28">
                  <c:v>142</c:v>
                </c:pt>
                <c:pt idx="29">
                  <c:v>584</c:v>
                </c:pt>
                <c:pt idx="30">
                  <c:v>584</c:v>
                </c:pt>
                <c:pt idx="31">
                  <c:v>414</c:v>
                </c:pt>
                <c:pt idx="32">
                  <c:v>711</c:v>
                </c:pt>
                <c:pt idx="33">
                  <c:v>194</c:v>
                </c:pt>
              </c:numCache>
            </c:numRef>
          </c:val>
        </c:ser>
        <c:ser>
          <c:idx val="0"/>
          <c:order val="1"/>
          <c:tx>
            <c:strRef>
              <c:f>'TODO 8 '!$G$6</c:f>
              <c:strCache>
                <c:ptCount val="1"/>
                <c:pt idx="0">
                  <c:v>OBRAS RECATALOGADAS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'!$G$7:$G$40</c:f>
              <c:numCache>
                <c:ptCount val="34"/>
                <c:pt idx="0">
                  <c:v>19</c:v>
                </c:pt>
                <c:pt idx="1">
                  <c:v>522</c:v>
                </c:pt>
                <c:pt idx="2">
                  <c:v>0</c:v>
                </c:pt>
                <c:pt idx="3">
                  <c:v>59</c:v>
                </c:pt>
                <c:pt idx="4">
                  <c:v>76</c:v>
                </c:pt>
                <c:pt idx="5">
                  <c:v>0</c:v>
                </c:pt>
                <c:pt idx="6">
                  <c:v>2</c:v>
                </c:pt>
                <c:pt idx="7">
                  <c:v>107</c:v>
                </c:pt>
                <c:pt idx="8">
                  <c:v>1874</c:v>
                </c:pt>
                <c:pt idx="9">
                  <c:v>183</c:v>
                </c:pt>
                <c:pt idx="10">
                  <c:v>1507</c:v>
                </c:pt>
                <c:pt idx="11">
                  <c:v>703</c:v>
                </c:pt>
                <c:pt idx="12">
                  <c:v>493</c:v>
                </c:pt>
                <c:pt idx="13">
                  <c:v>7456</c:v>
                </c:pt>
                <c:pt idx="14">
                  <c:v>653</c:v>
                </c:pt>
                <c:pt idx="15">
                  <c:v>30</c:v>
                </c:pt>
                <c:pt idx="16">
                  <c:v>3</c:v>
                </c:pt>
                <c:pt idx="17">
                  <c:v>1935</c:v>
                </c:pt>
                <c:pt idx="18">
                  <c:v>1</c:v>
                </c:pt>
                <c:pt idx="19">
                  <c:v>2976</c:v>
                </c:pt>
                <c:pt idx="20">
                  <c:v>113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7">
                  <c:v>98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581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58409829"/>
        <c:axId val="55926414"/>
      </c:bar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0"/>
        <c:lblOffset val="100"/>
        <c:noMultiLvlLbl val="0"/>
      </c:catAx>
      <c:valAx>
        <c:axId val="5592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40982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CATALOGACIÓN DE MATERIAL NO LIBRARIO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'!$I$6</c:f>
              <c:strCache>
                <c:ptCount val="1"/>
                <c:pt idx="0">
                  <c:v>VÍDEO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'!$I$7:$I$40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36</c:v>
                </c:pt>
                <c:pt idx="30">
                  <c:v>36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'!$J$6</c:f>
              <c:strCache>
                <c:ptCount val="1"/>
                <c:pt idx="0">
                  <c:v>DVD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'!$J$7:$J$40</c:f>
              <c:numCache>
                <c:ptCount val="34"/>
                <c:pt idx="0">
                  <c:v>15</c:v>
                </c:pt>
                <c:pt idx="3">
                  <c:v>48</c:v>
                </c:pt>
                <c:pt idx="5">
                  <c:v>19</c:v>
                </c:pt>
                <c:pt idx="6">
                  <c:v>170</c:v>
                </c:pt>
                <c:pt idx="8">
                  <c:v>96</c:v>
                </c:pt>
                <c:pt idx="11">
                  <c:v>35</c:v>
                </c:pt>
                <c:pt idx="13">
                  <c:v>441</c:v>
                </c:pt>
                <c:pt idx="15">
                  <c:v>348</c:v>
                </c:pt>
                <c:pt idx="17">
                  <c:v>10</c:v>
                </c:pt>
                <c:pt idx="19">
                  <c:v>30</c:v>
                </c:pt>
                <c:pt idx="25">
                  <c:v>108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1562</c:v>
                </c:pt>
              </c:numCache>
            </c:numRef>
          </c:val>
        </c:ser>
        <c:ser>
          <c:idx val="1"/>
          <c:order val="2"/>
          <c:tx>
            <c:strRef>
              <c:f>'TODO 8 '!$K$6</c:f>
              <c:strCache>
                <c:ptCount val="1"/>
                <c:pt idx="0">
                  <c:v>MICROFORMAS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'!$K$7:$K$40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'!$L$6</c:f>
              <c:strCache>
                <c:ptCount val="1"/>
                <c:pt idx="0">
                  <c:v>ARCHIVOS DE ORDENADOR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'!$L$7:$L$40</c:f>
              <c:numCache>
                <c:ptCount val="34"/>
                <c:pt idx="0">
                  <c:v>4</c:v>
                </c:pt>
                <c:pt idx="1">
                  <c:v>14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  <c:pt idx="8">
                  <c:v>10</c:v>
                </c:pt>
                <c:pt idx="9">
                  <c:v>2</c:v>
                </c:pt>
                <c:pt idx="10">
                  <c:v>23</c:v>
                </c:pt>
                <c:pt idx="11">
                  <c:v>29</c:v>
                </c:pt>
                <c:pt idx="12">
                  <c:v>1</c:v>
                </c:pt>
                <c:pt idx="13">
                  <c:v>20</c:v>
                </c:pt>
                <c:pt idx="14">
                  <c:v>10</c:v>
                </c:pt>
                <c:pt idx="15">
                  <c:v>21</c:v>
                </c:pt>
                <c:pt idx="16">
                  <c:v>10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24</c:v>
                </c:pt>
                <c:pt idx="22">
                  <c:v>2</c:v>
                </c:pt>
                <c:pt idx="23">
                  <c:v>2</c:v>
                </c:pt>
                <c:pt idx="24">
                  <c:v>10</c:v>
                </c:pt>
                <c:pt idx="25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205</c:v>
                </c:pt>
              </c:numCache>
            </c:numRef>
          </c:val>
        </c:ser>
        <c:ser>
          <c:idx val="3"/>
          <c:order val="4"/>
          <c:tx>
            <c:strRef>
              <c:f>'TODO 8 '!$M$6</c:f>
              <c:strCache>
                <c:ptCount val="1"/>
                <c:pt idx="0">
                  <c:v>GRABACIONES SONORAS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'!$M$7:$M$40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123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'!$N$6</c:f>
              <c:strCache>
                <c:ptCount val="1"/>
                <c:pt idx="0">
                  <c:v>MAPAS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'!$N$7:$N$40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'!$O$6</c:f>
              <c:strCache>
                <c:ptCount val="1"/>
                <c:pt idx="0">
                  <c:v>FOTOGRAFÍAS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'!$O$7:$O$40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'!$P$6</c:f>
              <c:strCache>
                <c:ptCount val="1"/>
                <c:pt idx="0">
                  <c:v>MÚSICA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'!$P$7:$P$40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'TODO 8 '!$Q$6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'!$Q$7:$Q$40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auto val="0"/>
        <c:lblOffset val="100"/>
        <c:noMultiLvlLbl val="0"/>
      </c:catAx>
      <c:valAx>
        <c:axId val="337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5756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CATALOGACIÓN EN EL AÑO DE EJEMPLARES Y TÍTULOS (INCLUYE PATRIMONIO BIBLIOGRÁFICO)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'!$AC$45</c:f>
              <c:strCache>
                <c:ptCount val="1"/>
                <c:pt idx="0">
                  <c:v>EJEMPLARES. INCREMENTO ANUAL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'!$AB$46:$AB$79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'!$AC$46:$AC$79</c:f>
              <c:numCache>
                <c:ptCount val="34"/>
                <c:pt idx="0">
                  <c:v>1949</c:v>
                </c:pt>
                <c:pt idx="1">
                  <c:v>2862</c:v>
                </c:pt>
                <c:pt idx="2">
                  <c:v>790</c:v>
                </c:pt>
                <c:pt idx="3">
                  <c:v>8228</c:v>
                </c:pt>
                <c:pt idx="4">
                  <c:v>1335</c:v>
                </c:pt>
                <c:pt idx="5">
                  <c:v>4358</c:v>
                </c:pt>
                <c:pt idx="6">
                  <c:v>3562</c:v>
                </c:pt>
                <c:pt idx="7">
                  <c:v>2003</c:v>
                </c:pt>
                <c:pt idx="8">
                  <c:v>10000</c:v>
                </c:pt>
                <c:pt idx="9">
                  <c:v>1856</c:v>
                </c:pt>
                <c:pt idx="10">
                  <c:v>13049</c:v>
                </c:pt>
                <c:pt idx="11">
                  <c:v>3947</c:v>
                </c:pt>
                <c:pt idx="12">
                  <c:v>3070</c:v>
                </c:pt>
                <c:pt idx="13">
                  <c:v>28680</c:v>
                </c:pt>
                <c:pt idx="14">
                  <c:v>4367</c:v>
                </c:pt>
                <c:pt idx="15">
                  <c:v>7813</c:v>
                </c:pt>
                <c:pt idx="16">
                  <c:v>2281</c:v>
                </c:pt>
                <c:pt idx="17">
                  <c:v>5944</c:v>
                </c:pt>
                <c:pt idx="18">
                  <c:v>502</c:v>
                </c:pt>
                <c:pt idx="19">
                  <c:v>6256</c:v>
                </c:pt>
                <c:pt idx="20">
                  <c:v>983</c:v>
                </c:pt>
                <c:pt idx="21">
                  <c:v>1014</c:v>
                </c:pt>
                <c:pt idx="22">
                  <c:v>862</c:v>
                </c:pt>
                <c:pt idx="23">
                  <c:v>1085</c:v>
                </c:pt>
                <c:pt idx="24">
                  <c:v>955</c:v>
                </c:pt>
                <c:pt idx="25">
                  <c:v>2549</c:v>
                </c:pt>
                <c:pt idx="26">
                  <c:v>0</c:v>
                </c:pt>
                <c:pt idx="27">
                  <c:v>1683</c:v>
                </c:pt>
                <c:pt idx="28">
                  <c:v>244</c:v>
                </c:pt>
                <c:pt idx="29">
                  <c:v>990</c:v>
                </c:pt>
                <c:pt idx="30">
                  <c:v>988</c:v>
                </c:pt>
                <c:pt idx="31">
                  <c:v>14105</c:v>
                </c:pt>
                <c:pt idx="32">
                  <c:v>1681</c:v>
                </c:pt>
                <c:pt idx="33">
                  <c:v>3528</c:v>
                </c:pt>
              </c:numCache>
            </c:numRef>
          </c:val>
        </c:ser>
        <c:ser>
          <c:idx val="1"/>
          <c:order val="1"/>
          <c:tx>
            <c:strRef>
              <c:f>'TODO 8 '!$AE$45</c:f>
              <c:strCache>
                <c:ptCount val="1"/>
                <c:pt idx="0">
                  <c:v>TÍTULOS. INCREMENTO ANUAL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'!$AB$46:$AB$79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'!$AE$46:$AE$79</c:f>
              <c:numCache>
                <c:ptCount val="34"/>
                <c:pt idx="0">
                  <c:v>1324</c:v>
                </c:pt>
                <c:pt idx="1">
                  <c:v>1101</c:v>
                </c:pt>
                <c:pt idx="2">
                  <c:v>421</c:v>
                </c:pt>
                <c:pt idx="3">
                  <c:v>2788</c:v>
                </c:pt>
                <c:pt idx="4">
                  <c:v>422</c:v>
                </c:pt>
                <c:pt idx="5">
                  <c:v>1526</c:v>
                </c:pt>
                <c:pt idx="6">
                  <c:v>1556</c:v>
                </c:pt>
                <c:pt idx="7">
                  <c:v>792</c:v>
                </c:pt>
                <c:pt idx="8">
                  <c:v>4087</c:v>
                </c:pt>
                <c:pt idx="9">
                  <c:v>588</c:v>
                </c:pt>
                <c:pt idx="10">
                  <c:v>5666</c:v>
                </c:pt>
                <c:pt idx="11">
                  <c:v>2141</c:v>
                </c:pt>
                <c:pt idx="12">
                  <c:v>789</c:v>
                </c:pt>
                <c:pt idx="13">
                  <c:v>16142</c:v>
                </c:pt>
                <c:pt idx="14">
                  <c:v>2775</c:v>
                </c:pt>
                <c:pt idx="15">
                  <c:v>4415</c:v>
                </c:pt>
                <c:pt idx="16">
                  <c:v>1049</c:v>
                </c:pt>
                <c:pt idx="17">
                  <c:v>2644</c:v>
                </c:pt>
                <c:pt idx="18">
                  <c:v>200</c:v>
                </c:pt>
                <c:pt idx="19">
                  <c:v>3595</c:v>
                </c:pt>
                <c:pt idx="20">
                  <c:v>544</c:v>
                </c:pt>
                <c:pt idx="21">
                  <c:v>505</c:v>
                </c:pt>
                <c:pt idx="22">
                  <c:v>263</c:v>
                </c:pt>
                <c:pt idx="23">
                  <c:v>287</c:v>
                </c:pt>
                <c:pt idx="24">
                  <c:v>803</c:v>
                </c:pt>
                <c:pt idx="25">
                  <c:v>767</c:v>
                </c:pt>
                <c:pt idx="26">
                  <c:v>0</c:v>
                </c:pt>
                <c:pt idx="27">
                  <c:v>1829</c:v>
                </c:pt>
                <c:pt idx="28">
                  <c:v>146</c:v>
                </c:pt>
                <c:pt idx="29">
                  <c:v>623</c:v>
                </c:pt>
                <c:pt idx="30">
                  <c:v>623</c:v>
                </c:pt>
                <c:pt idx="31">
                  <c:v>11926</c:v>
                </c:pt>
                <c:pt idx="32">
                  <c:v>716</c:v>
                </c:pt>
                <c:pt idx="33">
                  <c:v>534</c:v>
                </c:pt>
              </c:numCache>
            </c:numRef>
          </c:val>
        </c:ser>
        <c:gapWidth val="0"/>
        <c:axId val="35275449"/>
        <c:axId val="49043586"/>
      </c:barChart>
      <c:catAx>
        <c:axId val="35275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 val="autoZero"/>
        <c:auto val="0"/>
        <c:lblOffset val="100"/>
        <c:noMultiLvlLbl val="0"/>
      </c:catAx>
      <c:valAx>
        <c:axId val="4904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27544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A 31 DE DICIEMBRE DE EJEMPLARES CATALOGADOS Y TÍTULOS (INCLUYE PATRIMONIO BIBLIOGRÁFICO)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'!$AD$45</c:f>
              <c:strCache>
                <c:ptCount val="1"/>
                <c:pt idx="0">
                  <c:v>TOTAL EJEMPLARES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'!$AB$46:$AB$79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'!$AD$46:$AD$79</c:f>
              <c:numCache>
                <c:ptCount val="34"/>
                <c:pt idx="0">
                  <c:v>34125</c:v>
                </c:pt>
                <c:pt idx="1">
                  <c:v>41148</c:v>
                </c:pt>
                <c:pt idx="2">
                  <c:v>10033</c:v>
                </c:pt>
                <c:pt idx="3">
                  <c:v>137272</c:v>
                </c:pt>
                <c:pt idx="4">
                  <c:v>27147</c:v>
                </c:pt>
                <c:pt idx="5">
                  <c:v>61335</c:v>
                </c:pt>
                <c:pt idx="6">
                  <c:v>78094</c:v>
                </c:pt>
                <c:pt idx="7">
                  <c:v>64048</c:v>
                </c:pt>
                <c:pt idx="8">
                  <c:v>157976</c:v>
                </c:pt>
                <c:pt idx="9">
                  <c:v>28728</c:v>
                </c:pt>
                <c:pt idx="10">
                  <c:v>266606</c:v>
                </c:pt>
                <c:pt idx="11">
                  <c:v>98343</c:v>
                </c:pt>
                <c:pt idx="12">
                  <c:v>42232</c:v>
                </c:pt>
                <c:pt idx="13">
                  <c:v>353901</c:v>
                </c:pt>
                <c:pt idx="14">
                  <c:v>99497</c:v>
                </c:pt>
                <c:pt idx="15">
                  <c:v>340345</c:v>
                </c:pt>
                <c:pt idx="16">
                  <c:v>22135</c:v>
                </c:pt>
                <c:pt idx="17">
                  <c:v>136886</c:v>
                </c:pt>
                <c:pt idx="18">
                  <c:v>13709</c:v>
                </c:pt>
                <c:pt idx="19">
                  <c:v>66205</c:v>
                </c:pt>
                <c:pt idx="20">
                  <c:v>33871</c:v>
                </c:pt>
                <c:pt idx="21">
                  <c:v>16219</c:v>
                </c:pt>
                <c:pt idx="22">
                  <c:v>12940</c:v>
                </c:pt>
                <c:pt idx="23">
                  <c:v>24748</c:v>
                </c:pt>
                <c:pt idx="24">
                  <c:v>9588</c:v>
                </c:pt>
                <c:pt idx="25">
                  <c:v>32870</c:v>
                </c:pt>
                <c:pt idx="26">
                  <c:v>0</c:v>
                </c:pt>
                <c:pt idx="27">
                  <c:v>18639</c:v>
                </c:pt>
                <c:pt idx="28">
                  <c:v>10289</c:v>
                </c:pt>
                <c:pt idx="29">
                  <c:v>1791</c:v>
                </c:pt>
                <c:pt idx="30">
                  <c:v>1789</c:v>
                </c:pt>
                <c:pt idx="31">
                  <c:v>72955</c:v>
                </c:pt>
                <c:pt idx="32">
                  <c:v>48015</c:v>
                </c:pt>
                <c:pt idx="33">
                  <c:v>56355</c:v>
                </c:pt>
              </c:numCache>
            </c:numRef>
          </c:val>
        </c:ser>
        <c:ser>
          <c:idx val="1"/>
          <c:order val="1"/>
          <c:tx>
            <c:strRef>
              <c:f>'TODO 8 '!$AF$45</c:f>
              <c:strCache>
                <c:ptCount val="1"/>
                <c:pt idx="0">
                  <c:v>TOTAL TÍTULOS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'!$AB$46:$AB$79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'!$AF$46:$AF$79</c:f>
              <c:numCache>
                <c:ptCount val="34"/>
                <c:pt idx="0">
                  <c:v>26171</c:v>
                </c:pt>
                <c:pt idx="1">
                  <c:v>21033</c:v>
                </c:pt>
                <c:pt idx="2">
                  <c:v>4482</c:v>
                </c:pt>
                <c:pt idx="3">
                  <c:v>76978</c:v>
                </c:pt>
                <c:pt idx="4">
                  <c:v>14553</c:v>
                </c:pt>
                <c:pt idx="5">
                  <c:v>30756</c:v>
                </c:pt>
                <c:pt idx="6">
                  <c:v>40746</c:v>
                </c:pt>
                <c:pt idx="7">
                  <c:v>32713</c:v>
                </c:pt>
                <c:pt idx="8">
                  <c:v>73320</c:v>
                </c:pt>
                <c:pt idx="9">
                  <c:v>15085</c:v>
                </c:pt>
                <c:pt idx="10">
                  <c:v>136736</c:v>
                </c:pt>
                <c:pt idx="11">
                  <c:v>39063</c:v>
                </c:pt>
                <c:pt idx="12">
                  <c:v>22327</c:v>
                </c:pt>
                <c:pt idx="13">
                  <c:v>223478</c:v>
                </c:pt>
                <c:pt idx="14">
                  <c:v>47113</c:v>
                </c:pt>
                <c:pt idx="15">
                  <c:v>184702</c:v>
                </c:pt>
                <c:pt idx="16">
                  <c:v>9218</c:v>
                </c:pt>
                <c:pt idx="17">
                  <c:v>81336</c:v>
                </c:pt>
                <c:pt idx="18">
                  <c:v>7023</c:v>
                </c:pt>
                <c:pt idx="19">
                  <c:v>33410</c:v>
                </c:pt>
                <c:pt idx="20">
                  <c:v>21060</c:v>
                </c:pt>
                <c:pt idx="21">
                  <c:v>7575</c:v>
                </c:pt>
                <c:pt idx="22">
                  <c:v>3873</c:v>
                </c:pt>
                <c:pt idx="23">
                  <c:v>9040</c:v>
                </c:pt>
                <c:pt idx="24">
                  <c:v>5799</c:v>
                </c:pt>
                <c:pt idx="25">
                  <c:v>11283</c:v>
                </c:pt>
                <c:pt idx="26">
                  <c:v>0</c:v>
                </c:pt>
                <c:pt idx="27">
                  <c:v>12987</c:v>
                </c:pt>
                <c:pt idx="28">
                  <c:v>3012</c:v>
                </c:pt>
                <c:pt idx="29">
                  <c:v>1226</c:v>
                </c:pt>
                <c:pt idx="30">
                  <c:v>1226</c:v>
                </c:pt>
                <c:pt idx="31">
                  <c:v>53917</c:v>
                </c:pt>
                <c:pt idx="32">
                  <c:v>29784</c:v>
                </c:pt>
                <c:pt idx="33">
                  <c:v>26696</c:v>
                </c:pt>
              </c:numCache>
            </c:numRef>
          </c:val>
        </c:ser>
        <c:gapWidth val="10"/>
        <c:axId val="38739091"/>
        <c:axId val="13107500"/>
      </c:barChart>
      <c:catAx>
        <c:axId val="38739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07500"/>
        <c:crosses val="autoZero"/>
        <c:auto val="0"/>
        <c:lblOffset val="100"/>
        <c:noMultiLvlLbl val="0"/>
      </c:catAx>
      <c:valAx>
        <c:axId val="13107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73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DOCUMENTOS CATALOGADOS EN BASES DE DATOS (COMPLUDOC, ENFISPO, PSYKE, EUROPRENSA)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'!$AU$6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'!$C$7:$C$34</c:f>
              <c:strCache>
                <c:ptCount val="28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</c:strCache>
            </c:strRef>
          </c:cat>
          <c:val>
            <c:numRef>
              <c:f>'TODO 8 '!$AU$7:$AU$34</c:f>
              <c:numCache>
                <c:ptCount val="28"/>
                <c:pt idx="0">
                  <c:v>2033</c:v>
                </c:pt>
                <c:pt idx="1">
                  <c:v>1367</c:v>
                </c:pt>
                <c:pt idx="2">
                  <c:v>656</c:v>
                </c:pt>
                <c:pt idx="3">
                  <c:v>3154</c:v>
                </c:pt>
                <c:pt idx="4">
                  <c:v>258</c:v>
                </c:pt>
                <c:pt idx="5">
                  <c:v>1771</c:v>
                </c:pt>
                <c:pt idx="6">
                  <c:v>10361</c:v>
                </c:pt>
                <c:pt idx="7">
                  <c:v>275</c:v>
                </c:pt>
                <c:pt idx="8">
                  <c:v>1338</c:v>
                </c:pt>
                <c:pt idx="9">
                  <c:v>527</c:v>
                </c:pt>
                <c:pt idx="10">
                  <c:v>1880</c:v>
                </c:pt>
                <c:pt idx="11">
                  <c:v>868</c:v>
                </c:pt>
                <c:pt idx="12">
                  <c:v>2297</c:v>
                </c:pt>
                <c:pt idx="13">
                  <c:v>3033</c:v>
                </c:pt>
                <c:pt idx="14">
                  <c:v>571</c:v>
                </c:pt>
                <c:pt idx="15">
                  <c:v>3137</c:v>
                </c:pt>
                <c:pt idx="16">
                  <c:v>1440</c:v>
                </c:pt>
                <c:pt idx="17">
                  <c:v>558</c:v>
                </c:pt>
                <c:pt idx="18">
                  <c:v>649</c:v>
                </c:pt>
                <c:pt idx="19">
                  <c:v>1100</c:v>
                </c:pt>
                <c:pt idx="20">
                  <c:v>1599</c:v>
                </c:pt>
                <c:pt idx="21">
                  <c:v>3280</c:v>
                </c:pt>
                <c:pt idx="22">
                  <c:v>348</c:v>
                </c:pt>
                <c:pt idx="23">
                  <c:v>861</c:v>
                </c:pt>
                <c:pt idx="24">
                  <c:v>2139</c:v>
                </c:pt>
                <c:pt idx="25">
                  <c:v>2032</c:v>
                </c:pt>
                <c:pt idx="27">
                  <c:v>12260</c:v>
                </c:pt>
              </c:numCache>
            </c:numRef>
          </c:val>
        </c:ser>
        <c:gapWidth val="40"/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 val="autoZero"/>
        <c:auto val="0"/>
        <c:lblOffset val="100"/>
        <c:noMultiLvlLbl val="0"/>
      </c:catAx>
      <c:valAx>
        <c:axId val="55074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85863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NÚMERO DE  REGISTROS NUEVOS EN COMPLU-RED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'!$AV$6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'!$C$7:$C$35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</c:strCache>
            </c:strRef>
          </c:cat>
          <c:val>
            <c:numRef>
              <c:f>'TODO 8 '!$AV$7:$AV$35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114</c:v>
                </c:pt>
                <c:pt idx="3">
                  <c:v>24</c:v>
                </c:pt>
                <c:pt idx="4">
                  <c:v>0</c:v>
                </c:pt>
                <c:pt idx="5">
                  <c:v>7</c:v>
                </c:pt>
                <c:pt idx="6">
                  <c:v>10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3</c:v>
                </c:pt>
                <c:pt idx="16">
                  <c:v>46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10</c:v>
                </c:pt>
                <c:pt idx="28">
                  <c:v>0</c:v>
                </c:pt>
              </c:numCache>
            </c:numRef>
          </c:val>
        </c:ser>
        <c:gapWidth val="40"/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auto val="0"/>
        <c:lblOffset val="100"/>
        <c:noMultiLvlLbl val="0"/>
      </c:catAx>
      <c:valAx>
        <c:axId val="3185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90890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M2 DE SUPERFICIE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1'!$T$6</c:f>
              <c:strCache>
                <c:ptCount val="1"/>
                <c:pt idx="0">
                  <c:v>SALAS DE LECTURA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1'!$T$7:$T$40</c:f>
              <c:numCache>
                <c:ptCount val="34"/>
                <c:pt idx="0">
                  <c:v>307</c:v>
                </c:pt>
                <c:pt idx="1">
                  <c:v>708</c:v>
                </c:pt>
                <c:pt idx="2">
                  <c:v>127</c:v>
                </c:pt>
                <c:pt idx="3">
                  <c:v>972</c:v>
                </c:pt>
                <c:pt idx="4">
                  <c:v>213</c:v>
                </c:pt>
                <c:pt idx="5">
                  <c:v>556.5</c:v>
                </c:pt>
                <c:pt idx="6">
                  <c:v>654</c:v>
                </c:pt>
                <c:pt idx="7">
                  <c:v>588</c:v>
                </c:pt>
                <c:pt idx="8">
                  <c:v>836</c:v>
                </c:pt>
                <c:pt idx="9">
                  <c:v>643</c:v>
                </c:pt>
                <c:pt idx="10">
                  <c:v>2375</c:v>
                </c:pt>
                <c:pt idx="11">
                  <c:v>330</c:v>
                </c:pt>
                <c:pt idx="12">
                  <c:v>316</c:v>
                </c:pt>
                <c:pt idx="13">
                  <c:v>1689</c:v>
                </c:pt>
                <c:pt idx="14">
                  <c:v>148</c:v>
                </c:pt>
                <c:pt idx="15">
                  <c:v>1769</c:v>
                </c:pt>
                <c:pt idx="16">
                  <c:v>672</c:v>
                </c:pt>
                <c:pt idx="17">
                  <c:v>1038</c:v>
                </c:pt>
                <c:pt idx="18">
                  <c:v>364</c:v>
                </c:pt>
                <c:pt idx="19">
                  <c:v>1831</c:v>
                </c:pt>
                <c:pt idx="20">
                  <c:v>295</c:v>
                </c:pt>
                <c:pt idx="21">
                  <c:v>302</c:v>
                </c:pt>
                <c:pt idx="22">
                  <c:v>203</c:v>
                </c:pt>
                <c:pt idx="23">
                  <c:v>200</c:v>
                </c:pt>
                <c:pt idx="24">
                  <c:v>351</c:v>
                </c:pt>
                <c:pt idx="25">
                  <c:v>180</c:v>
                </c:pt>
                <c:pt idx="26">
                  <c:v>138</c:v>
                </c:pt>
                <c:pt idx="27">
                  <c:v>109</c:v>
                </c:pt>
                <c:pt idx="28">
                  <c:v>75</c:v>
                </c:pt>
                <c:pt idx="29">
                  <c:v>77</c:v>
                </c:pt>
                <c:pt idx="30">
                  <c:v>100</c:v>
                </c:pt>
                <c:pt idx="31">
                  <c:v>417</c:v>
                </c:pt>
                <c:pt idx="32">
                  <c:v>20</c:v>
                </c:pt>
                <c:pt idx="3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'TODO 1'!$U$6</c:f>
              <c:strCache>
                <c:ptCount val="1"/>
                <c:pt idx="0">
                  <c:v>SALAS DE REVISTAS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1'!$U$7:$U$40</c:f>
              <c:numCache>
                <c:ptCount val="34"/>
                <c:pt idx="0">
                  <c:v>0</c:v>
                </c:pt>
                <c:pt idx="1">
                  <c:v>432</c:v>
                </c:pt>
                <c:pt idx="2">
                  <c:v>35</c:v>
                </c:pt>
                <c:pt idx="3">
                  <c:v>359</c:v>
                </c:pt>
                <c:pt idx="4">
                  <c:v>92</c:v>
                </c:pt>
                <c:pt idx="5">
                  <c:v>578.31</c:v>
                </c:pt>
                <c:pt idx="6">
                  <c:v>339</c:v>
                </c:pt>
                <c:pt idx="7">
                  <c:v>40</c:v>
                </c:pt>
                <c:pt idx="8">
                  <c:v>98</c:v>
                </c:pt>
                <c:pt idx="9">
                  <c:v>543</c:v>
                </c:pt>
                <c:pt idx="10">
                  <c:v>1115</c:v>
                </c:pt>
                <c:pt idx="11">
                  <c:v>60</c:v>
                </c:pt>
                <c:pt idx="12">
                  <c:v>57</c:v>
                </c:pt>
                <c:pt idx="13">
                  <c:v>135</c:v>
                </c:pt>
                <c:pt idx="14">
                  <c:v>71</c:v>
                </c:pt>
                <c:pt idx="15">
                  <c:v>340</c:v>
                </c:pt>
                <c:pt idx="16">
                  <c:v>0</c:v>
                </c:pt>
                <c:pt idx="17">
                  <c:v>196</c:v>
                </c:pt>
                <c:pt idx="18">
                  <c:v>80</c:v>
                </c:pt>
                <c:pt idx="19">
                  <c:v>226</c:v>
                </c:pt>
                <c:pt idx="20">
                  <c:v>136</c:v>
                </c:pt>
                <c:pt idx="21">
                  <c:v>45</c:v>
                </c:pt>
                <c:pt idx="22">
                  <c:v>0</c:v>
                </c:pt>
                <c:pt idx="23">
                  <c:v>25</c:v>
                </c:pt>
                <c:pt idx="24">
                  <c:v>28</c:v>
                </c:pt>
                <c:pt idx="25">
                  <c:v>18</c:v>
                </c:pt>
                <c:pt idx="26">
                  <c:v>0</c:v>
                </c:pt>
                <c:pt idx="27">
                  <c:v>25</c:v>
                </c:pt>
                <c:pt idx="28">
                  <c:v>57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49</c:v>
                </c:pt>
              </c:numCache>
            </c:numRef>
          </c:val>
        </c:ser>
        <c:ser>
          <c:idx val="2"/>
          <c:order val="2"/>
          <c:tx>
            <c:strRef>
              <c:f>'TODO 1'!$V$6</c:f>
              <c:strCache>
                <c:ptCount val="1"/>
                <c:pt idx="0">
                  <c:v>DEPÓSITO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1'!$V$7:$V$40</c:f>
              <c:numCache>
                <c:ptCount val="34"/>
                <c:pt idx="0">
                  <c:v>143</c:v>
                </c:pt>
                <c:pt idx="1">
                  <c:v>175</c:v>
                </c:pt>
                <c:pt idx="2">
                  <c:v>11</c:v>
                </c:pt>
                <c:pt idx="3">
                  <c:v>1287</c:v>
                </c:pt>
                <c:pt idx="4">
                  <c:v>189</c:v>
                </c:pt>
                <c:pt idx="5">
                  <c:v>194.41</c:v>
                </c:pt>
                <c:pt idx="6">
                  <c:v>347</c:v>
                </c:pt>
                <c:pt idx="7">
                  <c:v>665</c:v>
                </c:pt>
                <c:pt idx="8">
                  <c:v>843</c:v>
                </c:pt>
                <c:pt idx="9">
                  <c:v>392</c:v>
                </c:pt>
                <c:pt idx="10">
                  <c:v>3347</c:v>
                </c:pt>
                <c:pt idx="11">
                  <c:v>432</c:v>
                </c:pt>
                <c:pt idx="12">
                  <c:v>433</c:v>
                </c:pt>
                <c:pt idx="13">
                  <c:v>1755</c:v>
                </c:pt>
                <c:pt idx="14">
                  <c:v>189</c:v>
                </c:pt>
                <c:pt idx="15">
                  <c:v>1835</c:v>
                </c:pt>
                <c:pt idx="16">
                  <c:v>16</c:v>
                </c:pt>
                <c:pt idx="17">
                  <c:v>1271</c:v>
                </c:pt>
                <c:pt idx="18">
                  <c:v>125</c:v>
                </c:pt>
                <c:pt idx="19">
                  <c:v>163</c:v>
                </c:pt>
                <c:pt idx="20">
                  <c:v>366</c:v>
                </c:pt>
                <c:pt idx="21">
                  <c:v>30</c:v>
                </c:pt>
                <c:pt idx="22">
                  <c:v>314</c:v>
                </c:pt>
                <c:pt idx="23">
                  <c:v>52</c:v>
                </c:pt>
                <c:pt idx="24">
                  <c:v>63</c:v>
                </c:pt>
                <c:pt idx="25">
                  <c:v>54</c:v>
                </c:pt>
                <c:pt idx="26">
                  <c:v>0</c:v>
                </c:pt>
                <c:pt idx="27">
                  <c:v>0</c:v>
                </c:pt>
                <c:pt idx="28">
                  <c:v>15</c:v>
                </c:pt>
                <c:pt idx="29">
                  <c:v>0</c:v>
                </c:pt>
                <c:pt idx="30">
                  <c:v>100</c:v>
                </c:pt>
                <c:pt idx="31">
                  <c:v>700</c:v>
                </c:pt>
                <c:pt idx="32">
                  <c:v>798</c:v>
                </c:pt>
                <c:pt idx="33">
                  <c:v>54</c:v>
                </c:pt>
              </c:numCache>
            </c:numRef>
          </c:val>
        </c:ser>
        <c:overlap val="100"/>
        <c:gapWidth val="40"/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 val="autoZero"/>
        <c:auto val="0"/>
        <c:lblOffset val="100"/>
        <c:noMultiLvlLbl val="0"/>
      </c:catAx>
      <c:valAx>
        <c:axId val="1487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47879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REVISTAS VIVAS Y COLECCIONES MUERTAS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'!$BA$6</c:f>
              <c:strCache>
                <c:ptCount val="1"/>
                <c:pt idx="0">
                  <c:v>REVISTAS VIVAS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'!$BA$7:$BA$40</c:f>
              <c:numCache>
                <c:ptCount val="34"/>
                <c:pt idx="0">
                  <c:v>154</c:v>
                </c:pt>
                <c:pt idx="1">
                  <c:v>341</c:v>
                </c:pt>
                <c:pt idx="2">
                  <c:v>65</c:v>
                </c:pt>
                <c:pt idx="3">
                  <c:v>1902</c:v>
                </c:pt>
                <c:pt idx="4">
                  <c:v>186</c:v>
                </c:pt>
                <c:pt idx="5">
                  <c:v>1157</c:v>
                </c:pt>
                <c:pt idx="6">
                  <c:v>580</c:v>
                </c:pt>
                <c:pt idx="7">
                  <c:v>332</c:v>
                </c:pt>
                <c:pt idx="8">
                  <c:v>940</c:v>
                </c:pt>
                <c:pt idx="9">
                  <c:v>112</c:v>
                </c:pt>
                <c:pt idx="10">
                  <c:v>1235</c:v>
                </c:pt>
                <c:pt idx="11">
                  <c:v>464</c:v>
                </c:pt>
                <c:pt idx="12">
                  <c:v>441</c:v>
                </c:pt>
                <c:pt idx="13">
                  <c:v>1382</c:v>
                </c:pt>
                <c:pt idx="14">
                  <c:v>409</c:v>
                </c:pt>
                <c:pt idx="15">
                  <c:v>1974</c:v>
                </c:pt>
                <c:pt idx="16">
                  <c:v>129</c:v>
                </c:pt>
                <c:pt idx="17">
                  <c:v>187</c:v>
                </c:pt>
                <c:pt idx="18">
                  <c:v>137</c:v>
                </c:pt>
                <c:pt idx="19">
                  <c:v>303</c:v>
                </c:pt>
                <c:pt idx="20">
                  <c:v>226</c:v>
                </c:pt>
                <c:pt idx="21">
                  <c:v>108</c:v>
                </c:pt>
                <c:pt idx="22">
                  <c:v>61</c:v>
                </c:pt>
                <c:pt idx="23">
                  <c:v>195</c:v>
                </c:pt>
                <c:pt idx="24">
                  <c:v>52</c:v>
                </c:pt>
                <c:pt idx="25">
                  <c:v>337</c:v>
                </c:pt>
                <c:pt idx="26">
                  <c:v>122</c:v>
                </c:pt>
                <c:pt idx="27">
                  <c:v>82</c:v>
                </c:pt>
                <c:pt idx="28">
                  <c:v>190</c:v>
                </c:pt>
                <c:pt idx="29">
                  <c:v>92</c:v>
                </c:pt>
                <c:pt idx="30">
                  <c:v>56</c:v>
                </c:pt>
                <c:pt idx="31">
                  <c:v>0</c:v>
                </c:pt>
                <c:pt idx="32">
                  <c:v>0</c:v>
                </c:pt>
                <c:pt idx="33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'TODO 8 '!$BB$6</c:f>
              <c:strCache>
                <c:ptCount val="1"/>
                <c:pt idx="0">
                  <c:v>COLECCIONES MUERTAS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'!$BB$7:$BB$40</c:f>
              <c:numCache>
                <c:ptCount val="34"/>
                <c:pt idx="0">
                  <c:v>160</c:v>
                </c:pt>
                <c:pt idx="1">
                  <c:v>1461</c:v>
                </c:pt>
                <c:pt idx="2">
                  <c:v>20</c:v>
                </c:pt>
                <c:pt idx="3">
                  <c:v>1472</c:v>
                </c:pt>
                <c:pt idx="4">
                  <c:v>731</c:v>
                </c:pt>
                <c:pt idx="5">
                  <c:v>4412</c:v>
                </c:pt>
                <c:pt idx="6">
                  <c:v>1566</c:v>
                </c:pt>
                <c:pt idx="7">
                  <c:v>371</c:v>
                </c:pt>
                <c:pt idx="8">
                  <c:v>1051</c:v>
                </c:pt>
                <c:pt idx="9">
                  <c:v>698</c:v>
                </c:pt>
                <c:pt idx="10">
                  <c:v>2993</c:v>
                </c:pt>
                <c:pt idx="11">
                  <c:v>950</c:v>
                </c:pt>
                <c:pt idx="12">
                  <c:v>3238</c:v>
                </c:pt>
                <c:pt idx="13">
                  <c:v>3270</c:v>
                </c:pt>
                <c:pt idx="14">
                  <c:v>195</c:v>
                </c:pt>
                <c:pt idx="15">
                  <c:v>1302</c:v>
                </c:pt>
                <c:pt idx="16">
                  <c:v>242</c:v>
                </c:pt>
                <c:pt idx="17">
                  <c:v>5672</c:v>
                </c:pt>
                <c:pt idx="18">
                  <c:v>631</c:v>
                </c:pt>
                <c:pt idx="19">
                  <c:v>533</c:v>
                </c:pt>
                <c:pt idx="20">
                  <c:v>1293</c:v>
                </c:pt>
                <c:pt idx="21">
                  <c:v>57</c:v>
                </c:pt>
                <c:pt idx="22">
                  <c:v>72</c:v>
                </c:pt>
                <c:pt idx="23">
                  <c:v>115</c:v>
                </c:pt>
                <c:pt idx="24">
                  <c:v>0</c:v>
                </c:pt>
                <c:pt idx="25">
                  <c:v>262</c:v>
                </c:pt>
                <c:pt idx="26">
                  <c:v>53</c:v>
                </c:pt>
                <c:pt idx="27">
                  <c:v>146</c:v>
                </c:pt>
                <c:pt idx="28">
                  <c:v>55</c:v>
                </c:pt>
                <c:pt idx="29">
                  <c:v>0</c:v>
                </c:pt>
                <c:pt idx="30">
                  <c:v>96</c:v>
                </c:pt>
                <c:pt idx="31">
                  <c:v>0</c:v>
                </c:pt>
                <c:pt idx="32">
                  <c:v>0</c:v>
                </c:pt>
                <c:pt idx="33">
                  <c:v>206</c:v>
                </c:pt>
              </c:numCache>
            </c:numRef>
          </c:val>
        </c:ser>
        <c:overlap val="100"/>
        <c:gapWidth val="40"/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auto val="0"/>
        <c:lblOffset val="100"/>
        <c:noMultiLvlLbl val="0"/>
      </c:catAx>
      <c:valAx>
        <c:axId val="2999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82463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TÍTULOS CATALOGADOS DE PUBLICACIONES PERIÓDICAS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'!$BJ$6</c:f>
              <c:strCache>
                <c:ptCount val="1"/>
                <c:pt idx="0">
                  <c:v>TÍTULOS CATALOGADOS EN EL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'!$BJ$7:$BJ$40</c:f>
              <c:numCache>
                <c:ptCount val="34"/>
                <c:pt idx="0">
                  <c:v>5</c:v>
                </c:pt>
                <c:pt idx="1">
                  <c:v>9</c:v>
                </c:pt>
                <c:pt idx="2">
                  <c:v>1</c:v>
                </c:pt>
                <c:pt idx="3">
                  <c:v>16</c:v>
                </c:pt>
                <c:pt idx="4">
                  <c:v>8</c:v>
                </c:pt>
                <c:pt idx="5">
                  <c:v>34</c:v>
                </c:pt>
                <c:pt idx="6">
                  <c:v>13</c:v>
                </c:pt>
                <c:pt idx="7">
                  <c:v>35</c:v>
                </c:pt>
                <c:pt idx="8">
                  <c:v>22</c:v>
                </c:pt>
                <c:pt idx="9">
                  <c:v>3</c:v>
                </c:pt>
                <c:pt idx="10">
                  <c:v>22</c:v>
                </c:pt>
                <c:pt idx="11">
                  <c:v>10</c:v>
                </c:pt>
                <c:pt idx="12">
                  <c:v>27</c:v>
                </c:pt>
                <c:pt idx="13">
                  <c:v>71</c:v>
                </c:pt>
                <c:pt idx="14">
                  <c:v>3</c:v>
                </c:pt>
                <c:pt idx="15">
                  <c:v>23</c:v>
                </c:pt>
                <c:pt idx="16">
                  <c:v>6</c:v>
                </c:pt>
                <c:pt idx="17">
                  <c:v>16</c:v>
                </c:pt>
                <c:pt idx="18">
                  <c:v>7</c:v>
                </c:pt>
                <c:pt idx="19">
                  <c:v>34</c:v>
                </c:pt>
                <c:pt idx="20">
                  <c:v>10</c:v>
                </c:pt>
                <c:pt idx="21">
                  <c:v>8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12</c:v>
                </c:pt>
                <c:pt idx="27">
                  <c:v>25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42</c:v>
                </c:pt>
                <c:pt idx="32">
                  <c:v>0</c:v>
                </c:pt>
                <c:pt idx="33">
                  <c:v>213</c:v>
                </c:pt>
              </c:numCache>
            </c:numRef>
          </c:val>
        </c:ser>
        <c:ser>
          <c:idx val="0"/>
          <c:order val="1"/>
          <c:tx>
            <c:strRef>
              <c:f>'TODO 8 '!$BK$6</c:f>
              <c:strCache>
                <c:ptCount val="1"/>
                <c:pt idx="0">
                  <c:v>ACUMULATIVO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'!$BK$7:$BK$40</c:f>
              <c:numCache>
                <c:ptCount val="34"/>
                <c:pt idx="0">
                  <c:v>270</c:v>
                </c:pt>
                <c:pt idx="1">
                  <c:v>637</c:v>
                </c:pt>
                <c:pt idx="2">
                  <c:v>60</c:v>
                </c:pt>
                <c:pt idx="3">
                  <c:v>1817</c:v>
                </c:pt>
                <c:pt idx="4">
                  <c:v>636</c:v>
                </c:pt>
                <c:pt idx="5">
                  <c:v>3869</c:v>
                </c:pt>
                <c:pt idx="6">
                  <c:v>1610</c:v>
                </c:pt>
                <c:pt idx="7">
                  <c:v>459</c:v>
                </c:pt>
                <c:pt idx="8">
                  <c:v>1009</c:v>
                </c:pt>
                <c:pt idx="9">
                  <c:v>554</c:v>
                </c:pt>
                <c:pt idx="10">
                  <c:v>2425</c:v>
                </c:pt>
                <c:pt idx="11">
                  <c:v>809</c:v>
                </c:pt>
                <c:pt idx="12">
                  <c:v>1201</c:v>
                </c:pt>
                <c:pt idx="13">
                  <c:v>2939</c:v>
                </c:pt>
                <c:pt idx="14">
                  <c:v>330</c:v>
                </c:pt>
                <c:pt idx="15">
                  <c:v>2403</c:v>
                </c:pt>
                <c:pt idx="16">
                  <c:v>186</c:v>
                </c:pt>
                <c:pt idx="17">
                  <c:v>3742</c:v>
                </c:pt>
                <c:pt idx="18">
                  <c:v>542</c:v>
                </c:pt>
                <c:pt idx="19">
                  <c:v>510</c:v>
                </c:pt>
                <c:pt idx="20">
                  <c:v>1376</c:v>
                </c:pt>
                <c:pt idx="21">
                  <c:v>156</c:v>
                </c:pt>
                <c:pt idx="22">
                  <c:v>54</c:v>
                </c:pt>
                <c:pt idx="23">
                  <c:v>44</c:v>
                </c:pt>
                <c:pt idx="24">
                  <c:v>90</c:v>
                </c:pt>
                <c:pt idx="25">
                  <c:v>332</c:v>
                </c:pt>
                <c:pt idx="27">
                  <c:v>256</c:v>
                </c:pt>
                <c:pt idx="28">
                  <c:v>64</c:v>
                </c:pt>
                <c:pt idx="29">
                  <c:v>50</c:v>
                </c:pt>
                <c:pt idx="30">
                  <c:v>60</c:v>
                </c:pt>
                <c:pt idx="31">
                  <c:v>151</c:v>
                </c:pt>
                <c:pt idx="32">
                  <c:v>0</c:v>
                </c:pt>
                <c:pt idx="33">
                  <c:v>12975</c:v>
                </c:pt>
              </c:numCache>
            </c:numRef>
          </c:val>
        </c:ser>
        <c:gapWidth val="40"/>
        <c:axId val="1560891"/>
        <c:axId val="14048020"/>
      </c:bar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 val="autoZero"/>
        <c:auto val="0"/>
        <c:lblOffset val="100"/>
        <c:noMultiLvlLbl val="0"/>
      </c:catAx>
      <c:valAx>
        <c:axId val="14048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608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VOLÚMENES EN LIBRE ACCESO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75"/>
          <c:w val="0.9825"/>
          <c:h val="0.866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'!$DE$6</c:f>
              <c:strCache>
                <c:ptCount val="1"/>
                <c:pt idx="0">
                  <c:v>VOLUMENES L.A.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'!$DE$7:$DE$40</c:f>
              <c:numCache>
                <c:ptCount val="34"/>
                <c:pt idx="0">
                  <c:v>12890</c:v>
                </c:pt>
                <c:pt idx="1">
                  <c:v>10373</c:v>
                </c:pt>
                <c:pt idx="2">
                  <c:v>7746</c:v>
                </c:pt>
                <c:pt idx="3">
                  <c:v>30143</c:v>
                </c:pt>
                <c:pt idx="4">
                  <c:v>8605</c:v>
                </c:pt>
                <c:pt idx="5">
                  <c:v>15488</c:v>
                </c:pt>
                <c:pt idx="6">
                  <c:v>40153</c:v>
                </c:pt>
                <c:pt idx="7">
                  <c:v>56464</c:v>
                </c:pt>
                <c:pt idx="8">
                  <c:v>65804</c:v>
                </c:pt>
                <c:pt idx="9">
                  <c:v>15692</c:v>
                </c:pt>
                <c:pt idx="10">
                  <c:v>17877</c:v>
                </c:pt>
                <c:pt idx="11">
                  <c:v>26635</c:v>
                </c:pt>
                <c:pt idx="12">
                  <c:v>5463</c:v>
                </c:pt>
                <c:pt idx="13">
                  <c:v>71831</c:v>
                </c:pt>
                <c:pt idx="14">
                  <c:v>6469</c:v>
                </c:pt>
                <c:pt idx="15">
                  <c:v>53671</c:v>
                </c:pt>
                <c:pt idx="16">
                  <c:v>14460</c:v>
                </c:pt>
                <c:pt idx="17">
                  <c:v>12924</c:v>
                </c:pt>
                <c:pt idx="18">
                  <c:v>4326</c:v>
                </c:pt>
                <c:pt idx="19">
                  <c:v>30108</c:v>
                </c:pt>
                <c:pt idx="20">
                  <c:v>8144</c:v>
                </c:pt>
                <c:pt idx="21">
                  <c:v>13500</c:v>
                </c:pt>
                <c:pt idx="22">
                  <c:v>5600</c:v>
                </c:pt>
                <c:pt idx="23">
                  <c:v>9500</c:v>
                </c:pt>
                <c:pt idx="24">
                  <c:v>8800</c:v>
                </c:pt>
                <c:pt idx="25">
                  <c:v>20257</c:v>
                </c:pt>
                <c:pt idx="26">
                  <c:v>5556</c:v>
                </c:pt>
                <c:pt idx="27">
                  <c:v>8264</c:v>
                </c:pt>
                <c:pt idx="28">
                  <c:v>10000</c:v>
                </c:pt>
                <c:pt idx="29">
                  <c:v>900</c:v>
                </c:pt>
                <c:pt idx="30">
                  <c:v>10537</c:v>
                </c:pt>
                <c:pt idx="31">
                  <c:v>13811</c:v>
                </c:pt>
                <c:pt idx="32">
                  <c:v>4125</c:v>
                </c:pt>
                <c:pt idx="33">
                  <c:v>6152</c:v>
                </c:pt>
              </c:numCache>
            </c:numRef>
          </c:val>
        </c:ser>
        <c:gapWidth val="40"/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47806"/>
        <c:crosses val="autoZero"/>
        <c:auto val="0"/>
        <c:lblOffset val="100"/>
        <c:noMultiLvlLbl val="0"/>
      </c:catAx>
      <c:valAx>
        <c:axId val="641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323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CARNÉS CREADOS EN EL 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'!$DP$45</c:f>
              <c:strCache>
                <c:ptCount val="1"/>
                <c:pt idx="0">
                  <c:v>Carnés crreados manualmente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'!$DO$46:$DO$71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'!$DP$46:$DP$71</c:f>
              <c:numCache>
                <c:ptCount val="26"/>
                <c:pt idx="0">
                  <c:v>145</c:v>
                </c:pt>
                <c:pt idx="1">
                  <c:v>91</c:v>
                </c:pt>
                <c:pt idx="2">
                  <c:v>54</c:v>
                </c:pt>
                <c:pt idx="3">
                  <c:v>466</c:v>
                </c:pt>
                <c:pt idx="4">
                  <c:v>69</c:v>
                </c:pt>
                <c:pt idx="5">
                  <c:v>64</c:v>
                </c:pt>
                <c:pt idx="6">
                  <c:v>499</c:v>
                </c:pt>
                <c:pt idx="7">
                  <c:v>76</c:v>
                </c:pt>
                <c:pt idx="8">
                  <c:v>531</c:v>
                </c:pt>
                <c:pt idx="9">
                  <c:v>90</c:v>
                </c:pt>
                <c:pt idx="10">
                  <c:v>328</c:v>
                </c:pt>
                <c:pt idx="11">
                  <c:v>513</c:v>
                </c:pt>
                <c:pt idx="12">
                  <c:v>120</c:v>
                </c:pt>
                <c:pt idx="13">
                  <c:v>529</c:v>
                </c:pt>
                <c:pt idx="14">
                  <c:v>106</c:v>
                </c:pt>
                <c:pt idx="15">
                  <c:v>767</c:v>
                </c:pt>
                <c:pt idx="16">
                  <c:v>35</c:v>
                </c:pt>
                <c:pt idx="17">
                  <c:v>254</c:v>
                </c:pt>
                <c:pt idx="18">
                  <c:v>119</c:v>
                </c:pt>
                <c:pt idx="19">
                  <c:v>320</c:v>
                </c:pt>
                <c:pt idx="20">
                  <c:v>143</c:v>
                </c:pt>
                <c:pt idx="21">
                  <c:v>71</c:v>
                </c:pt>
                <c:pt idx="22">
                  <c:v>11</c:v>
                </c:pt>
                <c:pt idx="23">
                  <c:v>81</c:v>
                </c:pt>
                <c:pt idx="24">
                  <c:v>42</c:v>
                </c:pt>
                <c:pt idx="25">
                  <c:v>98</c:v>
                </c:pt>
              </c:numCache>
            </c:numRef>
          </c:val>
        </c:ser>
        <c:ser>
          <c:idx val="0"/>
          <c:order val="1"/>
          <c:tx>
            <c:strRef>
              <c:f>'TODO 8 '!$DQ$45</c:f>
              <c:strCache>
                <c:ptCount val="1"/>
                <c:pt idx="0">
                  <c:v>Carnés creados mediante carga masiva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'!$DO$46:$DO$71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'!$DQ$46:$DQ$71</c:f>
              <c:numCache>
                <c:ptCount val="26"/>
                <c:pt idx="0">
                  <c:v>335</c:v>
                </c:pt>
                <c:pt idx="1">
                  <c:v>449</c:v>
                </c:pt>
                <c:pt idx="2">
                  <c:v>86</c:v>
                </c:pt>
                <c:pt idx="3">
                  <c:v>1158</c:v>
                </c:pt>
                <c:pt idx="4">
                  <c:v>228</c:v>
                </c:pt>
                <c:pt idx="5">
                  <c:v>103</c:v>
                </c:pt>
                <c:pt idx="6">
                  <c:v>1560</c:v>
                </c:pt>
                <c:pt idx="7">
                  <c:v>159</c:v>
                </c:pt>
                <c:pt idx="8">
                  <c:v>744</c:v>
                </c:pt>
                <c:pt idx="9">
                  <c:v>378</c:v>
                </c:pt>
                <c:pt idx="10">
                  <c:v>1727</c:v>
                </c:pt>
                <c:pt idx="11">
                  <c:v>2197</c:v>
                </c:pt>
                <c:pt idx="12">
                  <c:v>467</c:v>
                </c:pt>
                <c:pt idx="13">
                  <c:v>765</c:v>
                </c:pt>
                <c:pt idx="14">
                  <c:v>139</c:v>
                </c:pt>
                <c:pt idx="15">
                  <c:v>737</c:v>
                </c:pt>
                <c:pt idx="16">
                  <c:v>399</c:v>
                </c:pt>
                <c:pt idx="17">
                  <c:v>888</c:v>
                </c:pt>
                <c:pt idx="18">
                  <c:v>122</c:v>
                </c:pt>
                <c:pt idx="19">
                  <c:v>798</c:v>
                </c:pt>
                <c:pt idx="20">
                  <c:v>226</c:v>
                </c:pt>
                <c:pt idx="21">
                  <c:v>430</c:v>
                </c:pt>
                <c:pt idx="22">
                  <c:v>49</c:v>
                </c:pt>
                <c:pt idx="23">
                  <c:v>619</c:v>
                </c:pt>
                <c:pt idx="24">
                  <c:v>209</c:v>
                </c:pt>
                <c:pt idx="25">
                  <c:v>501</c:v>
                </c:pt>
              </c:numCache>
            </c:numRef>
          </c:val>
        </c:ser>
        <c:overlap val="100"/>
        <c:gapWidth val="40"/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89768"/>
        <c:crosses val="autoZero"/>
        <c:auto val="0"/>
        <c:lblOffset val="100"/>
        <c:noMultiLvlLbl val="0"/>
      </c:catAx>
      <c:valAx>
        <c:axId val="2858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4593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CARNÉS DE BIBLIOTECA Y USUARIOS POTENCIALES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'!$ET$45</c:f>
              <c:strCache>
                <c:ptCount val="1"/>
                <c:pt idx="0">
                  <c:v>Usuarios potenciales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CC9C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'!$ES$46:$ES$79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'!$ET$46:$ET$79</c:f>
              <c:numCache>
                <c:ptCount val="34"/>
                <c:pt idx="0">
                  <c:v>2522</c:v>
                </c:pt>
                <c:pt idx="1">
                  <c:v>2642</c:v>
                </c:pt>
                <c:pt idx="2">
                  <c:v>896</c:v>
                </c:pt>
                <c:pt idx="3">
                  <c:v>8370</c:v>
                </c:pt>
                <c:pt idx="4">
                  <c:v>2046</c:v>
                </c:pt>
                <c:pt idx="5">
                  <c:v>1267</c:v>
                </c:pt>
                <c:pt idx="6">
                  <c:v>8664</c:v>
                </c:pt>
                <c:pt idx="7">
                  <c:v>1425</c:v>
                </c:pt>
                <c:pt idx="8">
                  <c:v>5422</c:v>
                </c:pt>
                <c:pt idx="9">
                  <c:v>2812</c:v>
                </c:pt>
                <c:pt idx="10">
                  <c:v>12257</c:v>
                </c:pt>
                <c:pt idx="11">
                  <c:v>10344</c:v>
                </c:pt>
                <c:pt idx="12">
                  <c:v>3160</c:v>
                </c:pt>
                <c:pt idx="13">
                  <c:v>5226</c:v>
                </c:pt>
                <c:pt idx="14">
                  <c:v>1363</c:v>
                </c:pt>
                <c:pt idx="15">
                  <c:v>5376</c:v>
                </c:pt>
                <c:pt idx="16">
                  <c:v>2587</c:v>
                </c:pt>
                <c:pt idx="17">
                  <c:v>4998</c:v>
                </c:pt>
                <c:pt idx="18">
                  <c:v>1273</c:v>
                </c:pt>
                <c:pt idx="19">
                  <c:v>14392</c:v>
                </c:pt>
                <c:pt idx="20">
                  <c:v>1977</c:v>
                </c:pt>
                <c:pt idx="21">
                  <c:v>1507</c:v>
                </c:pt>
                <c:pt idx="22">
                  <c:v>435</c:v>
                </c:pt>
                <c:pt idx="23">
                  <c:v>3276</c:v>
                </c:pt>
                <c:pt idx="24">
                  <c:v>1411</c:v>
                </c:pt>
                <c:pt idx="25">
                  <c:v>2612</c:v>
                </c:pt>
                <c:pt idx="26">
                  <c:v>0</c:v>
                </c:pt>
                <c:pt idx="27">
                  <c:v>0</c:v>
                </c:pt>
                <c:pt idx="28">
                  <c:v>10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'!$EU$45</c:f>
              <c:strCache>
                <c:ptCount val="1"/>
                <c:pt idx="0">
                  <c:v>Carnés inscritos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'!$ES$46:$ES$79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'!$EU$46:$EU$79</c:f>
              <c:numCache>
                <c:ptCount val="34"/>
                <c:pt idx="0">
                  <c:v>2622</c:v>
                </c:pt>
                <c:pt idx="1">
                  <c:v>2594</c:v>
                </c:pt>
                <c:pt idx="2">
                  <c:v>841</c:v>
                </c:pt>
                <c:pt idx="3">
                  <c:v>8424</c:v>
                </c:pt>
                <c:pt idx="4">
                  <c:v>2124</c:v>
                </c:pt>
                <c:pt idx="5">
                  <c:v>1298</c:v>
                </c:pt>
                <c:pt idx="6">
                  <c:v>9610</c:v>
                </c:pt>
                <c:pt idx="7">
                  <c:v>1589</c:v>
                </c:pt>
                <c:pt idx="8">
                  <c:v>5683</c:v>
                </c:pt>
                <c:pt idx="9">
                  <c:v>2832</c:v>
                </c:pt>
                <c:pt idx="10">
                  <c:v>11035</c:v>
                </c:pt>
                <c:pt idx="11">
                  <c:v>10755</c:v>
                </c:pt>
                <c:pt idx="12">
                  <c:v>3221</c:v>
                </c:pt>
                <c:pt idx="13">
                  <c:v>5234</c:v>
                </c:pt>
                <c:pt idx="14">
                  <c:v>1406</c:v>
                </c:pt>
                <c:pt idx="15">
                  <c:v>5890</c:v>
                </c:pt>
                <c:pt idx="16">
                  <c:v>2567</c:v>
                </c:pt>
                <c:pt idx="17">
                  <c:v>5232</c:v>
                </c:pt>
                <c:pt idx="18">
                  <c:v>1293</c:v>
                </c:pt>
                <c:pt idx="19">
                  <c:v>5682</c:v>
                </c:pt>
                <c:pt idx="20">
                  <c:v>2141</c:v>
                </c:pt>
                <c:pt idx="21">
                  <c:v>1729</c:v>
                </c:pt>
                <c:pt idx="22">
                  <c:v>425</c:v>
                </c:pt>
                <c:pt idx="23">
                  <c:v>3369</c:v>
                </c:pt>
                <c:pt idx="24">
                  <c:v>1345</c:v>
                </c:pt>
                <c:pt idx="25">
                  <c:v>2292</c:v>
                </c:pt>
                <c:pt idx="26">
                  <c:v>0</c:v>
                </c:pt>
                <c:pt idx="27">
                  <c:v>7</c:v>
                </c:pt>
                <c:pt idx="28">
                  <c:v>44</c:v>
                </c:pt>
                <c:pt idx="29">
                  <c:v>0</c:v>
                </c:pt>
                <c:pt idx="30">
                  <c:v>138</c:v>
                </c:pt>
                <c:pt idx="31">
                  <c:v>60</c:v>
                </c:pt>
                <c:pt idx="32">
                  <c:v>1</c:v>
                </c:pt>
                <c:pt idx="33">
                  <c:v>126</c:v>
                </c:pt>
              </c:numCache>
            </c:numRef>
          </c:val>
        </c:ser>
        <c:gapWidth val="40"/>
        <c:axId val="55981321"/>
        <c:axId val="34069842"/>
      </c:barChart>
      <c:catAx>
        <c:axId val="55981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0"/>
        <c:lblOffset val="100"/>
        <c:noMultiLvlLbl val="0"/>
      </c:catAx>
      <c:valAx>
        <c:axId val="3406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981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PRÉSTAMOS A ALUMNOS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'!$EX$6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'!$EX$7:$EX$32</c:f>
              <c:numCache>
                <c:ptCount val="26"/>
                <c:pt idx="0">
                  <c:v>20016</c:v>
                </c:pt>
                <c:pt idx="1">
                  <c:v>33605</c:v>
                </c:pt>
                <c:pt idx="2">
                  <c:v>4558</c:v>
                </c:pt>
                <c:pt idx="3">
                  <c:v>39129</c:v>
                </c:pt>
                <c:pt idx="4">
                  <c:v>22483</c:v>
                </c:pt>
                <c:pt idx="5">
                  <c:v>8730</c:v>
                </c:pt>
                <c:pt idx="6">
                  <c:v>66161</c:v>
                </c:pt>
                <c:pt idx="7">
                  <c:v>20846</c:v>
                </c:pt>
                <c:pt idx="8">
                  <c:v>51389</c:v>
                </c:pt>
                <c:pt idx="9">
                  <c:v>55854</c:v>
                </c:pt>
                <c:pt idx="10">
                  <c:v>41890</c:v>
                </c:pt>
                <c:pt idx="11">
                  <c:v>45989</c:v>
                </c:pt>
                <c:pt idx="12">
                  <c:v>16988</c:v>
                </c:pt>
                <c:pt idx="13">
                  <c:v>62938</c:v>
                </c:pt>
                <c:pt idx="14">
                  <c:v>22232</c:v>
                </c:pt>
                <c:pt idx="15">
                  <c:v>100741</c:v>
                </c:pt>
                <c:pt idx="16">
                  <c:v>30126</c:v>
                </c:pt>
                <c:pt idx="17">
                  <c:v>34570</c:v>
                </c:pt>
                <c:pt idx="18">
                  <c:v>15559</c:v>
                </c:pt>
                <c:pt idx="19">
                  <c:v>82970</c:v>
                </c:pt>
                <c:pt idx="20">
                  <c:v>13959</c:v>
                </c:pt>
                <c:pt idx="21">
                  <c:v>16258</c:v>
                </c:pt>
                <c:pt idx="22">
                  <c:v>4739</c:v>
                </c:pt>
                <c:pt idx="23">
                  <c:v>11893</c:v>
                </c:pt>
                <c:pt idx="24">
                  <c:v>11657</c:v>
                </c:pt>
                <c:pt idx="25">
                  <c:v>9668</c:v>
                </c:pt>
              </c:numCache>
            </c:numRef>
          </c:val>
        </c:ser>
        <c:gapWidth val="40"/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93788"/>
        <c:crosses val="autoZero"/>
        <c:auto val="0"/>
        <c:lblOffset val="100"/>
        <c:noMultiLvlLbl val="0"/>
      </c:catAx>
      <c:valAx>
        <c:axId val="819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19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PRÉSTAMOS A PROFESORES E INVESTIGADORES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'TODO 8 '!$EY$6</c:f>
              <c:strCache>
                <c:ptCount val="1"/>
                <c:pt idx="0">
                  <c:v>INVESTIGADORES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'!$EY$7:$EY$32</c:f>
              <c:numCache>
                <c:ptCount val="26"/>
                <c:pt idx="0">
                  <c:v>9000</c:v>
                </c:pt>
                <c:pt idx="1">
                  <c:v>1200</c:v>
                </c:pt>
                <c:pt idx="2">
                  <c:v>949</c:v>
                </c:pt>
                <c:pt idx="3">
                  <c:v>6826</c:v>
                </c:pt>
                <c:pt idx="4">
                  <c:v>689</c:v>
                </c:pt>
                <c:pt idx="5">
                  <c:v>1186</c:v>
                </c:pt>
                <c:pt idx="6">
                  <c:v>16672</c:v>
                </c:pt>
                <c:pt idx="7">
                  <c:v>1538</c:v>
                </c:pt>
                <c:pt idx="8">
                  <c:v>16151</c:v>
                </c:pt>
                <c:pt idx="9">
                  <c:v>1195</c:v>
                </c:pt>
                <c:pt idx="10">
                  <c:v>8040</c:v>
                </c:pt>
                <c:pt idx="11">
                  <c:v>5717</c:v>
                </c:pt>
                <c:pt idx="12">
                  <c:v>531</c:v>
                </c:pt>
                <c:pt idx="13">
                  <c:v>25562</c:v>
                </c:pt>
                <c:pt idx="14">
                  <c:v>11774</c:v>
                </c:pt>
                <c:pt idx="15">
                  <c:v>38324</c:v>
                </c:pt>
                <c:pt idx="16">
                  <c:v>449</c:v>
                </c:pt>
                <c:pt idx="17">
                  <c:v>1382</c:v>
                </c:pt>
                <c:pt idx="18">
                  <c:v>2091</c:v>
                </c:pt>
                <c:pt idx="19">
                  <c:v>7356</c:v>
                </c:pt>
                <c:pt idx="20">
                  <c:v>1272</c:v>
                </c:pt>
                <c:pt idx="21">
                  <c:v>565</c:v>
                </c:pt>
                <c:pt idx="22">
                  <c:v>410</c:v>
                </c:pt>
                <c:pt idx="23">
                  <c:v>346</c:v>
                </c:pt>
                <c:pt idx="24">
                  <c:v>732</c:v>
                </c:pt>
                <c:pt idx="25">
                  <c:v>2272</c:v>
                </c:pt>
              </c:numCache>
            </c:numRef>
          </c:val>
        </c:ser>
        <c:ser>
          <c:idx val="0"/>
          <c:order val="1"/>
          <c:tx>
            <c:strRef>
              <c:f>'TODO 8 '!$FA$6</c:f>
              <c:strCache>
                <c:ptCount val="1"/>
                <c:pt idx="0">
                  <c:v>PROFESORES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'!$FA$7:$FA$32</c:f>
              <c:numCache>
                <c:ptCount val="26"/>
                <c:pt idx="0">
                  <c:v>2439</c:v>
                </c:pt>
                <c:pt idx="1">
                  <c:v>1192</c:v>
                </c:pt>
                <c:pt idx="2">
                  <c:v>1662</c:v>
                </c:pt>
                <c:pt idx="3">
                  <c:v>6631</c:v>
                </c:pt>
                <c:pt idx="4">
                  <c:v>487</c:v>
                </c:pt>
                <c:pt idx="5">
                  <c:v>1251</c:v>
                </c:pt>
                <c:pt idx="6">
                  <c:v>6932</c:v>
                </c:pt>
                <c:pt idx="7">
                  <c:v>21021</c:v>
                </c:pt>
                <c:pt idx="8">
                  <c:v>7034</c:v>
                </c:pt>
                <c:pt idx="9">
                  <c:v>4133</c:v>
                </c:pt>
                <c:pt idx="10">
                  <c:v>6486</c:v>
                </c:pt>
                <c:pt idx="11">
                  <c:v>9216</c:v>
                </c:pt>
                <c:pt idx="12">
                  <c:v>540</c:v>
                </c:pt>
                <c:pt idx="13">
                  <c:v>14332</c:v>
                </c:pt>
                <c:pt idx="14">
                  <c:v>7047</c:v>
                </c:pt>
                <c:pt idx="15">
                  <c:v>15501</c:v>
                </c:pt>
                <c:pt idx="16">
                  <c:v>5028</c:v>
                </c:pt>
                <c:pt idx="17">
                  <c:v>694</c:v>
                </c:pt>
                <c:pt idx="18">
                  <c:v>375</c:v>
                </c:pt>
                <c:pt idx="19">
                  <c:v>5706</c:v>
                </c:pt>
                <c:pt idx="20">
                  <c:v>787</c:v>
                </c:pt>
                <c:pt idx="21">
                  <c:v>1557</c:v>
                </c:pt>
                <c:pt idx="22">
                  <c:v>3622</c:v>
                </c:pt>
                <c:pt idx="23">
                  <c:v>1256</c:v>
                </c:pt>
                <c:pt idx="24">
                  <c:v>2657</c:v>
                </c:pt>
                <c:pt idx="25">
                  <c:v>1907</c:v>
                </c:pt>
              </c:numCache>
            </c:numRef>
          </c:val>
        </c:ser>
        <c:gapWidth val="40"/>
        <c:axId val="6635229"/>
        <c:axId val="59717062"/>
      </c:barChart>
      <c:catAx>
        <c:axId val="66352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0"/>
        <c:lblOffset val="100"/>
        <c:noMultiLvlLbl val="0"/>
      </c:catAx>
      <c:valAx>
        <c:axId val="5971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3522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PRÉSTAMOS A OTROS USUARIOS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8 '!$EV$6</c:f>
              <c:strCache>
                <c:ptCount val="1"/>
                <c:pt idx="0">
                  <c:v>VISITANTES EVENTUALES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'!$EV$7:$EV$32</c:f>
              <c:numCache>
                <c:ptCount val="2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38</c:v>
                </c:pt>
                <c:pt idx="4">
                  <c:v>1</c:v>
                </c:pt>
                <c:pt idx="5">
                  <c:v>69</c:v>
                </c:pt>
                <c:pt idx="6">
                  <c:v>16</c:v>
                </c:pt>
                <c:pt idx="7">
                  <c:v>2</c:v>
                </c:pt>
                <c:pt idx="8">
                  <c:v>29</c:v>
                </c:pt>
                <c:pt idx="9">
                  <c:v>12</c:v>
                </c:pt>
                <c:pt idx="10">
                  <c:v>70</c:v>
                </c:pt>
                <c:pt idx="11">
                  <c:v>69</c:v>
                </c:pt>
                <c:pt idx="12">
                  <c:v>16</c:v>
                </c:pt>
                <c:pt idx="13">
                  <c:v>837</c:v>
                </c:pt>
                <c:pt idx="14">
                  <c:v>825</c:v>
                </c:pt>
                <c:pt idx="15">
                  <c:v>1633</c:v>
                </c:pt>
                <c:pt idx="16">
                  <c:v>1</c:v>
                </c:pt>
                <c:pt idx="17">
                  <c:v>703</c:v>
                </c:pt>
                <c:pt idx="18">
                  <c:v>3</c:v>
                </c:pt>
                <c:pt idx="19">
                  <c:v>221</c:v>
                </c:pt>
                <c:pt idx="20">
                  <c:v>5</c:v>
                </c:pt>
                <c:pt idx="21">
                  <c:v>161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'TODO 8 '!$EW$6</c:f>
              <c:strCache>
                <c:ptCount val="1"/>
                <c:pt idx="0">
                  <c:v>VISITANTES HABITUALES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'!$EW$7:$EW$32</c:f>
              <c:numCache>
                <c:ptCount val="26"/>
                <c:pt idx="0">
                  <c:v>161</c:v>
                </c:pt>
                <c:pt idx="1">
                  <c:v>198</c:v>
                </c:pt>
                <c:pt idx="2">
                  <c:v>78</c:v>
                </c:pt>
                <c:pt idx="3">
                  <c:v>749</c:v>
                </c:pt>
                <c:pt idx="4">
                  <c:v>14</c:v>
                </c:pt>
                <c:pt idx="5">
                  <c:v>134</c:v>
                </c:pt>
                <c:pt idx="6">
                  <c:v>131</c:v>
                </c:pt>
                <c:pt idx="7">
                  <c:v>133</c:v>
                </c:pt>
                <c:pt idx="8">
                  <c:v>212</c:v>
                </c:pt>
                <c:pt idx="9">
                  <c:v>82</c:v>
                </c:pt>
                <c:pt idx="10">
                  <c:v>451</c:v>
                </c:pt>
                <c:pt idx="11">
                  <c:v>210</c:v>
                </c:pt>
                <c:pt idx="12">
                  <c:v>10</c:v>
                </c:pt>
                <c:pt idx="13">
                  <c:v>721</c:v>
                </c:pt>
                <c:pt idx="14">
                  <c:v>360</c:v>
                </c:pt>
                <c:pt idx="15">
                  <c:v>1626</c:v>
                </c:pt>
                <c:pt idx="16">
                  <c:v>27</c:v>
                </c:pt>
                <c:pt idx="17">
                  <c:v>120</c:v>
                </c:pt>
                <c:pt idx="18">
                  <c:v>379</c:v>
                </c:pt>
                <c:pt idx="19">
                  <c:v>2549</c:v>
                </c:pt>
                <c:pt idx="20">
                  <c:v>432</c:v>
                </c:pt>
                <c:pt idx="21">
                  <c:v>36</c:v>
                </c:pt>
                <c:pt idx="22">
                  <c:v>15</c:v>
                </c:pt>
                <c:pt idx="23">
                  <c:v>41</c:v>
                </c:pt>
                <c:pt idx="24">
                  <c:v>0</c:v>
                </c:pt>
                <c:pt idx="25">
                  <c:v>74</c:v>
                </c:pt>
              </c:numCache>
            </c:numRef>
          </c:val>
        </c:ser>
        <c:ser>
          <c:idx val="2"/>
          <c:order val="2"/>
          <c:tx>
            <c:strRef>
              <c:f>'TODO 8 '!$EZ$6</c:f>
              <c:strCache>
                <c:ptCount val="1"/>
                <c:pt idx="0">
                  <c:v>PAS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'!$EZ$7:$EZ$32</c:f>
              <c:numCache>
                <c:ptCount val="26"/>
                <c:pt idx="0">
                  <c:v>586</c:v>
                </c:pt>
                <c:pt idx="1">
                  <c:v>260</c:v>
                </c:pt>
                <c:pt idx="2">
                  <c:v>952</c:v>
                </c:pt>
                <c:pt idx="3">
                  <c:v>2116</c:v>
                </c:pt>
                <c:pt idx="4">
                  <c:v>196</c:v>
                </c:pt>
                <c:pt idx="5">
                  <c:v>58</c:v>
                </c:pt>
                <c:pt idx="6">
                  <c:v>3487</c:v>
                </c:pt>
                <c:pt idx="7">
                  <c:v>313</c:v>
                </c:pt>
                <c:pt idx="8">
                  <c:v>1598</c:v>
                </c:pt>
                <c:pt idx="9">
                  <c:v>392</c:v>
                </c:pt>
                <c:pt idx="10">
                  <c:v>1002</c:v>
                </c:pt>
                <c:pt idx="11">
                  <c:v>1680</c:v>
                </c:pt>
                <c:pt idx="12">
                  <c:v>242</c:v>
                </c:pt>
                <c:pt idx="13">
                  <c:v>5592</c:v>
                </c:pt>
                <c:pt idx="14">
                  <c:v>893</c:v>
                </c:pt>
                <c:pt idx="15">
                  <c:v>5476</c:v>
                </c:pt>
                <c:pt idx="16">
                  <c:v>608</c:v>
                </c:pt>
                <c:pt idx="17">
                  <c:v>272</c:v>
                </c:pt>
                <c:pt idx="18">
                  <c:v>96</c:v>
                </c:pt>
                <c:pt idx="19">
                  <c:v>1019</c:v>
                </c:pt>
                <c:pt idx="20">
                  <c:v>263</c:v>
                </c:pt>
                <c:pt idx="21">
                  <c:v>139</c:v>
                </c:pt>
                <c:pt idx="22">
                  <c:v>201</c:v>
                </c:pt>
                <c:pt idx="23">
                  <c:v>247</c:v>
                </c:pt>
                <c:pt idx="24">
                  <c:v>210</c:v>
                </c:pt>
                <c:pt idx="25">
                  <c:v>929</c:v>
                </c:pt>
              </c:numCache>
            </c:numRef>
          </c:val>
        </c:ser>
        <c:ser>
          <c:idx val="3"/>
          <c:order val="3"/>
          <c:tx>
            <c:strRef>
              <c:f>'TODO 8 '!$FB$6</c:f>
              <c:strCache>
                <c:ptCount val="1"/>
                <c:pt idx="0">
                  <c:v>DEPARTAMENTOS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'!$FB$7:$FB$32</c:f>
              <c:numCache>
                <c:ptCount val="26"/>
                <c:pt idx="0">
                  <c:v>0</c:v>
                </c:pt>
                <c:pt idx="1">
                  <c:v>571</c:v>
                </c:pt>
                <c:pt idx="2">
                  <c:v>0</c:v>
                </c:pt>
                <c:pt idx="3">
                  <c:v>1332</c:v>
                </c:pt>
                <c:pt idx="4">
                  <c:v>0</c:v>
                </c:pt>
                <c:pt idx="5">
                  <c:v>0</c:v>
                </c:pt>
                <c:pt idx="6">
                  <c:v>1288</c:v>
                </c:pt>
                <c:pt idx="7">
                  <c:v>76</c:v>
                </c:pt>
                <c:pt idx="8">
                  <c:v>127</c:v>
                </c:pt>
                <c:pt idx="9">
                  <c:v>39</c:v>
                </c:pt>
                <c:pt idx="10">
                  <c:v>14</c:v>
                </c:pt>
                <c:pt idx="11">
                  <c:v>261</c:v>
                </c:pt>
                <c:pt idx="12">
                  <c:v>0</c:v>
                </c:pt>
                <c:pt idx="13">
                  <c:v>1385</c:v>
                </c:pt>
                <c:pt idx="14">
                  <c:v>44</c:v>
                </c:pt>
                <c:pt idx="15">
                  <c:v>2247</c:v>
                </c:pt>
                <c:pt idx="16">
                  <c:v>7</c:v>
                </c:pt>
                <c:pt idx="17">
                  <c:v>11</c:v>
                </c:pt>
                <c:pt idx="18">
                  <c:v>40</c:v>
                </c:pt>
                <c:pt idx="19">
                  <c:v>1264</c:v>
                </c:pt>
                <c:pt idx="20">
                  <c:v>6</c:v>
                </c:pt>
                <c:pt idx="21">
                  <c:v>0</c:v>
                </c:pt>
                <c:pt idx="22">
                  <c:v>5</c:v>
                </c:pt>
                <c:pt idx="23">
                  <c:v>424</c:v>
                </c:pt>
                <c:pt idx="24">
                  <c:v>45</c:v>
                </c:pt>
                <c:pt idx="25">
                  <c:v>1</c:v>
                </c:pt>
              </c:numCache>
            </c:numRef>
          </c:val>
        </c:ser>
        <c:ser>
          <c:idx val="4"/>
          <c:order val="4"/>
          <c:tx>
            <c:strRef>
              <c:f>'TODO 8 '!$FC$6</c:f>
              <c:strCache>
                <c:ptCount val="1"/>
                <c:pt idx="0">
                  <c:v>PROY. AYUDA INVESTIGACIÓN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'!$FC$7:$FC$32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402</c:v>
                </c:pt>
                <c:pt idx="9">
                  <c:v>0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373</c:v>
                </c:pt>
                <c:pt idx="14">
                  <c:v>490</c:v>
                </c:pt>
                <c:pt idx="15">
                  <c:v>704</c:v>
                </c:pt>
                <c:pt idx="16">
                  <c:v>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'!$FD$6</c:f>
              <c:strCache>
                <c:ptCount val="1"/>
                <c:pt idx="0">
                  <c:v>CONSORCIO MADROÑO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'!$C$7:$C$32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'!$FD$7:$FD$32</c:f>
              <c:numCache>
                <c:ptCount val="26"/>
                <c:pt idx="0">
                  <c:v>60</c:v>
                </c:pt>
                <c:pt idx="1">
                  <c:v>73</c:v>
                </c:pt>
                <c:pt idx="2">
                  <c:v>5</c:v>
                </c:pt>
                <c:pt idx="3">
                  <c:v>63</c:v>
                </c:pt>
                <c:pt idx="4">
                  <c:v>0</c:v>
                </c:pt>
                <c:pt idx="5">
                  <c:v>5</c:v>
                </c:pt>
                <c:pt idx="6">
                  <c:v>123</c:v>
                </c:pt>
                <c:pt idx="7">
                  <c:v>283</c:v>
                </c:pt>
                <c:pt idx="8">
                  <c:v>138</c:v>
                </c:pt>
                <c:pt idx="9">
                  <c:v>21</c:v>
                </c:pt>
                <c:pt idx="10">
                  <c:v>60</c:v>
                </c:pt>
                <c:pt idx="11">
                  <c:v>90</c:v>
                </c:pt>
                <c:pt idx="12">
                  <c:v>10</c:v>
                </c:pt>
                <c:pt idx="13">
                  <c:v>383</c:v>
                </c:pt>
                <c:pt idx="14">
                  <c:v>241</c:v>
                </c:pt>
                <c:pt idx="15">
                  <c:v>652</c:v>
                </c:pt>
                <c:pt idx="16">
                  <c:v>35</c:v>
                </c:pt>
                <c:pt idx="17">
                  <c:v>7</c:v>
                </c:pt>
                <c:pt idx="18">
                  <c:v>9</c:v>
                </c:pt>
                <c:pt idx="19">
                  <c:v>45</c:v>
                </c:pt>
                <c:pt idx="20">
                  <c:v>5</c:v>
                </c:pt>
                <c:pt idx="21">
                  <c:v>23</c:v>
                </c:pt>
                <c:pt idx="22">
                  <c:v>40</c:v>
                </c:pt>
                <c:pt idx="23">
                  <c:v>10</c:v>
                </c:pt>
                <c:pt idx="24">
                  <c:v>0</c:v>
                </c:pt>
                <c:pt idx="25">
                  <c:v>3</c:v>
                </c:pt>
              </c:numCache>
            </c:numRef>
          </c:val>
        </c:ser>
        <c:overlap val="100"/>
        <c:gapWidth val="40"/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PRÉSTAMOS SEGÚN CONDICIÓN DE EJEMPLAR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'!$FF$6</c:f>
              <c:strCache>
                <c:ptCount val="1"/>
                <c:pt idx="0">
                  <c:v>PRÉSTAMO NORMAL (FRECUENTES)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'!$FF$7:$FF$39</c:f>
              <c:numCache>
                <c:ptCount val="33"/>
                <c:pt idx="0">
                  <c:v>1</c:v>
                </c:pt>
                <c:pt idx="1">
                  <c:v>23682</c:v>
                </c:pt>
                <c:pt idx="2">
                  <c:v>2761</c:v>
                </c:pt>
                <c:pt idx="3">
                  <c:v>27484</c:v>
                </c:pt>
                <c:pt idx="4">
                  <c:v>2</c:v>
                </c:pt>
                <c:pt idx="5">
                  <c:v>1057</c:v>
                </c:pt>
                <c:pt idx="6">
                  <c:v>17</c:v>
                </c:pt>
                <c:pt idx="7">
                  <c:v>17449</c:v>
                </c:pt>
                <c:pt idx="8">
                  <c:v>52498</c:v>
                </c:pt>
                <c:pt idx="9">
                  <c:v>1</c:v>
                </c:pt>
                <c:pt idx="10">
                  <c:v>42578</c:v>
                </c:pt>
                <c:pt idx="11">
                  <c:v>44938</c:v>
                </c:pt>
                <c:pt idx="12">
                  <c:v>16813</c:v>
                </c:pt>
                <c:pt idx="13">
                  <c:v>42790</c:v>
                </c:pt>
                <c:pt idx="14">
                  <c:v>6</c:v>
                </c:pt>
                <c:pt idx="15">
                  <c:v>40049</c:v>
                </c:pt>
                <c:pt idx="16">
                  <c:v>108</c:v>
                </c:pt>
                <c:pt idx="17">
                  <c:v>37302</c:v>
                </c:pt>
                <c:pt idx="18">
                  <c:v>22</c:v>
                </c:pt>
                <c:pt idx="19">
                  <c:v>34574</c:v>
                </c:pt>
                <c:pt idx="20">
                  <c:v>2</c:v>
                </c:pt>
                <c:pt idx="21">
                  <c:v>17326</c:v>
                </c:pt>
                <c:pt idx="22">
                  <c:v>519</c:v>
                </c:pt>
                <c:pt idx="23">
                  <c:v>9592</c:v>
                </c:pt>
                <c:pt idx="24">
                  <c:v>9940</c:v>
                </c:pt>
                <c:pt idx="25">
                  <c:v>34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'!$FG$6</c:f>
              <c:strCache>
                <c:ptCount val="1"/>
                <c:pt idx="0">
                  <c:v>PRÉSTAMO NORMAL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'!$FG$7:$FG$39</c:f>
              <c:numCache>
                <c:ptCount val="33"/>
                <c:pt idx="0">
                  <c:v>27734</c:v>
                </c:pt>
                <c:pt idx="1">
                  <c:v>739</c:v>
                </c:pt>
                <c:pt idx="2">
                  <c:v>5466</c:v>
                </c:pt>
                <c:pt idx="3">
                  <c:v>15579</c:v>
                </c:pt>
                <c:pt idx="4">
                  <c:v>23303</c:v>
                </c:pt>
                <c:pt idx="5">
                  <c:v>8626</c:v>
                </c:pt>
                <c:pt idx="6">
                  <c:v>59624</c:v>
                </c:pt>
                <c:pt idx="7">
                  <c:v>24750</c:v>
                </c:pt>
                <c:pt idx="8">
                  <c:v>4836</c:v>
                </c:pt>
                <c:pt idx="9">
                  <c:v>29117</c:v>
                </c:pt>
                <c:pt idx="10">
                  <c:v>14454</c:v>
                </c:pt>
                <c:pt idx="11">
                  <c:v>16986</c:v>
                </c:pt>
                <c:pt idx="12">
                  <c:v>314</c:v>
                </c:pt>
                <c:pt idx="13">
                  <c:v>61365</c:v>
                </c:pt>
                <c:pt idx="14">
                  <c:v>40325</c:v>
                </c:pt>
                <c:pt idx="15">
                  <c:v>63191</c:v>
                </c:pt>
                <c:pt idx="16">
                  <c:v>24822</c:v>
                </c:pt>
                <c:pt idx="17">
                  <c:v>518</c:v>
                </c:pt>
                <c:pt idx="18">
                  <c:v>14115</c:v>
                </c:pt>
                <c:pt idx="19">
                  <c:v>2839</c:v>
                </c:pt>
                <c:pt idx="20">
                  <c:v>15855</c:v>
                </c:pt>
                <c:pt idx="21">
                  <c:v>190</c:v>
                </c:pt>
                <c:pt idx="22">
                  <c:v>8217</c:v>
                </c:pt>
                <c:pt idx="23">
                  <c:v>4373</c:v>
                </c:pt>
                <c:pt idx="24">
                  <c:v>1356</c:v>
                </c:pt>
                <c:pt idx="25">
                  <c:v>14905</c:v>
                </c:pt>
                <c:pt idx="27">
                  <c:v>0</c:v>
                </c:pt>
                <c:pt idx="28">
                  <c:v>246</c:v>
                </c:pt>
                <c:pt idx="30">
                  <c:v>2935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'!$FH$6</c:f>
              <c:strCache>
                <c:ptCount val="1"/>
                <c:pt idx="0">
                  <c:v>PRÉSTAMO ESPECIAL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'!$FH$7:$FH$39</c:f>
              <c:numCache>
                <c:ptCount val="33"/>
                <c:pt idx="0">
                  <c:v>3561</c:v>
                </c:pt>
                <c:pt idx="1">
                  <c:v>93</c:v>
                </c:pt>
                <c:pt idx="2">
                  <c:v>0</c:v>
                </c:pt>
                <c:pt idx="3">
                  <c:v>70</c:v>
                </c:pt>
                <c:pt idx="4">
                  <c:v>0</c:v>
                </c:pt>
                <c:pt idx="5">
                  <c:v>0</c:v>
                </c:pt>
                <c:pt idx="6">
                  <c:v>13461</c:v>
                </c:pt>
                <c:pt idx="7">
                  <c:v>570</c:v>
                </c:pt>
                <c:pt idx="8">
                  <c:v>78</c:v>
                </c:pt>
                <c:pt idx="9">
                  <c:v>1</c:v>
                </c:pt>
                <c:pt idx="10">
                  <c:v>139</c:v>
                </c:pt>
                <c:pt idx="11">
                  <c:v>71</c:v>
                </c:pt>
                <c:pt idx="12">
                  <c:v>50</c:v>
                </c:pt>
                <c:pt idx="13">
                  <c:v>2349</c:v>
                </c:pt>
                <c:pt idx="14">
                  <c:v>508</c:v>
                </c:pt>
                <c:pt idx="15">
                  <c:v>16056</c:v>
                </c:pt>
                <c:pt idx="16">
                  <c:v>23</c:v>
                </c:pt>
                <c:pt idx="17">
                  <c:v>410</c:v>
                </c:pt>
                <c:pt idx="18">
                  <c:v>0</c:v>
                </c:pt>
                <c:pt idx="19">
                  <c:v>29232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'!$FI$6</c:f>
              <c:strCache>
                <c:ptCount val="1"/>
                <c:pt idx="0">
                  <c:v>PRÉSTAMO FIN DE SEMANA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'!$FI$7:$FI$39</c:f>
              <c:numCache>
                <c:ptCount val="33"/>
                <c:pt idx="0">
                  <c:v>0</c:v>
                </c:pt>
                <c:pt idx="1">
                  <c:v>2371</c:v>
                </c:pt>
                <c:pt idx="2">
                  <c:v>0</c:v>
                </c:pt>
                <c:pt idx="3">
                  <c:v>4240</c:v>
                </c:pt>
                <c:pt idx="4">
                  <c:v>0</c:v>
                </c:pt>
                <c:pt idx="5">
                  <c:v>920</c:v>
                </c:pt>
                <c:pt idx="6">
                  <c:v>0</c:v>
                </c:pt>
                <c:pt idx="7">
                  <c:v>1084</c:v>
                </c:pt>
                <c:pt idx="8">
                  <c:v>407</c:v>
                </c:pt>
                <c:pt idx="9">
                  <c:v>511</c:v>
                </c:pt>
                <c:pt idx="10">
                  <c:v>0</c:v>
                </c:pt>
                <c:pt idx="11">
                  <c:v>45</c:v>
                </c:pt>
                <c:pt idx="12">
                  <c:v>731</c:v>
                </c:pt>
                <c:pt idx="13">
                  <c:v>0</c:v>
                </c:pt>
                <c:pt idx="14">
                  <c:v>39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43</c:v>
                </c:pt>
                <c:pt idx="19">
                  <c:v>7472</c:v>
                </c:pt>
                <c:pt idx="20">
                  <c:v>0</c:v>
                </c:pt>
                <c:pt idx="21">
                  <c:v>1292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'!$FJ$6</c:f>
              <c:strCache>
                <c:ptCount val="1"/>
                <c:pt idx="0">
                  <c:v>FONDO DE AYUDA A LA INVESTIGACIÓN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'!$FJ$7:$FJ$39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590</c:v>
                </c:pt>
                <c:pt idx="4">
                  <c:v>0</c:v>
                </c:pt>
                <c:pt idx="5">
                  <c:v>139</c:v>
                </c:pt>
                <c:pt idx="6">
                  <c:v>4084</c:v>
                </c:pt>
                <c:pt idx="7">
                  <c:v>49</c:v>
                </c:pt>
                <c:pt idx="8">
                  <c:v>689</c:v>
                </c:pt>
                <c:pt idx="9">
                  <c:v>1139</c:v>
                </c:pt>
                <c:pt idx="10">
                  <c:v>115</c:v>
                </c:pt>
                <c:pt idx="11">
                  <c:v>0</c:v>
                </c:pt>
                <c:pt idx="12">
                  <c:v>0</c:v>
                </c:pt>
                <c:pt idx="13">
                  <c:v>902</c:v>
                </c:pt>
                <c:pt idx="14">
                  <c:v>636</c:v>
                </c:pt>
                <c:pt idx="15">
                  <c:v>1011</c:v>
                </c:pt>
                <c:pt idx="16">
                  <c:v>63</c:v>
                </c:pt>
                <c:pt idx="17">
                  <c:v>0</c:v>
                </c:pt>
                <c:pt idx="18">
                  <c:v>0</c:v>
                </c:pt>
                <c:pt idx="19">
                  <c:v>2143</c:v>
                </c:pt>
                <c:pt idx="20">
                  <c:v>0</c:v>
                </c:pt>
                <c:pt idx="21">
                  <c:v>3</c:v>
                </c:pt>
                <c:pt idx="22">
                  <c:v>23</c:v>
                </c:pt>
                <c:pt idx="23">
                  <c:v>2</c:v>
                </c:pt>
                <c:pt idx="24">
                  <c:v>129</c:v>
                </c:pt>
                <c:pt idx="25">
                  <c:v>9</c:v>
                </c:pt>
                <c:pt idx="27">
                  <c:v>0</c:v>
                </c:pt>
                <c:pt idx="28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'!$FK$6</c:f>
              <c:strCache>
                <c:ptCount val="1"/>
                <c:pt idx="0">
                  <c:v>PRÉSTAMO ESPECIAL LARGO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'!$FK$7:$FK$39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2177</c:v>
                </c:pt>
                <c:pt idx="4">
                  <c:v>0</c:v>
                </c:pt>
                <c:pt idx="5">
                  <c:v>0</c:v>
                </c:pt>
                <c:pt idx="6">
                  <c:v>8083</c:v>
                </c:pt>
                <c:pt idx="7">
                  <c:v>0</c:v>
                </c:pt>
                <c:pt idx="8">
                  <c:v>7528</c:v>
                </c:pt>
                <c:pt idx="9">
                  <c:v>204</c:v>
                </c:pt>
                <c:pt idx="10">
                  <c:v>194</c:v>
                </c:pt>
                <c:pt idx="11">
                  <c:v>694</c:v>
                </c:pt>
                <c:pt idx="12">
                  <c:v>16</c:v>
                </c:pt>
                <c:pt idx="13">
                  <c:v>2498</c:v>
                </c:pt>
                <c:pt idx="14">
                  <c:v>0</c:v>
                </c:pt>
                <c:pt idx="15">
                  <c:v>17902</c:v>
                </c:pt>
                <c:pt idx="16">
                  <c:v>0</c:v>
                </c:pt>
                <c:pt idx="17">
                  <c:v>137</c:v>
                </c:pt>
                <c:pt idx="18">
                  <c:v>0</c:v>
                </c:pt>
                <c:pt idx="19">
                  <c:v>2</c:v>
                </c:pt>
                <c:pt idx="20">
                  <c:v>215</c:v>
                </c:pt>
                <c:pt idx="21">
                  <c:v>0</c:v>
                </c:pt>
                <c:pt idx="22">
                  <c:v>287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7">
                  <c:v>2055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'!$FL$6</c:f>
              <c:strCache>
                <c:ptCount val="1"/>
                <c:pt idx="0">
                  <c:v>PRÉSTAMO PARA SALA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'!$FL$7:$FL$39</c:f>
              <c:numCache>
                <c:ptCount val="33"/>
                <c:pt idx="0">
                  <c:v>621</c:v>
                </c:pt>
                <c:pt idx="1">
                  <c:v>246</c:v>
                </c:pt>
                <c:pt idx="2">
                  <c:v>0</c:v>
                </c:pt>
                <c:pt idx="3">
                  <c:v>7040</c:v>
                </c:pt>
                <c:pt idx="4">
                  <c:v>611</c:v>
                </c:pt>
                <c:pt idx="5">
                  <c:v>471</c:v>
                </c:pt>
                <c:pt idx="6">
                  <c:v>10831</c:v>
                </c:pt>
                <c:pt idx="7">
                  <c:v>14</c:v>
                </c:pt>
                <c:pt idx="8">
                  <c:v>102</c:v>
                </c:pt>
                <c:pt idx="9">
                  <c:v>5124</c:v>
                </c:pt>
                <c:pt idx="10">
                  <c:v>1183</c:v>
                </c:pt>
                <c:pt idx="11">
                  <c:v>350</c:v>
                </c:pt>
                <c:pt idx="12">
                  <c:v>311</c:v>
                </c:pt>
                <c:pt idx="13">
                  <c:v>9639</c:v>
                </c:pt>
                <c:pt idx="14">
                  <c:v>2622</c:v>
                </c:pt>
                <c:pt idx="15">
                  <c:v>13994</c:v>
                </c:pt>
                <c:pt idx="16">
                  <c:v>2675</c:v>
                </c:pt>
                <c:pt idx="17">
                  <c:v>330</c:v>
                </c:pt>
                <c:pt idx="18">
                  <c:v>53</c:v>
                </c:pt>
                <c:pt idx="19">
                  <c:v>246</c:v>
                </c:pt>
                <c:pt idx="20">
                  <c:v>645</c:v>
                </c:pt>
                <c:pt idx="21">
                  <c:v>14</c:v>
                </c:pt>
                <c:pt idx="22">
                  <c:v>74</c:v>
                </c:pt>
                <c:pt idx="23">
                  <c:v>350</c:v>
                </c:pt>
                <c:pt idx="24">
                  <c:v>162</c:v>
                </c:pt>
                <c:pt idx="25">
                  <c:v>109</c:v>
                </c:pt>
                <c:pt idx="27">
                  <c:v>216</c:v>
                </c:pt>
                <c:pt idx="28">
                  <c:v>2</c:v>
                </c:pt>
                <c:pt idx="30">
                  <c:v>0</c:v>
                </c:pt>
                <c:pt idx="31">
                  <c:v>168</c:v>
                </c:pt>
                <c:pt idx="32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'!$FM$6</c:f>
              <c:strCache>
                <c:ptCount val="1"/>
                <c:pt idx="0">
                  <c:v>PRÉSTAMO PROTEGIDO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'!$FM$7:$FM$39</c:f>
              <c:numCache>
                <c:ptCount val="33"/>
                <c:pt idx="0">
                  <c:v>477</c:v>
                </c:pt>
                <c:pt idx="1">
                  <c:v>112</c:v>
                </c:pt>
                <c:pt idx="2">
                  <c:v>0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55</c:v>
                </c:pt>
                <c:pt idx="13">
                  <c:v>2529</c:v>
                </c:pt>
                <c:pt idx="14">
                  <c:v>102</c:v>
                </c:pt>
                <c:pt idx="15">
                  <c:v>892</c:v>
                </c:pt>
                <c:pt idx="16">
                  <c:v>0</c:v>
                </c:pt>
                <c:pt idx="17">
                  <c:v>424</c:v>
                </c:pt>
                <c:pt idx="18">
                  <c:v>42</c:v>
                </c:pt>
                <c:pt idx="19">
                  <c:v>0</c:v>
                </c:pt>
                <c:pt idx="20">
                  <c:v>87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'TODO 8 '!$FN$6</c:f>
              <c:strCache>
                <c:ptCount val="1"/>
                <c:pt idx="0">
                  <c:v>PRÉSTAMO PROTEGIDO ESPECIAL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'!$FN$7:$FN$39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1647</c:v>
                </c:pt>
                <c:pt idx="3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'TODO 8 '!$FO$6</c:f>
              <c:strCache>
                <c:ptCount val="1"/>
                <c:pt idx="0">
                  <c:v>PRÉSTAMO PARA SALA (TESIS)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'!$FO$7:$FO$39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89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60</c:v>
                </c:pt>
                <c:pt idx="18">
                  <c:v>52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2162</c:v>
                </c:pt>
              </c:numCache>
            </c:numRef>
          </c:val>
        </c:ser>
        <c:ser>
          <c:idx val="10"/>
          <c:order val="10"/>
          <c:tx>
            <c:strRef>
              <c:f>'TODO 8 '!$FP$6</c:f>
              <c:strCache>
                <c:ptCount val="1"/>
                <c:pt idx="0">
                  <c:v>SOLO CONSULTA EN SALA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'!$C$7:$C$39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'!$FP$7:$FP$39</c:f>
              <c:numCache>
                <c:ptCount val="33"/>
                <c:pt idx="0">
                  <c:v>20</c:v>
                </c:pt>
                <c:pt idx="1">
                  <c:v>46</c:v>
                </c:pt>
                <c:pt idx="2">
                  <c:v>25</c:v>
                </c:pt>
                <c:pt idx="3">
                  <c:v>97</c:v>
                </c:pt>
                <c:pt idx="4">
                  <c:v>0</c:v>
                </c:pt>
                <c:pt idx="5">
                  <c:v>19</c:v>
                </c:pt>
                <c:pt idx="6">
                  <c:v>260</c:v>
                </c:pt>
                <c:pt idx="7">
                  <c:v>60</c:v>
                </c:pt>
                <c:pt idx="8">
                  <c:v>161</c:v>
                </c:pt>
                <c:pt idx="9">
                  <c:v>57</c:v>
                </c:pt>
                <c:pt idx="10">
                  <c:v>115</c:v>
                </c:pt>
                <c:pt idx="11">
                  <c:v>293</c:v>
                </c:pt>
                <c:pt idx="12">
                  <c:v>61</c:v>
                </c:pt>
                <c:pt idx="13">
                  <c:v>406</c:v>
                </c:pt>
                <c:pt idx="14">
                  <c:v>2</c:v>
                </c:pt>
                <c:pt idx="15">
                  <c:v>1268</c:v>
                </c:pt>
                <c:pt idx="16">
                  <c:v>27</c:v>
                </c:pt>
                <c:pt idx="17">
                  <c:v>7</c:v>
                </c:pt>
                <c:pt idx="18">
                  <c:v>2113</c:v>
                </c:pt>
                <c:pt idx="19">
                  <c:v>970</c:v>
                </c:pt>
                <c:pt idx="20">
                  <c:v>0</c:v>
                </c:pt>
                <c:pt idx="21">
                  <c:v>9</c:v>
                </c:pt>
                <c:pt idx="22">
                  <c:v>13</c:v>
                </c:pt>
                <c:pt idx="23">
                  <c:v>0</c:v>
                </c:pt>
                <c:pt idx="24">
                  <c:v>9</c:v>
                </c:pt>
                <c:pt idx="25">
                  <c:v>20</c:v>
                </c:pt>
                <c:pt idx="27">
                  <c:v>0</c:v>
                </c:pt>
                <c:pt idx="28">
                  <c:v>0</c:v>
                </c:pt>
                <c:pt idx="30">
                  <c:v>18</c:v>
                </c:pt>
                <c:pt idx="31">
                  <c:v>6</c:v>
                </c:pt>
                <c:pt idx="32">
                  <c:v>0</c:v>
                </c:pt>
              </c:numCache>
            </c:numRef>
          </c:val>
        </c:ser>
        <c:overlap val="100"/>
        <c:gapWidth val="70"/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96570"/>
        <c:crosses val="autoZero"/>
        <c:auto val="0"/>
        <c:lblOffset val="100"/>
        <c:noMultiLvlLbl val="0"/>
      </c:catAx>
      <c:valAx>
        <c:axId val="22096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19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PRÉSTAMOS DE USUARIOS PROPIOS POR BIBLIOTECA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'!$FG$45</c:f>
              <c:strCache>
                <c:ptCount val="1"/>
                <c:pt idx="0">
                  <c:v>% de préstamos realizados por usuarios propios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'TODO 8 '!$FF$46:$FF$73</c:f>
              <c:numCache>
                <c:ptCount val="28"/>
              </c:numCache>
            </c:numRef>
          </c:cat>
          <c:val>
            <c:numRef>
              <c:f>'TODO 8 '!$FG$46:$FG$73</c:f>
              <c:numCache>
                <c:ptCount val="28"/>
              </c:numCache>
            </c:numRef>
          </c:val>
        </c:ser>
        <c:ser>
          <c:idx val="0"/>
          <c:order val="1"/>
          <c:tx>
            <c:strRef>
              <c:f>'TODO 8 '!$FQ$45</c:f>
              <c:strCache>
                <c:ptCount val="1"/>
                <c:pt idx="0">
                  <c:v>% de préstamos realizados por usuarios de otras escuelas o facultades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'TODO 8 '!$FF$46:$FF$73</c:f>
              <c:numCache>
                <c:ptCount val="28"/>
              </c:numCache>
            </c:numRef>
          </c:cat>
          <c:val>
            <c:numRef>
              <c:f>'TODO 8 '!$FQ$46:$FQ$73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</c:ser>
        <c:overlap val="100"/>
        <c:gapWidth val="40"/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0"/>
        <c:lblOffset val="100"/>
        <c:noMultiLvlLbl val="0"/>
      </c:catAx>
      <c:valAx>
        <c:axId val="4499171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65140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METROS LINEALES DE ESTANTERÍAS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1'!$Z$6</c:f>
              <c:strCache>
                <c:ptCount val="1"/>
                <c:pt idx="0">
                  <c:v>ESTANTERÍAS EN DEPÓSITO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1'!$Z$7:$Z$40</c:f>
              <c:numCache>
                <c:ptCount val="34"/>
                <c:pt idx="0">
                  <c:v>839</c:v>
                </c:pt>
                <c:pt idx="1">
                  <c:v>2155</c:v>
                </c:pt>
                <c:pt idx="2">
                  <c:v>86</c:v>
                </c:pt>
                <c:pt idx="3">
                  <c:v>6649</c:v>
                </c:pt>
                <c:pt idx="4">
                  <c:v>258</c:v>
                </c:pt>
                <c:pt idx="5">
                  <c:v>2089</c:v>
                </c:pt>
                <c:pt idx="6">
                  <c:v>4002</c:v>
                </c:pt>
                <c:pt idx="7">
                  <c:v>320</c:v>
                </c:pt>
                <c:pt idx="8">
                  <c:v>6744</c:v>
                </c:pt>
                <c:pt idx="9">
                  <c:v>2648</c:v>
                </c:pt>
                <c:pt idx="10">
                  <c:v>19343</c:v>
                </c:pt>
                <c:pt idx="11">
                  <c:v>3428</c:v>
                </c:pt>
                <c:pt idx="12">
                  <c:v>1749</c:v>
                </c:pt>
                <c:pt idx="13">
                  <c:v>13810</c:v>
                </c:pt>
                <c:pt idx="14">
                  <c:v>2907</c:v>
                </c:pt>
                <c:pt idx="15">
                  <c:v>10521</c:v>
                </c:pt>
                <c:pt idx="16">
                  <c:v>419</c:v>
                </c:pt>
                <c:pt idx="17">
                  <c:v>7004</c:v>
                </c:pt>
                <c:pt idx="18">
                  <c:v>697</c:v>
                </c:pt>
                <c:pt idx="19">
                  <c:v>2322</c:v>
                </c:pt>
                <c:pt idx="20">
                  <c:v>2393</c:v>
                </c:pt>
                <c:pt idx="21">
                  <c:v>221</c:v>
                </c:pt>
                <c:pt idx="22">
                  <c:v>328</c:v>
                </c:pt>
                <c:pt idx="23">
                  <c:v>600</c:v>
                </c:pt>
                <c:pt idx="24">
                  <c:v>115</c:v>
                </c:pt>
                <c:pt idx="25">
                  <c:v>428</c:v>
                </c:pt>
                <c:pt idx="26">
                  <c:v>63</c:v>
                </c:pt>
                <c:pt idx="27">
                  <c:v>302</c:v>
                </c:pt>
                <c:pt idx="28">
                  <c:v>50</c:v>
                </c:pt>
                <c:pt idx="29">
                  <c:v>0</c:v>
                </c:pt>
                <c:pt idx="30">
                  <c:v>100</c:v>
                </c:pt>
                <c:pt idx="31">
                  <c:v>6000</c:v>
                </c:pt>
                <c:pt idx="32">
                  <c:v>3060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1'!$AA$6</c:f>
              <c:strCache>
                <c:ptCount val="1"/>
                <c:pt idx="0">
                  <c:v>ESTANTERÍAS EN LIBRE ACCESO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1'!$AA$7:$AA$40</c:f>
              <c:numCache>
                <c:ptCount val="34"/>
                <c:pt idx="0">
                  <c:v>344</c:v>
                </c:pt>
                <c:pt idx="1">
                  <c:v>716</c:v>
                </c:pt>
                <c:pt idx="2">
                  <c:v>227</c:v>
                </c:pt>
                <c:pt idx="3">
                  <c:v>918</c:v>
                </c:pt>
                <c:pt idx="4">
                  <c:v>1423</c:v>
                </c:pt>
                <c:pt idx="5">
                  <c:v>1000</c:v>
                </c:pt>
                <c:pt idx="6">
                  <c:v>1437</c:v>
                </c:pt>
                <c:pt idx="7">
                  <c:v>3658</c:v>
                </c:pt>
                <c:pt idx="8">
                  <c:v>1175</c:v>
                </c:pt>
                <c:pt idx="9">
                  <c:v>1335</c:v>
                </c:pt>
                <c:pt idx="10">
                  <c:v>566</c:v>
                </c:pt>
                <c:pt idx="11">
                  <c:v>745</c:v>
                </c:pt>
                <c:pt idx="12">
                  <c:v>317</c:v>
                </c:pt>
                <c:pt idx="13">
                  <c:v>1073</c:v>
                </c:pt>
                <c:pt idx="14">
                  <c:v>326</c:v>
                </c:pt>
                <c:pt idx="15">
                  <c:v>1842</c:v>
                </c:pt>
                <c:pt idx="16">
                  <c:v>750</c:v>
                </c:pt>
                <c:pt idx="17">
                  <c:v>1417</c:v>
                </c:pt>
                <c:pt idx="18">
                  <c:v>458</c:v>
                </c:pt>
                <c:pt idx="19">
                  <c:v>1518</c:v>
                </c:pt>
                <c:pt idx="20">
                  <c:v>431</c:v>
                </c:pt>
                <c:pt idx="21">
                  <c:v>389</c:v>
                </c:pt>
                <c:pt idx="22">
                  <c:v>200</c:v>
                </c:pt>
                <c:pt idx="23">
                  <c:v>300</c:v>
                </c:pt>
                <c:pt idx="24">
                  <c:v>252</c:v>
                </c:pt>
                <c:pt idx="25">
                  <c:v>594</c:v>
                </c:pt>
                <c:pt idx="26">
                  <c:v>181</c:v>
                </c:pt>
                <c:pt idx="27">
                  <c:v>209</c:v>
                </c:pt>
                <c:pt idx="28">
                  <c:v>290</c:v>
                </c:pt>
                <c:pt idx="29">
                  <c:v>148.5</c:v>
                </c:pt>
                <c:pt idx="30">
                  <c:v>400</c:v>
                </c:pt>
                <c:pt idx="31">
                  <c:v>410</c:v>
                </c:pt>
                <c:pt idx="32">
                  <c:v>129</c:v>
                </c:pt>
                <c:pt idx="33">
                  <c:v>102</c:v>
                </c:pt>
              </c:numCache>
            </c:numRef>
          </c:val>
        </c:ser>
        <c:overlap val="100"/>
        <c:gapWidth val="40"/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 val="autoZero"/>
        <c:auto val="0"/>
        <c:lblOffset val="100"/>
        <c:noMultiLvlLbl val="0"/>
      </c:catAx>
      <c:valAx>
        <c:axId val="63916106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7541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 INTERBIBLIOTECARIO: DOCUMENTOS SOLICITADOS POR LA BUC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'TODO 8 '!$FV$6</c:f>
              <c:strCache>
                <c:ptCount val="1"/>
                <c:pt idx="0">
                  <c:v>ARTÍCULOS SOLICITADOS. ESPAÑA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'!$FV$7:$FV$38</c:f>
              <c:numCache>
                <c:ptCount val="32"/>
                <c:pt idx="0">
                  <c:v>12</c:v>
                </c:pt>
                <c:pt idx="1">
                  <c:v>674</c:v>
                </c:pt>
                <c:pt idx="2">
                  <c:v>21</c:v>
                </c:pt>
                <c:pt idx="3">
                  <c:v>327</c:v>
                </c:pt>
                <c:pt idx="4">
                  <c:v>94</c:v>
                </c:pt>
                <c:pt idx="5">
                  <c:v>215</c:v>
                </c:pt>
                <c:pt idx="6">
                  <c:v>119</c:v>
                </c:pt>
                <c:pt idx="7">
                  <c:v>115</c:v>
                </c:pt>
                <c:pt idx="8">
                  <c:v>112</c:v>
                </c:pt>
                <c:pt idx="9">
                  <c:v>1676</c:v>
                </c:pt>
                <c:pt idx="10">
                  <c:v>147</c:v>
                </c:pt>
                <c:pt idx="11">
                  <c:v>241</c:v>
                </c:pt>
                <c:pt idx="12">
                  <c:v>1333</c:v>
                </c:pt>
                <c:pt idx="13">
                  <c:v>230</c:v>
                </c:pt>
                <c:pt idx="14">
                  <c:v>136</c:v>
                </c:pt>
                <c:pt idx="15">
                  <c:v>111</c:v>
                </c:pt>
                <c:pt idx="16">
                  <c:v>20</c:v>
                </c:pt>
                <c:pt idx="17">
                  <c:v>1152</c:v>
                </c:pt>
                <c:pt idx="18">
                  <c:v>315</c:v>
                </c:pt>
                <c:pt idx="19">
                  <c:v>384</c:v>
                </c:pt>
                <c:pt idx="20">
                  <c:v>1126</c:v>
                </c:pt>
                <c:pt idx="21">
                  <c:v>449</c:v>
                </c:pt>
                <c:pt idx="22">
                  <c:v>0</c:v>
                </c:pt>
                <c:pt idx="23">
                  <c:v>38</c:v>
                </c:pt>
                <c:pt idx="24">
                  <c:v>287</c:v>
                </c:pt>
                <c:pt idx="25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</c:numCache>
            </c:numRef>
          </c:val>
        </c:ser>
        <c:ser>
          <c:idx val="0"/>
          <c:order val="1"/>
          <c:tx>
            <c:strRef>
              <c:f>'TODO 8 '!$FY$6</c:f>
              <c:strCache>
                <c:ptCount val="1"/>
                <c:pt idx="0">
                  <c:v>ARTÍCULOS SOLICITADOS. EXTRANJERO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'!$FY$7:$FY$38</c:f>
              <c:numCache>
                <c:ptCount val="32"/>
                <c:pt idx="0">
                  <c:v>9</c:v>
                </c:pt>
                <c:pt idx="1">
                  <c:v>134</c:v>
                </c:pt>
                <c:pt idx="2">
                  <c:v>0</c:v>
                </c:pt>
                <c:pt idx="3">
                  <c:v>86</c:v>
                </c:pt>
                <c:pt idx="4">
                  <c:v>10</c:v>
                </c:pt>
                <c:pt idx="5">
                  <c:v>105</c:v>
                </c:pt>
                <c:pt idx="6">
                  <c:v>62</c:v>
                </c:pt>
                <c:pt idx="7">
                  <c:v>20</c:v>
                </c:pt>
                <c:pt idx="8">
                  <c:v>35</c:v>
                </c:pt>
                <c:pt idx="9">
                  <c:v>266</c:v>
                </c:pt>
                <c:pt idx="10">
                  <c:v>10</c:v>
                </c:pt>
                <c:pt idx="11">
                  <c:v>25</c:v>
                </c:pt>
                <c:pt idx="12">
                  <c:v>383</c:v>
                </c:pt>
                <c:pt idx="13">
                  <c:v>190</c:v>
                </c:pt>
                <c:pt idx="14">
                  <c:v>60</c:v>
                </c:pt>
                <c:pt idx="15">
                  <c:v>102</c:v>
                </c:pt>
                <c:pt idx="16">
                  <c:v>3</c:v>
                </c:pt>
                <c:pt idx="17">
                  <c:v>136</c:v>
                </c:pt>
                <c:pt idx="18">
                  <c:v>171</c:v>
                </c:pt>
                <c:pt idx="19">
                  <c:v>33</c:v>
                </c:pt>
                <c:pt idx="20">
                  <c:v>205</c:v>
                </c:pt>
                <c:pt idx="21">
                  <c:v>95</c:v>
                </c:pt>
                <c:pt idx="22">
                  <c:v>0</c:v>
                </c:pt>
                <c:pt idx="23">
                  <c:v>6</c:v>
                </c:pt>
                <c:pt idx="24">
                  <c:v>29</c:v>
                </c:pt>
                <c:pt idx="25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'!$GE$6</c:f>
              <c:strCache>
                <c:ptCount val="1"/>
                <c:pt idx="0">
                  <c:v>LIBROS SOLICITADOS. ESPAÑA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'!$GE$7:$GE$38</c:f>
              <c:numCache>
                <c:ptCount val="32"/>
                <c:pt idx="0">
                  <c:v>53</c:v>
                </c:pt>
                <c:pt idx="1">
                  <c:v>90</c:v>
                </c:pt>
                <c:pt idx="2">
                  <c:v>42</c:v>
                </c:pt>
                <c:pt idx="3">
                  <c:v>195</c:v>
                </c:pt>
                <c:pt idx="4">
                  <c:v>45</c:v>
                </c:pt>
                <c:pt idx="5">
                  <c:v>44</c:v>
                </c:pt>
                <c:pt idx="6">
                  <c:v>408</c:v>
                </c:pt>
                <c:pt idx="7">
                  <c:v>60</c:v>
                </c:pt>
                <c:pt idx="8">
                  <c:v>494</c:v>
                </c:pt>
                <c:pt idx="9">
                  <c:v>260</c:v>
                </c:pt>
                <c:pt idx="10">
                  <c:v>305</c:v>
                </c:pt>
                <c:pt idx="11">
                  <c:v>402</c:v>
                </c:pt>
                <c:pt idx="12">
                  <c:v>101</c:v>
                </c:pt>
                <c:pt idx="13">
                  <c:v>280</c:v>
                </c:pt>
                <c:pt idx="14">
                  <c:v>110</c:v>
                </c:pt>
                <c:pt idx="15">
                  <c:v>316</c:v>
                </c:pt>
                <c:pt idx="16">
                  <c:v>32</c:v>
                </c:pt>
                <c:pt idx="17">
                  <c:v>71</c:v>
                </c:pt>
                <c:pt idx="18">
                  <c:v>42</c:v>
                </c:pt>
                <c:pt idx="19">
                  <c:v>106</c:v>
                </c:pt>
                <c:pt idx="20">
                  <c:v>36</c:v>
                </c:pt>
                <c:pt idx="21">
                  <c:v>22</c:v>
                </c:pt>
                <c:pt idx="22">
                  <c:v>9</c:v>
                </c:pt>
                <c:pt idx="23">
                  <c:v>35</c:v>
                </c:pt>
                <c:pt idx="24">
                  <c:v>27</c:v>
                </c:pt>
                <c:pt idx="25">
                  <c:v>41</c:v>
                </c:pt>
                <c:pt idx="27">
                  <c:v>2</c:v>
                </c:pt>
                <c:pt idx="28">
                  <c:v>5</c:v>
                </c:pt>
              </c:numCache>
            </c:numRef>
          </c:val>
        </c:ser>
        <c:ser>
          <c:idx val="2"/>
          <c:order val="3"/>
          <c:tx>
            <c:strRef>
              <c:f>'TODO 8 '!$GH$6</c:f>
              <c:strCache>
                <c:ptCount val="1"/>
                <c:pt idx="0">
                  <c:v>LIBROS SOLICITADOS. EXTRANJERO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'!$GH$7:$GH$38</c:f>
              <c:numCache>
                <c:ptCount val="32"/>
                <c:pt idx="0">
                  <c:v>10</c:v>
                </c:pt>
                <c:pt idx="1">
                  <c:v>17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24</c:v>
                </c:pt>
                <c:pt idx="6">
                  <c:v>36</c:v>
                </c:pt>
                <c:pt idx="7">
                  <c:v>3</c:v>
                </c:pt>
                <c:pt idx="8">
                  <c:v>74</c:v>
                </c:pt>
                <c:pt idx="9">
                  <c:v>16</c:v>
                </c:pt>
                <c:pt idx="10">
                  <c:v>30</c:v>
                </c:pt>
                <c:pt idx="11">
                  <c:v>5</c:v>
                </c:pt>
                <c:pt idx="12">
                  <c:v>5</c:v>
                </c:pt>
                <c:pt idx="13">
                  <c:v>182</c:v>
                </c:pt>
                <c:pt idx="14">
                  <c:v>44</c:v>
                </c:pt>
                <c:pt idx="15">
                  <c:v>131</c:v>
                </c:pt>
                <c:pt idx="16">
                  <c:v>0</c:v>
                </c:pt>
                <c:pt idx="17">
                  <c:v>15</c:v>
                </c:pt>
                <c:pt idx="18">
                  <c:v>0</c:v>
                </c:pt>
                <c:pt idx="19">
                  <c:v>26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gapWidth val="40"/>
        <c:axId val="2272261"/>
        <c:axId val="20450350"/>
      </c:bar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0"/>
        <c:lblOffset val="100"/>
        <c:noMultiLvlLbl val="0"/>
      </c:catAx>
      <c:valAx>
        <c:axId val="20450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722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 INTERBIBLIOTECARIO: DOCUMENTOS SUMINISTRADOS POR LA BUC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98225"/>
          <c:h val="0.867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'!$GN$6</c:f>
              <c:strCache>
                <c:ptCount val="1"/>
                <c:pt idx="0">
                  <c:v>ARTÍCULOS SUMINISTRADOS. ESPAÑA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'!$GN$7:$GN$38</c:f>
              <c:numCache>
                <c:ptCount val="32"/>
                <c:pt idx="0">
                  <c:v>54</c:v>
                </c:pt>
                <c:pt idx="1">
                  <c:v>287</c:v>
                </c:pt>
                <c:pt idx="2">
                  <c:v>23</c:v>
                </c:pt>
                <c:pt idx="3">
                  <c:v>364</c:v>
                </c:pt>
                <c:pt idx="4">
                  <c:v>394</c:v>
                </c:pt>
                <c:pt idx="5">
                  <c:v>606</c:v>
                </c:pt>
                <c:pt idx="6">
                  <c:v>178</c:v>
                </c:pt>
                <c:pt idx="7">
                  <c:v>775</c:v>
                </c:pt>
                <c:pt idx="8">
                  <c:v>261</c:v>
                </c:pt>
                <c:pt idx="9">
                  <c:v>467</c:v>
                </c:pt>
                <c:pt idx="10">
                  <c:v>458</c:v>
                </c:pt>
                <c:pt idx="11">
                  <c:v>229</c:v>
                </c:pt>
                <c:pt idx="12">
                  <c:v>282</c:v>
                </c:pt>
                <c:pt idx="13">
                  <c:v>691</c:v>
                </c:pt>
                <c:pt idx="14">
                  <c:v>117</c:v>
                </c:pt>
                <c:pt idx="15">
                  <c:v>564</c:v>
                </c:pt>
                <c:pt idx="16">
                  <c:v>28</c:v>
                </c:pt>
                <c:pt idx="17">
                  <c:v>1350</c:v>
                </c:pt>
                <c:pt idx="18">
                  <c:v>662</c:v>
                </c:pt>
                <c:pt idx="19">
                  <c:v>527</c:v>
                </c:pt>
                <c:pt idx="20">
                  <c:v>540</c:v>
                </c:pt>
                <c:pt idx="21">
                  <c:v>142</c:v>
                </c:pt>
                <c:pt idx="22">
                  <c:v>29</c:v>
                </c:pt>
                <c:pt idx="23">
                  <c:v>31</c:v>
                </c:pt>
                <c:pt idx="24">
                  <c:v>95</c:v>
                </c:pt>
                <c:pt idx="25">
                  <c:v>53</c:v>
                </c:pt>
                <c:pt idx="27">
                  <c:v>15</c:v>
                </c:pt>
                <c:pt idx="28">
                  <c:v>2</c:v>
                </c:pt>
                <c:pt idx="29">
                  <c:v>51</c:v>
                </c:pt>
                <c:pt idx="30">
                  <c:v>1</c:v>
                </c:pt>
                <c:pt idx="31">
                  <c:v>26</c:v>
                </c:pt>
              </c:numCache>
            </c:numRef>
          </c:val>
        </c:ser>
        <c:ser>
          <c:idx val="0"/>
          <c:order val="1"/>
          <c:tx>
            <c:strRef>
              <c:f>'TODO 8 '!$GQ$6</c:f>
              <c:strCache>
                <c:ptCount val="1"/>
                <c:pt idx="0">
                  <c:v>ARTÍCULOS SUMINISTRADOS. EXTRANJERO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'!$GQ$7:$GQ$38</c:f>
              <c:numCache>
                <c:ptCount val="32"/>
                <c:pt idx="0">
                  <c:v>1</c:v>
                </c:pt>
                <c:pt idx="1">
                  <c:v>10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6</c:v>
                </c:pt>
                <c:pt idx="8">
                  <c:v>11</c:v>
                </c:pt>
                <c:pt idx="9">
                  <c:v>0</c:v>
                </c:pt>
                <c:pt idx="10">
                  <c:v>87</c:v>
                </c:pt>
                <c:pt idx="11">
                  <c:v>7</c:v>
                </c:pt>
                <c:pt idx="12">
                  <c:v>13</c:v>
                </c:pt>
                <c:pt idx="13">
                  <c:v>39</c:v>
                </c:pt>
                <c:pt idx="14">
                  <c:v>9</c:v>
                </c:pt>
                <c:pt idx="15">
                  <c:v>31</c:v>
                </c:pt>
                <c:pt idx="16">
                  <c:v>0</c:v>
                </c:pt>
                <c:pt idx="17">
                  <c:v>9</c:v>
                </c:pt>
                <c:pt idx="18">
                  <c:v>3</c:v>
                </c:pt>
                <c:pt idx="19">
                  <c:v>5</c:v>
                </c:pt>
                <c:pt idx="20">
                  <c:v>15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46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</c:ser>
        <c:ser>
          <c:idx val="1"/>
          <c:order val="2"/>
          <c:tx>
            <c:strRef>
              <c:f>'TODO 8 '!$GW$6</c:f>
              <c:strCache>
                <c:ptCount val="1"/>
                <c:pt idx="0">
                  <c:v>LIBROS SUMINISTRADOS. ESPAÑA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'!$GW$7:$GW$38</c:f>
              <c:numCache>
                <c:ptCount val="32"/>
                <c:pt idx="0">
                  <c:v>164</c:v>
                </c:pt>
                <c:pt idx="1">
                  <c:v>73</c:v>
                </c:pt>
                <c:pt idx="2">
                  <c:v>109</c:v>
                </c:pt>
                <c:pt idx="3">
                  <c:v>310</c:v>
                </c:pt>
                <c:pt idx="4">
                  <c:v>52</c:v>
                </c:pt>
                <c:pt idx="5">
                  <c:v>71</c:v>
                </c:pt>
                <c:pt idx="6">
                  <c:v>313</c:v>
                </c:pt>
                <c:pt idx="7">
                  <c:v>110</c:v>
                </c:pt>
                <c:pt idx="8">
                  <c:v>480</c:v>
                </c:pt>
                <c:pt idx="9">
                  <c:v>62</c:v>
                </c:pt>
                <c:pt idx="10">
                  <c:v>567</c:v>
                </c:pt>
                <c:pt idx="11">
                  <c:v>330</c:v>
                </c:pt>
                <c:pt idx="12">
                  <c:v>43</c:v>
                </c:pt>
                <c:pt idx="13">
                  <c:v>610</c:v>
                </c:pt>
                <c:pt idx="14">
                  <c:v>392</c:v>
                </c:pt>
                <c:pt idx="15">
                  <c:v>946</c:v>
                </c:pt>
                <c:pt idx="16">
                  <c:v>41</c:v>
                </c:pt>
                <c:pt idx="17">
                  <c:v>121</c:v>
                </c:pt>
                <c:pt idx="18">
                  <c:v>7</c:v>
                </c:pt>
                <c:pt idx="19">
                  <c:v>210</c:v>
                </c:pt>
                <c:pt idx="20">
                  <c:v>29</c:v>
                </c:pt>
                <c:pt idx="21">
                  <c:v>32</c:v>
                </c:pt>
                <c:pt idx="22">
                  <c:v>51</c:v>
                </c:pt>
                <c:pt idx="23">
                  <c:v>71</c:v>
                </c:pt>
                <c:pt idx="24">
                  <c:v>27</c:v>
                </c:pt>
                <c:pt idx="25">
                  <c:v>139</c:v>
                </c:pt>
                <c:pt idx="27">
                  <c:v>13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448</c:v>
                </c:pt>
              </c:numCache>
            </c:numRef>
          </c:val>
        </c:ser>
        <c:ser>
          <c:idx val="2"/>
          <c:order val="3"/>
          <c:tx>
            <c:strRef>
              <c:f>'TODO 8 '!$GZ$6</c:f>
              <c:strCache>
                <c:ptCount val="1"/>
                <c:pt idx="0">
                  <c:v>LIBROS SUMINISTRADOS. EXTRANJERO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'!$GZ$7:$GZ$38</c:f>
              <c:numCache>
                <c:ptCount val="3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2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15</c:v>
                </c:pt>
                <c:pt idx="9">
                  <c:v>1</c:v>
                </c:pt>
                <c:pt idx="10">
                  <c:v>79</c:v>
                </c:pt>
                <c:pt idx="11">
                  <c:v>2</c:v>
                </c:pt>
                <c:pt idx="12">
                  <c:v>1</c:v>
                </c:pt>
                <c:pt idx="13">
                  <c:v>34</c:v>
                </c:pt>
                <c:pt idx="14">
                  <c:v>12</c:v>
                </c:pt>
                <c:pt idx="15">
                  <c:v>55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11</c:v>
                </c:pt>
                <c:pt idx="24">
                  <c:v>0</c:v>
                </c:pt>
                <c:pt idx="25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</c:ser>
        <c:overlap val="100"/>
        <c:gapWidth val="40"/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auto val="0"/>
        <c:lblOffset val="100"/>
        <c:noMultiLvlLbl val="0"/>
      </c:catAx>
      <c:valAx>
        <c:axId val="45865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8354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 INTERBIBLIOTECARIO: PORCENTAJE DE DOCUMENTOS DE ENTRADA Y SALIDA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75"/>
          <c:w val="0.98225"/>
          <c:h val="0.86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'!$HC$6</c:f>
              <c:strCache>
                <c:ptCount val="1"/>
                <c:pt idx="0">
                  <c:v>TOTAL SOLICITADOS POR LA BIBLIOTECA 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'!$HC$7:$HC$38</c:f>
              <c:numCache>
                <c:ptCount val="32"/>
                <c:pt idx="0">
                  <c:v>84</c:v>
                </c:pt>
                <c:pt idx="1">
                  <c:v>915</c:v>
                </c:pt>
                <c:pt idx="2">
                  <c:v>70</c:v>
                </c:pt>
                <c:pt idx="3">
                  <c:v>617</c:v>
                </c:pt>
                <c:pt idx="4">
                  <c:v>151</c:v>
                </c:pt>
                <c:pt idx="5">
                  <c:v>388</c:v>
                </c:pt>
                <c:pt idx="6">
                  <c:v>625</c:v>
                </c:pt>
                <c:pt idx="7">
                  <c:v>198</c:v>
                </c:pt>
                <c:pt idx="8">
                  <c:v>715</c:v>
                </c:pt>
                <c:pt idx="9">
                  <c:v>2218</c:v>
                </c:pt>
                <c:pt idx="10">
                  <c:v>492</c:v>
                </c:pt>
                <c:pt idx="11">
                  <c:v>673</c:v>
                </c:pt>
                <c:pt idx="12">
                  <c:v>1822</c:v>
                </c:pt>
                <c:pt idx="13">
                  <c:v>882</c:v>
                </c:pt>
                <c:pt idx="14">
                  <c:v>350</c:v>
                </c:pt>
                <c:pt idx="15">
                  <c:v>660</c:v>
                </c:pt>
                <c:pt idx="16">
                  <c:v>55</c:v>
                </c:pt>
                <c:pt idx="17">
                  <c:v>1374</c:v>
                </c:pt>
                <c:pt idx="18">
                  <c:v>528</c:v>
                </c:pt>
                <c:pt idx="19">
                  <c:v>549</c:v>
                </c:pt>
                <c:pt idx="20">
                  <c:v>1371</c:v>
                </c:pt>
                <c:pt idx="21">
                  <c:v>566</c:v>
                </c:pt>
                <c:pt idx="22">
                  <c:v>9</c:v>
                </c:pt>
                <c:pt idx="23">
                  <c:v>79</c:v>
                </c:pt>
                <c:pt idx="24">
                  <c:v>343</c:v>
                </c:pt>
                <c:pt idx="25">
                  <c:v>58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'!$HE$6</c:f>
              <c:strCache>
                <c:ptCount val="1"/>
                <c:pt idx="0">
                  <c:v>TOTAL SOLICITUDES A LA BIBLIOTECA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'!$HE$7:$HE$38</c:f>
              <c:numCache>
                <c:ptCount val="32"/>
                <c:pt idx="0">
                  <c:v>223</c:v>
                </c:pt>
                <c:pt idx="1">
                  <c:v>370</c:v>
                </c:pt>
                <c:pt idx="2">
                  <c:v>134</c:v>
                </c:pt>
                <c:pt idx="3">
                  <c:v>705</c:v>
                </c:pt>
                <c:pt idx="4">
                  <c:v>448</c:v>
                </c:pt>
                <c:pt idx="5">
                  <c:v>681</c:v>
                </c:pt>
                <c:pt idx="6">
                  <c:v>515</c:v>
                </c:pt>
                <c:pt idx="7">
                  <c:v>891</c:v>
                </c:pt>
                <c:pt idx="8">
                  <c:v>767</c:v>
                </c:pt>
                <c:pt idx="9">
                  <c:v>530</c:v>
                </c:pt>
                <c:pt idx="10">
                  <c:v>1191</c:v>
                </c:pt>
                <c:pt idx="11">
                  <c:v>568</c:v>
                </c:pt>
                <c:pt idx="12">
                  <c:v>339</c:v>
                </c:pt>
                <c:pt idx="13">
                  <c:v>1374</c:v>
                </c:pt>
                <c:pt idx="14">
                  <c:v>530</c:v>
                </c:pt>
                <c:pt idx="15">
                  <c:v>1596</c:v>
                </c:pt>
                <c:pt idx="16">
                  <c:v>69</c:v>
                </c:pt>
                <c:pt idx="17">
                  <c:v>1488</c:v>
                </c:pt>
                <c:pt idx="18">
                  <c:v>673</c:v>
                </c:pt>
                <c:pt idx="19">
                  <c:v>745</c:v>
                </c:pt>
                <c:pt idx="20">
                  <c:v>585</c:v>
                </c:pt>
                <c:pt idx="21">
                  <c:v>174</c:v>
                </c:pt>
                <c:pt idx="22">
                  <c:v>81</c:v>
                </c:pt>
                <c:pt idx="23">
                  <c:v>114</c:v>
                </c:pt>
                <c:pt idx="24">
                  <c:v>168</c:v>
                </c:pt>
                <c:pt idx="25">
                  <c:v>198</c:v>
                </c:pt>
                <c:pt idx="27">
                  <c:v>28</c:v>
                </c:pt>
                <c:pt idx="28">
                  <c:v>10</c:v>
                </c:pt>
                <c:pt idx="29">
                  <c:v>53</c:v>
                </c:pt>
                <c:pt idx="30">
                  <c:v>1</c:v>
                </c:pt>
                <c:pt idx="31">
                  <c:v>478</c:v>
                </c:pt>
              </c:numCache>
            </c:numRef>
          </c:val>
        </c:ser>
        <c:overlap val="100"/>
        <c:gapWidth val="40"/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auto val="0"/>
        <c:lblOffset val="100"/>
        <c:noMultiLvlLbl val="0"/>
      </c:catAx>
      <c:valAx>
        <c:axId val="24128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1374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 INTERBIBLIOTECARIO: PORCENTAJE DE ÉXITO EN SOLICITUDES REALIZADAS A OTRAS BIBLIOTECAS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05"/>
          <c:w val="0.98225"/>
          <c:h val="0.834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'!$GW$45</c:f>
              <c:strCache>
                <c:ptCount val="1"/>
                <c:pt idx="0">
                  <c:v>CONSEGUIDOS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'!$GV$46:$GV$80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'!$GW$46:$GW$80</c:f>
              <c:numCache>
                <c:ptCount val="35"/>
                <c:pt idx="0">
                  <c:v>79.66666666666667</c:v>
                </c:pt>
                <c:pt idx="1">
                  <c:v>903.8655830051121</c:v>
                </c:pt>
                <c:pt idx="2">
                  <c:v>70</c:v>
                </c:pt>
                <c:pt idx="3">
                  <c:v>587.7543586550436</c:v>
                </c:pt>
                <c:pt idx="4">
                  <c:v>148</c:v>
                </c:pt>
                <c:pt idx="5">
                  <c:v>377.59437799043064</c:v>
                </c:pt>
                <c:pt idx="6">
                  <c:v>607.9395604395604</c:v>
                </c:pt>
                <c:pt idx="7">
                  <c:v>195</c:v>
                </c:pt>
                <c:pt idx="8">
                  <c:v>711.9316770186335</c:v>
                </c:pt>
                <c:pt idx="9">
                  <c:v>2181.0755024236005</c:v>
                </c:pt>
                <c:pt idx="10">
                  <c:v>477.60897435897436</c:v>
                </c:pt>
                <c:pt idx="11">
                  <c:v>664.7943431139307</c:v>
                </c:pt>
                <c:pt idx="12">
                  <c:v>1791.5246432628635</c:v>
                </c:pt>
                <c:pt idx="13">
                  <c:v>826.1003654682421</c:v>
                </c:pt>
                <c:pt idx="14">
                  <c:v>346.80952380952385</c:v>
                </c:pt>
                <c:pt idx="15">
                  <c:v>628.9380670358458</c:v>
                </c:pt>
                <c:pt idx="16">
                  <c:v>50</c:v>
                </c:pt>
                <c:pt idx="17">
                  <c:v>1371.9851851851852</c:v>
                </c:pt>
                <c:pt idx="18">
                  <c:v>508</c:v>
                </c:pt>
                <c:pt idx="19">
                  <c:v>540.8833918385257</c:v>
                </c:pt>
                <c:pt idx="20">
                  <c:v>1368</c:v>
                </c:pt>
                <c:pt idx="21">
                  <c:v>563.9842931937173</c:v>
                </c:pt>
                <c:pt idx="22">
                  <c:v>8</c:v>
                </c:pt>
                <c:pt idx="23">
                  <c:v>77.88235294117646</c:v>
                </c:pt>
                <c:pt idx="24">
                  <c:v>341.9642857142857</c:v>
                </c:pt>
                <c:pt idx="25">
                  <c:v>58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111.8</c:v>
                </c:pt>
                <c:pt idx="34">
                  <c:v>15610.103152121317</c:v>
                </c:pt>
              </c:numCache>
            </c:numRef>
          </c:val>
        </c:ser>
        <c:ser>
          <c:idx val="0"/>
          <c:order val="1"/>
          <c:tx>
            <c:strRef>
              <c:f>'TODO 8 '!$GX$45</c:f>
              <c:strCache>
                <c:ptCount val="1"/>
                <c:pt idx="0">
                  <c:v>NO CONSEGUIDOS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'!$GV$46:$GV$80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'!$GX$46:$GX$80</c:f>
              <c:numCache>
                <c:ptCount val="35"/>
                <c:pt idx="0">
                  <c:v>4.333333333333334</c:v>
                </c:pt>
                <c:pt idx="1">
                  <c:v>11.134416994887939</c:v>
                </c:pt>
                <c:pt idx="2">
                  <c:v>0</c:v>
                </c:pt>
                <c:pt idx="3">
                  <c:v>29.245641344956415</c:v>
                </c:pt>
                <c:pt idx="4">
                  <c:v>3</c:v>
                </c:pt>
                <c:pt idx="5">
                  <c:v>10.405622009569377</c:v>
                </c:pt>
                <c:pt idx="6">
                  <c:v>17.060439560439562</c:v>
                </c:pt>
                <c:pt idx="7">
                  <c:v>3</c:v>
                </c:pt>
                <c:pt idx="8">
                  <c:v>3.0683229813664594</c:v>
                </c:pt>
                <c:pt idx="9">
                  <c:v>36.92449757639956</c:v>
                </c:pt>
                <c:pt idx="10">
                  <c:v>14.391025641025639</c:v>
                </c:pt>
                <c:pt idx="11">
                  <c:v>8.205656886069256</c:v>
                </c:pt>
                <c:pt idx="12">
                  <c:v>30.475356737136686</c:v>
                </c:pt>
                <c:pt idx="13">
                  <c:v>55.89963453175787</c:v>
                </c:pt>
                <c:pt idx="14">
                  <c:v>3.1904761904761907</c:v>
                </c:pt>
                <c:pt idx="15">
                  <c:v>31.06193296415419</c:v>
                </c:pt>
                <c:pt idx="16">
                  <c:v>5</c:v>
                </c:pt>
                <c:pt idx="17">
                  <c:v>2.0148148148148146</c:v>
                </c:pt>
                <c:pt idx="18">
                  <c:v>20</c:v>
                </c:pt>
                <c:pt idx="19">
                  <c:v>8.116608161474332</c:v>
                </c:pt>
                <c:pt idx="20">
                  <c:v>3</c:v>
                </c:pt>
                <c:pt idx="21">
                  <c:v>2.0157068062827226</c:v>
                </c:pt>
                <c:pt idx="22">
                  <c:v>1</c:v>
                </c:pt>
                <c:pt idx="23">
                  <c:v>1.1176470588235294</c:v>
                </c:pt>
                <c:pt idx="24">
                  <c:v>1.0357142857142858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3.2</c:v>
                </c:pt>
                <c:pt idx="34">
                  <c:v>307.89684787868214</c:v>
                </c:pt>
              </c:numCache>
            </c:numRef>
          </c:val>
        </c:ser>
        <c:overlap val="100"/>
        <c:gapWidth val="40"/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auto val="0"/>
        <c:lblOffset val="100"/>
        <c:noMultiLvlLbl val="0"/>
      </c:catAx>
      <c:valAx>
        <c:axId val="821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825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PRÉSTAMO INTERBIBLIOTECARIO: PORCENTAJE DE ÉXITO EN SOLICITUDES SERVIDAS A OTRAS BIBLIOTECAS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15"/>
          <c:w val="0.98225"/>
          <c:h val="0.833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'!$GZ$45</c:f>
              <c:strCache>
                <c:ptCount val="1"/>
                <c:pt idx="0">
                  <c:v>SERVIDOS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'!$GV$46:$GV$80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'!$GZ$46:$GZ$80</c:f>
              <c:numCache>
                <c:ptCount val="35"/>
                <c:pt idx="0">
                  <c:v>187</c:v>
                </c:pt>
                <c:pt idx="1">
                  <c:v>332</c:v>
                </c:pt>
                <c:pt idx="2">
                  <c:v>132</c:v>
                </c:pt>
                <c:pt idx="3">
                  <c:v>577</c:v>
                </c:pt>
                <c:pt idx="4">
                  <c:v>399</c:v>
                </c:pt>
                <c:pt idx="5">
                  <c:v>549</c:v>
                </c:pt>
                <c:pt idx="6">
                  <c:v>465</c:v>
                </c:pt>
                <c:pt idx="7">
                  <c:v>841</c:v>
                </c:pt>
                <c:pt idx="8">
                  <c:v>690</c:v>
                </c:pt>
                <c:pt idx="9">
                  <c:v>470</c:v>
                </c:pt>
                <c:pt idx="10">
                  <c:v>958</c:v>
                </c:pt>
                <c:pt idx="11">
                  <c:v>513</c:v>
                </c:pt>
                <c:pt idx="12">
                  <c:v>220</c:v>
                </c:pt>
                <c:pt idx="13">
                  <c:v>1069</c:v>
                </c:pt>
                <c:pt idx="14">
                  <c:v>497</c:v>
                </c:pt>
                <c:pt idx="15">
                  <c:v>1337</c:v>
                </c:pt>
                <c:pt idx="16">
                  <c:v>68</c:v>
                </c:pt>
                <c:pt idx="17">
                  <c:v>1052</c:v>
                </c:pt>
                <c:pt idx="18">
                  <c:v>615</c:v>
                </c:pt>
                <c:pt idx="19">
                  <c:v>652</c:v>
                </c:pt>
                <c:pt idx="20">
                  <c:v>508</c:v>
                </c:pt>
                <c:pt idx="21">
                  <c:v>150</c:v>
                </c:pt>
                <c:pt idx="22">
                  <c:v>78</c:v>
                </c:pt>
                <c:pt idx="23">
                  <c:v>113</c:v>
                </c:pt>
                <c:pt idx="24">
                  <c:v>119</c:v>
                </c:pt>
                <c:pt idx="25">
                  <c:v>192</c:v>
                </c:pt>
                <c:pt idx="26">
                  <c:v>0</c:v>
                </c:pt>
                <c:pt idx="27">
                  <c:v>28</c:v>
                </c:pt>
                <c:pt idx="28">
                  <c:v>10</c:v>
                </c:pt>
                <c:pt idx="29">
                  <c:v>43</c:v>
                </c:pt>
                <c:pt idx="30">
                  <c:v>0</c:v>
                </c:pt>
                <c:pt idx="31">
                  <c:v>358</c:v>
                </c:pt>
                <c:pt idx="32">
                  <c:v>14</c:v>
                </c:pt>
                <c:pt idx="33">
                  <c:v>194</c:v>
                </c:pt>
                <c:pt idx="34">
                  <c:v>13430</c:v>
                </c:pt>
              </c:numCache>
            </c:numRef>
          </c:val>
        </c:ser>
        <c:ser>
          <c:idx val="0"/>
          <c:order val="1"/>
          <c:tx>
            <c:strRef>
              <c:f>'TODO 8 '!$HA$45</c:f>
              <c:strCache>
                <c:ptCount val="1"/>
                <c:pt idx="0">
                  <c:v>NO SERVIDOS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'!$GV$46:$GV$80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'!$HA$46:$HA$80</c:f>
              <c:numCache>
                <c:ptCount val="35"/>
                <c:pt idx="0">
                  <c:v>36</c:v>
                </c:pt>
                <c:pt idx="1">
                  <c:v>38</c:v>
                </c:pt>
                <c:pt idx="2">
                  <c:v>2</c:v>
                </c:pt>
                <c:pt idx="3">
                  <c:v>128</c:v>
                </c:pt>
                <c:pt idx="4">
                  <c:v>49</c:v>
                </c:pt>
                <c:pt idx="5">
                  <c:v>132</c:v>
                </c:pt>
                <c:pt idx="6">
                  <c:v>50</c:v>
                </c:pt>
                <c:pt idx="7">
                  <c:v>50</c:v>
                </c:pt>
                <c:pt idx="8">
                  <c:v>77</c:v>
                </c:pt>
                <c:pt idx="9">
                  <c:v>60</c:v>
                </c:pt>
                <c:pt idx="10">
                  <c:v>233</c:v>
                </c:pt>
                <c:pt idx="11">
                  <c:v>55</c:v>
                </c:pt>
                <c:pt idx="12">
                  <c:v>119</c:v>
                </c:pt>
                <c:pt idx="13">
                  <c:v>305</c:v>
                </c:pt>
                <c:pt idx="14">
                  <c:v>33</c:v>
                </c:pt>
                <c:pt idx="15">
                  <c:v>259</c:v>
                </c:pt>
                <c:pt idx="16">
                  <c:v>1</c:v>
                </c:pt>
                <c:pt idx="17">
                  <c:v>436</c:v>
                </c:pt>
                <c:pt idx="18">
                  <c:v>58</c:v>
                </c:pt>
                <c:pt idx="19">
                  <c:v>93</c:v>
                </c:pt>
                <c:pt idx="20">
                  <c:v>77</c:v>
                </c:pt>
                <c:pt idx="21">
                  <c:v>24</c:v>
                </c:pt>
                <c:pt idx="22">
                  <c:v>3</c:v>
                </c:pt>
                <c:pt idx="23">
                  <c:v>1</c:v>
                </c:pt>
                <c:pt idx="24">
                  <c:v>49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</c:v>
                </c:pt>
                <c:pt idx="31">
                  <c:v>120</c:v>
                </c:pt>
                <c:pt idx="32">
                  <c:v>4</c:v>
                </c:pt>
                <c:pt idx="33">
                  <c:v>536</c:v>
                </c:pt>
                <c:pt idx="34">
                  <c:v>3045</c:v>
                </c:pt>
              </c:numCache>
            </c:numRef>
          </c:val>
        </c:ser>
        <c:overlap val="100"/>
        <c:gapWidth val="40"/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0"/>
        <c:lblOffset val="100"/>
        <c:noMultiLvlLbl val="0"/>
      </c:catAx>
      <c:valAx>
        <c:axId val="61330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8145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CURSOS DE FORMACIÓN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'TODO 8 '!$HO$6</c:f>
              <c:strCache>
                <c:ptCount val="1"/>
                <c:pt idx="0">
                  <c:v>Nº DE CURSOS DE INTRODUCCIÓN O BÁSICOS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'!$HO$7:$HO$38</c:f>
              <c:numCache>
                <c:ptCount val="32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13</c:v>
                </c:pt>
                <c:pt idx="7">
                  <c:v>3</c:v>
                </c:pt>
                <c:pt idx="8">
                  <c:v>15</c:v>
                </c:pt>
                <c:pt idx="9">
                  <c:v>14</c:v>
                </c:pt>
                <c:pt idx="10">
                  <c:v>1</c:v>
                </c:pt>
                <c:pt idx="11">
                  <c:v>4</c:v>
                </c:pt>
                <c:pt idx="12">
                  <c:v>20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17</c:v>
                </c:pt>
                <c:pt idx="18">
                  <c:v>10</c:v>
                </c:pt>
                <c:pt idx="19">
                  <c:v>14</c:v>
                </c:pt>
                <c:pt idx="20">
                  <c:v>2</c:v>
                </c:pt>
                <c:pt idx="21">
                  <c:v>13</c:v>
                </c:pt>
                <c:pt idx="22">
                  <c:v>1</c:v>
                </c:pt>
                <c:pt idx="23">
                  <c:v>16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'!$HP$6</c:f>
              <c:strCache>
                <c:ptCount val="1"/>
                <c:pt idx="0">
                  <c:v>Nº DE CURSOS ESPECIALIZADOS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'!$HP$7:$HP$38</c:f>
              <c:numCache>
                <c:ptCount val="3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30</c:v>
                </c:pt>
                <c:pt idx="4">
                  <c:v>2</c:v>
                </c:pt>
                <c:pt idx="5">
                  <c:v>7</c:v>
                </c:pt>
                <c:pt idx="6">
                  <c:v>14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17</c:v>
                </c:pt>
                <c:pt idx="11">
                  <c:v>5</c:v>
                </c:pt>
                <c:pt idx="12">
                  <c:v>3</c:v>
                </c:pt>
                <c:pt idx="13">
                  <c:v>16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18</c:v>
                </c:pt>
                <c:pt idx="18">
                  <c:v>9</c:v>
                </c:pt>
                <c:pt idx="19">
                  <c:v>12</c:v>
                </c:pt>
                <c:pt idx="20">
                  <c:v>11</c:v>
                </c:pt>
                <c:pt idx="21">
                  <c:v>20</c:v>
                </c:pt>
                <c:pt idx="22">
                  <c:v>0</c:v>
                </c:pt>
                <c:pt idx="23">
                  <c:v>2</c:v>
                </c:pt>
                <c:pt idx="24">
                  <c:v>18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59</c:v>
                </c:pt>
              </c:numCache>
            </c:numRef>
          </c:val>
        </c:ser>
        <c:gapWidth val="10"/>
        <c:axId val="15104327"/>
        <c:axId val="1721216"/>
      </c:barChart>
      <c:lineChart>
        <c:grouping val="standard"/>
        <c:varyColors val="0"/>
        <c:ser>
          <c:idx val="2"/>
          <c:order val="2"/>
          <c:tx>
            <c:strRef>
              <c:f>'TODO 8 '!$HQ$6</c:f>
              <c:strCache>
                <c:ptCount val="1"/>
                <c:pt idx="0">
                  <c:v>Nº DE HORAS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C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'!$HQ$7:$HQ$38</c:f>
              <c:numCache>
                <c:ptCount val="32"/>
                <c:pt idx="0">
                  <c:v>23</c:v>
                </c:pt>
                <c:pt idx="1">
                  <c:v>4</c:v>
                </c:pt>
                <c:pt idx="2">
                  <c:v>15</c:v>
                </c:pt>
                <c:pt idx="3">
                  <c:v>62</c:v>
                </c:pt>
                <c:pt idx="4">
                  <c:v>4</c:v>
                </c:pt>
                <c:pt idx="5">
                  <c:v>70</c:v>
                </c:pt>
                <c:pt idx="6">
                  <c:v>41</c:v>
                </c:pt>
                <c:pt idx="7">
                  <c:v>28</c:v>
                </c:pt>
                <c:pt idx="8">
                  <c:v>8</c:v>
                </c:pt>
                <c:pt idx="9">
                  <c:v>16</c:v>
                </c:pt>
                <c:pt idx="10">
                  <c:v>24</c:v>
                </c:pt>
                <c:pt idx="11">
                  <c:v>30</c:v>
                </c:pt>
                <c:pt idx="12">
                  <c:v>36</c:v>
                </c:pt>
                <c:pt idx="13">
                  <c:v>78</c:v>
                </c:pt>
                <c:pt idx="14">
                  <c:v>20</c:v>
                </c:pt>
                <c:pt idx="15">
                  <c:v>4</c:v>
                </c:pt>
                <c:pt idx="16">
                  <c:v>4</c:v>
                </c:pt>
                <c:pt idx="17">
                  <c:v>74</c:v>
                </c:pt>
                <c:pt idx="18">
                  <c:v>42</c:v>
                </c:pt>
                <c:pt idx="19">
                  <c:v>52</c:v>
                </c:pt>
                <c:pt idx="20">
                  <c:v>22</c:v>
                </c:pt>
                <c:pt idx="21">
                  <c:v>2950</c:v>
                </c:pt>
                <c:pt idx="22">
                  <c:v>1</c:v>
                </c:pt>
                <c:pt idx="23">
                  <c:v>10</c:v>
                </c:pt>
                <c:pt idx="24">
                  <c:v>27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8</c:v>
                </c:pt>
                <c:pt idx="29">
                  <c:v>0</c:v>
                </c:pt>
                <c:pt idx="30">
                  <c:v>9</c:v>
                </c:pt>
                <c:pt idx="31">
                  <c:v>118</c:v>
                </c:pt>
              </c:numCache>
            </c:numRef>
          </c:val>
          <c:smooth val="0"/>
        </c:ser>
        <c:axId val="15490945"/>
        <c:axId val="5200778"/>
      </c:lineChart>
      <c:catAx>
        <c:axId val="151043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0"/>
        <c:lblOffset val="100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DE CURSOS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At val="1"/>
        <c:crossBetween val="between"/>
        <c:dispUnits/>
      </c:valAx>
      <c:catAx>
        <c:axId val="15490945"/>
        <c:scaling>
          <c:orientation val="minMax"/>
        </c:scaling>
        <c:axPos val="b"/>
        <c:delete val="1"/>
        <c:majorTickMark val="in"/>
        <c:minorTickMark val="none"/>
        <c:tickLblPos val="nextTo"/>
        <c:crossAx val="5200778"/>
        <c:crosses val="autoZero"/>
        <c:auto val="0"/>
        <c:lblOffset val="100"/>
        <c:noMultiLvlLbl val="0"/>
      </c:catAx>
      <c:valAx>
        <c:axId val="520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909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CURSOS DE FORMACIÓN: NÚMERO DE ALUMNOS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5"/>
          <c:w val="0.98225"/>
          <c:h val="0.86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'TODO 8 '!$HR$6</c:f>
              <c:strCache>
                <c:ptCount val="1"/>
                <c:pt idx="0">
                  <c:v>Nº TOTAL DE ALUMNOS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'!$HR$7:$HR$38</c:f>
              <c:numCache>
                <c:ptCount val="32"/>
                <c:pt idx="0">
                  <c:v>15</c:v>
                </c:pt>
                <c:pt idx="1">
                  <c:v>56</c:v>
                </c:pt>
                <c:pt idx="2">
                  <c:v>400</c:v>
                </c:pt>
                <c:pt idx="3">
                  <c:v>1102</c:v>
                </c:pt>
                <c:pt idx="4">
                  <c:v>0</c:v>
                </c:pt>
                <c:pt idx="5">
                  <c:v>51</c:v>
                </c:pt>
                <c:pt idx="6">
                  <c:v>1858</c:v>
                </c:pt>
                <c:pt idx="7">
                  <c:v>36</c:v>
                </c:pt>
                <c:pt idx="8">
                  <c:v>150</c:v>
                </c:pt>
                <c:pt idx="9">
                  <c:v>0</c:v>
                </c:pt>
                <c:pt idx="10">
                  <c:v>87</c:v>
                </c:pt>
                <c:pt idx="11">
                  <c:v>116</c:v>
                </c:pt>
                <c:pt idx="12">
                  <c:v>200</c:v>
                </c:pt>
                <c:pt idx="13">
                  <c:v>450</c:v>
                </c:pt>
                <c:pt idx="14">
                  <c:v>36</c:v>
                </c:pt>
                <c:pt idx="15">
                  <c:v>182</c:v>
                </c:pt>
                <c:pt idx="16">
                  <c:v>8</c:v>
                </c:pt>
                <c:pt idx="17">
                  <c:v>622</c:v>
                </c:pt>
                <c:pt idx="18">
                  <c:v>205</c:v>
                </c:pt>
                <c:pt idx="19">
                  <c:v>356</c:v>
                </c:pt>
                <c:pt idx="20">
                  <c:v>32</c:v>
                </c:pt>
                <c:pt idx="21">
                  <c:v>4150</c:v>
                </c:pt>
                <c:pt idx="22">
                  <c:v>28</c:v>
                </c:pt>
                <c:pt idx="23">
                  <c:v>200</c:v>
                </c:pt>
                <c:pt idx="24">
                  <c:v>152</c:v>
                </c:pt>
                <c:pt idx="25">
                  <c:v>13</c:v>
                </c:pt>
                <c:pt idx="26">
                  <c:v>0</c:v>
                </c:pt>
                <c:pt idx="27">
                  <c:v>180</c:v>
                </c:pt>
                <c:pt idx="28">
                  <c:v>0</c:v>
                </c:pt>
                <c:pt idx="29">
                  <c:v>0</c:v>
                </c:pt>
                <c:pt idx="30">
                  <c:v>25</c:v>
                </c:pt>
                <c:pt idx="31">
                  <c:v>1044</c:v>
                </c:pt>
              </c:numCache>
            </c:numRef>
          </c:val>
        </c:ser>
        <c:gapWidth val="40"/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auto val="0"/>
        <c:lblOffset val="100"/>
        <c:noMultiLvlLbl val="0"/>
      </c:catAx>
      <c:valAx>
        <c:axId val="1860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80700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ACCESOS A LAS PÁGINAS WEB DE LOS CENTROS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5"/>
          <c:w val="0.982"/>
          <c:h val="0.86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'TODO 8 '!$IA$6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'!$IA$7:$IA$38</c:f>
              <c:numCache>
                <c:ptCount val="32"/>
                <c:pt idx="0">
                  <c:v>246236</c:v>
                </c:pt>
                <c:pt idx="1">
                  <c:v>142138</c:v>
                </c:pt>
                <c:pt idx="2">
                  <c:v>83667</c:v>
                </c:pt>
                <c:pt idx="3">
                  <c:v>1698356</c:v>
                </c:pt>
                <c:pt idx="4">
                  <c:v>65135</c:v>
                </c:pt>
                <c:pt idx="5">
                  <c:v>211220</c:v>
                </c:pt>
                <c:pt idx="6">
                  <c:v>257328</c:v>
                </c:pt>
                <c:pt idx="7">
                  <c:v>192710</c:v>
                </c:pt>
                <c:pt idx="8">
                  <c:v>211926</c:v>
                </c:pt>
                <c:pt idx="9">
                  <c:v>265384</c:v>
                </c:pt>
                <c:pt idx="10">
                  <c:v>262909</c:v>
                </c:pt>
                <c:pt idx="11">
                  <c:v>205792</c:v>
                </c:pt>
                <c:pt idx="12">
                  <c:v>212036</c:v>
                </c:pt>
                <c:pt idx="13">
                  <c:v>259588</c:v>
                </c:pt>
                <c:pt idx="14">
                  <c:v>114418</c:v>
                </c:pt>
                <c:pt idx="15">
                  <c:v>318049</c:v>
                </c:pt>
                <c:pt idx="16">
                  <c:v>109362</c:v>
                </c:pt>
                <c:pt idx="17">
                  <c:v>343144</c:v>
                </c:pt>
                <c:pt idx="18">
                  <c:v>130603</c:v>
                </c:pt>
                <c:pt idx="19">
                  <c:v>544521</c:v>
                </c:pt>
                <c:pt idx="20">
                  <c:v>159594</c:v>
                </c:pt>
                <c:pt idx="21">
                  <c:v>142616</c:v>
                </c:pt>
                <c:pt idx="22">
                  <c:v>64247</c:v>
                </c:pt>
                <c:pt idx="23">
                  <c:v>58844</c:v>
                </c:pt>
                <c:pt idx="24">
                  <c:v>95788</c:v>
                </c:pt>
                <c:pt idx="25">
                  <c:v>78652</c:v>
                </c:pt>
                <c:pt idx="27">
                  <c:v>2160849</c:v>
                </c:pt>
                <c:pt idx="28">
                  <c:v>39188</c:v>
                </c:pt>
                <c:pt idx="30">
                  <c:v>50220</c:v>
                </c:pt>
                <c:pt idx="31">
                  <c:v>610942</c:v>
                </c:pt>
              </c:numCache>
            </c:numRef>
          </c:val>
        </c:ser>
        <c:gapWidth val="40"/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002366"/>
        <c:crosses val="autoZero"/>
        <c:auto val="0"/>
        <c:lblOffset val="100"/>
        <c:noMultiLvlLbl val="0"/>
      </c:catAx>
      <c:valAx>
        <c:axId val="3100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27086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PUESTOS DE LECTURA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1'!$AE$6</c:f>
              <c:strCache>
                <c:ptCount val="1"/>
                <c:pt idx="0">
                  <c:v>TOTAL PUESTOS DE LECTURA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1'!$AE$7:$AE$40</c:f>
              <c:numCache>
                <c:ptCount val="34"/>
                <c:pt idx="0">
                  <c:v>206</c:v>
                </c:pt>
                <c:pt idx="1">
                  <c:v>385</c:v>
                </c:pt>
                <c:pt idx="2">
                  <c:v>73</c:v>
                </c:pt>
                <c:pt idx="3">
                  <c:v>853</c:v>
                </c:pt>
                <c:pt idx="4">
                  <c:v>116</c:v>
                </c:pt>
                <c:pt idx="5">
                  <c:v>360</c:v>
                </c:pt>
                <c:pt idx="6">
                  <c:v>430</c:v>
                </c:pt>
                <c:pt idx="7">
                  <c:v>328</c:v>
                </c:pt>
                <c:pt idx="8">
                  <c:v>376</c:v>
                </c:pt>
                <c:pt idx="9">
                  <c:v>401</c:v>
                </c:pt>
                <c:pt idx="10">
                  <c:v>717</c:v>
                </c:pt>
                <c:pt idx="11">
                  <c:v>172</c:v>
                </c:pt>
                <c:pt idx="12">
                  <c:v>206</c:v>
                </c:pt>
                <c:pt idx="13">
                  <c:v>788</c:v>
                </c:pt>
                <c:pt idx="14">
                  <c:v>144</c:v>
                </c:pt>
                <c:pt idx="15">
                  <c:v>946</c:v>
                </c:pt>
                <c:pt idx="16">
                  <c:v>241</c:v>
                </c:pt>
                <c:pt idx="17">
                  <c:v>528</c:v>
                </c:pt>
                <c:pt idx="18">
                  <c:v>177</c:v>
                </c:pt>
                <c:pt idx="19">
                  <c:v>814</c:v>
                </c:pt>
                <c:pt idx="20">
                  <c:v>180</c:v>
                </c:pt>
                <c:pt idx="21">
                  <c:v>186</c:v>
                </c:pt>
                <c:pt idx="22">
                  <c:v>126</c:v>
                </c:pt>
                <c:pt idx="23">
                  <c:v>135</c:v>
                </c:pt>
                <c:pt idx="24">
                  <c:v>212</c:v>
                </c:pt>
                <c:pt idx="25">
                  <c:v>90</c:v>
                </c:pt>
                <c:pt idx="26">
                  <c:v>12</c:v>
                </c:pt>
                <c:pt idx="27">
                  <c:v>13</c:v>
                </c:pt>
                <c:pt idx="28">
                  <c:v>44</c:v>
                </c:pt>
                <c:pt idx="29">
                  <c:v>24</c:v>
                </c:pt>
                <c:pt idx="30">
                  <c:v>100</c:v>
                </c:pt>
                <c:pt idx="31">
                  <c:v>51</c:v>
                </c:pt>
                <c:pt idx="32">
                  <c:v>14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0"/>
        <c:lblOffset val="100"/>
        <c:noMultiLvlLbl val="0"/>
      </c:catAx>
      <c:valAx>
        <c:axId val="9822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37404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ORDENADORES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'TODO 1'!$AS$6</c:f>
              <c:strCache>
                <c:ptCount val="1"/>
                <c:pt idx="0">
                  <c:v>GESTIÓN INTERNA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1'!$AS$7:$AS$40</c:f>
              <c:numCache>
                <c:ptCount val="34"/>
                <c:pt idx="0">
                  <c:v>3</c:v>
                </c:pt>
                <c:pt idx="1">
                  <c:v>10</c:v>
                </c:pt>
                <c:pt idx="2">
                  <c:v>4</c:v>
                </c:pt>
                <c:pt idx="3">
                  <c:v>27</c:v>
                </c:pt>
                <c:pt idx="4">
                  <c:v>6</c:v>
                </c:pt>
                <c:pt idx="5">
                  <c:v>9</c:v>
                </c:pt>
                <c:pt idx="6">
                  <c:v>15</c:v>
                </c:pt>
                <c:pt idx="7">
                  <c:v>8</c:v>
                </c:pt>
                <c:pt idx="8">
                  <c:v>16</c:v>
                </c:pt>
                <c:pt idx="9">
                  <c:v>13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36</c:v>
                </c:pt>
                <c:pt idx="14">
                  <c:v>9</c:v>
                </c:pt>
                <c:pt idx="15">
                  <c:v>22</c:v>
                </c:pt>
                <c:pt idx="16">
                  <c:v>9</c:v>
                </c:pt>
                <c:pt idx="17">
                  <c:v>19</c:v>
                </c:pt>
                <c:pt idx="18">
                  <c:v>9</c:v>
                </c:pt>
                <c:pt idx="19">
                  <c:v>12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24</c:v>
                </c:pt>
                <c:pt idx="32">
                  <c:v>2</c:v>
                </c:pt>
                <c:pt idx="33">
                  <c:v>73</c:v>
                </c:pt>
              </c:numCache>
            </c:numRef>
          </c:val>
        </c:ser>
        <c:ser>
          <c:idx val="2"/>
          <c:order val="1"/>
          <c:tx>
            <c:strRef>
              <c:f>'TODO 1'!$AT$6</c:f>
              <c:strCache>
                <c:ptCount val="1"/>
                <c:pt idx="0">
                  <c:v>PRÉSTAMO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1'!$AT$7:$AT$40</c:f>
              <c:numCache>
                <c:ptCount val="3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11</c:v>
                </c:pt>
                <c:pt idx="11">
                  <c:v>3</c:v>
                </c:pt>
                <c:pt idx="12">
                  <c:v>2</c:v>
                </c:pt>
                <c:pt idx="13">
                  <c:v>12</c:v>
                </c:pt>
                <c:pt idx="14">
                  <c:v>3</c:v>
                </c:pt>
                <c:pt idx="15">
                  <c:v>10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3"/>
          <c:order val="2"/>
          <c:tx>
            <c:strRef>
              <c:f>'TODO 1'!$AU$6</c:f>
              <c:strCache>
                <c:ptCount val="1"/>
                <c:pt idx="0">
                  <c:v>WEB OPAC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1'!$AU$7:$AU$40</c:f>
              <c:numCache>
                <c:ptCount val="34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19</c:v>
                </c:pt>
                <c:pt idx="8">
                  <c:v>12</c:v>
                </c:pt>
                <c:pt idx="9">
                  <c:v>13</c:v>
                </c:pt>
                <c:pt idx="10">
                  <c:v>8</c:v>
                </c:pt>
                <c:pt idx="11">
                  <c:v>7</c:v>
                </c:pt>
                <c:pt idx="12">
                  <c:v>2</c:v>
                </c:pt>
                <c:pt idx="13">
                  <c:v>29</c:v>
                </c:pt>
                <c:pt idx="14">
                  <c:v>1</c:v>
                </c:pt>
                <c:pt idx="15">
                  <c:v>24</c:v>
                </c:pt>
                <c:pt idx="16">
                  <c:v>8</c:v>
                </c:pt>
                <c:pt idx="17">
                  <c:v>3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0</c:v>
                </c:pt>
              </c:numCache>
            </c:numRef>
          </c:val>
        </c:ser>
        <c:ser>
          <c:idx val="4"/>
          <c:order val="3"/>
          <c:tx>
            <c:strRef>
              <c:f>'TODO 1'!$AV$6</c:f>
              <c:strCache>
                <c:ptCount val="1"/>
                <c:pt idx="0">
                  <c:v>CONSULTA PÚBLICA, CD-ROM, INTERNET</c:v>
                </c:pt>
              </c:strCache>
            </c:strRef>
          </c:tx>
          <c:spPr>
            <a:solidFill>
              <a:srgbClr val="33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1'!$AV$7:$AV$40</c:f>
              <c:numCache>
                <c:ptCount val="34"/>
                <c:pt idx="0">
                  <c:v>11</c:v>
                </c:pt>
                <c:pt idx="1">
                  <c:v>19</c:v>
                </c:pt>
                <c:pt idx="2">
                  <c:v>12</c:v>
                </c:pt>
                <c:pt idx="3">
                  <c:v>72</c:v>
                </c:pt>
                <c:pt idx="4">
                  <c:v>7</c:v>
                </c:pt>
                <c:pt idx="5">
                  <c:v>35</c:v>
                </c:pt>
                <c:pt idx="6">
                  <c:v>33</c:v>
                </c:pt>
                <c:pt idx="7">
                  <c:v>0</c:v>
                </c:pt>
                <c:pt idx="8">
                  <c:v>51</c:v>
                </c:pt>
                <c:pt idx="9">
                  <c:v>56</c:v>
                </c:pt>
                <c:pt idx="10">
                  <c:v>14</c:v>
                </c:pt>
                <c:pt idx="11">
                  <c:v>10</c:v>
                </c:pt>
                <c:pt idx="12">
                  <c:v>11</c:v>
                </c:pt>
                <c:pt idx="13">
                  <c:v>24</c:v>
                </c:pt>
                <c:pt idx="14">
                  <c:v>11</c:v>
                </c:pt>
                <c:pt idx="15">
                  <c:v>20</c:v>
                </c:pt>
                <c:pt idx="16">
                  <c:v>53</c:v>
                </c:pt>
                <c:pt idx="17">
                  <c:v>63</c:v>
                </c:pt>
                <c:pt idx="18">
                  <c:v>23</c:v>
                </c:pt>
                <c:pt idx="19">
                  <c:v>44</c:v>
                </c:pt>
                <c:pt idx="20">
                  <c:v>14</c:v>
                </c:pt>
                <c:pt idx="21">
                  <c:v>17</c:v>
                </c:pt>
                <c:pt idx="22">
                  <c:v>2</c:v>
                </c:pt>
                <c:pt idx="23">
                  <c:v>8</c:v>
                </c:pt>
                <c:pt idx="24">
                  <c:v>21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</c:numCache>
            </c:numRef>
          </c:val>
        </c:ser>
        <c:overlap val="100"/>
        <c:gapWidth val="40"/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0"/>
        <c:lblOffset val="100"/>
        <c:noMultiLvlLbl val="0"/>
      </c:catAx>
      <c:valAx>
        <c:axId val="5739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2897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MONOGRAFÍAS Y PUBLICACIONES PERIÓDICAS (PAPEL)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1'!$BO$5:$BO$6</c:f>
              <c:strCache>
                <c:ptCount val="1"/>
                <c:pt idx="0">
                  <c:v>COMPRA MONOGRAFÍAS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1'!$C$7:$C$38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1'!$BO$7:$BO$38</c:f>
              <c:numCache>
                <c:ptCount val="32"/>
                <c:pt idx="0">
                  <c:v>37107.57</c:v>
                </c:pt>
                <c:pt idx="1">
                  <c:v>47792.14</c:v>
                </c:pt>
                <c:pt idx="2">
                  <c:v>26500</c:v>
                </c:pt>
                <c:pt idx="3">
                  <c:v>85075</c:v>
                </c:pt>
                <c:pt idx="4">
                  <c:v>35078.33</c:v>
                </c:pt>
                <c:pt idx="5">
                  <c:v>17673.24</c:v>
                </c:pt>
                <c:pt idx="6">
                  <c:v>63748</c:v>
                </c:pt>
                <c:pt idx="7">
                  <c:v>53000.6</c:v>
                </c:pt>
                <c:pt idx="8">
                  <c:v>81038</c:v>
                </c:pt>
                <c:pt idx="9">
                  <c:v>42629.19</c:v>
                </c:pt>
                <c:pt idx="10">
                  <c:v>353562.31</c:v>
                </c:pt>
                <c:pt idx="11">
                  <c:v>34101.02</c:v>
                </c:pt>
                <c:pt idx="12">
                  <c:v>25294.98</c:v>
                </c:pt>
                <c:pt idx="13">
                  <c:v>252080.18</c:v>
                </c:pt>
                <c:pt idx="14">
                  <c:v>77029.03</c:v>
                </c:pt>
                <c:pt idx="15">
                  <c:v>107006</c:v>
                </c:pt>
                <c:pt idx="16">
                  <c:v>64288.8</c:v>
                </c:pt>
                <c:pt idx="17">
                  <c:v>69691</c:v>
                </c:pt>
                <c:pt idx="18">
                  <c:v>9054.58</c:v>
                </c:pt>
                <c:pt idx="19">
                  <c:v>34786</c:v>
                </c:pt>
                <c:pt idx="20">
                  <c:v>26326</c:v>
                </c:pt>
                <c:pt idx="21">
                  <c:v>56000</c:v>
                </c:pt>
                <c:pt idx="22">
                  <c:v>15835</c:v>
                </c:pt>
                <c:pt idx="23">
                  <c:v>33802</c:v>
                </c:pt>
                <c:pt idx="24">
                  <c:v>25337.36</c:v>
                </c:pt>
                <c:pt idx="25">
                  <c:v>40347</c:v>
                </c:pt>
                <c:pt idx="26">
                  <c:v>1878.86</c:v>
                </c:pt>
                <c:pt idx="27">
                  <c:v>3128.38</c:v>
                </c:pt>
                <c:pt idx="28">
                  <c:v>300</c:v>
                </c:pt>
                <c:pt idx="29">
                  <c:v>946.44</c:v>
                </c:pt>
                <c:pt idx="30">
                  <c:v>1571.04</c:v>
                </c:pt>
                <c:pt idx="31">
                  <c:v>15253.56</c:v>
                </c:pt>
              </c:numCache>
            </c:numRef>
          </c:val>
        </c:ser>
        <c:ser>
          <c:idx val="1"/>
          <c:order val="1"/>
          <c:tx>
            <c:strRef>
              <c:f>'TODO 1'!$BT$5:$BT$6</c:f>
              <c:strCache>
                <c:ptCount val="1"/>
                <c:pt idx="0">
                  <c:v>SUSCRIPCIONES A PUBLICACIONES PERIÓDICAS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1'!$BT$7:$BT$38</c:f>
              <c:numCache>
                <c:ptCount val="32"/>
                <c:pt idx="0">
                  <c:v>6575.15</c:v>
                </c:pt>
                <c:pt idx="1">
                  <c:v>40200.69</c:v>
                </c:pt>
                <c:pt idx="2">
                  <c:v>8430</c:v>
                </c:pt>
                <c:pt idx="3">
                  <c:v>196093</c:v>
                </c:pt>
                <c:pt idx="4">
                  <c:v>201274</c:v>
                </c:pt>
                <c:pt idx="5">
                  <c:v>108630.06</c:v>
                </c:pt>
                <c:pt idx="6">
                  <c:v>28544</c:v>
                </c:pt>
                <c:pt idx="7">
                  <c:v>241840.7</c:v>
                </c:pt>
                <c:pt idx="8">
                  <c:v>133322</c:v>
                </c:pt>
                <c:pt idx="9">
                  <c:v>154737.89</c:v>
                </c:pt>
                <c:pt idx="10">
                  <c:v>214846.57</c:v>
                </c:pt>
                <c:pt idx="11">
                  <c:v>84209.53</c:v>
                </c:pt>
                <c:pt idx="12">
                  <c:v>31987.44</c:v>
                </c:pt>
                <c:pt idx="13">
                  <c:v>71203.19</c:v>
                </c:pt>
                <c:pt idx="14">
                  <c:v>22186.63</c:v>
                </c:pt>
                <c:pt idx="15">
                  <c:v>88356</c:v>
                </c:pt>
                <c:pt idx="16">
                  <c:v>53014.44</c:v>
                </c:pt>
                <c:pt idx="17">
                  <c:v>165395</c:v>
                </c:pt>
                <c:pt idx="18">
                  <c:v>38385.28</c:v>
                </c:pt>
                <c:pt idx="19">
                  <c:v>115279</c:v>
                </c:pt>
                <c:pt idx="20">
                  <c:v>73043</c:v>
                </c:pt>
                <c:pt idx="21">
                  <c:v>19731.4</c:v>
                </c:pt>
                <c:pt idx="22">
                  <c:v>28211.74</c:v>
                </c:pt>
                <c:pt idx="23">
                  <c:v>16782</c:v>
                </c:pt>
                <c:pt idx="24">
                  <c:v>11732.6</c:v>
                </c:pt>
                <c:pt idx="25">
                  <c:v>12152</c:v>
                </c:pt>
                <c:pt idx="26">
                  <c:v>0</c:v>
                </c:pt>
                <c:pt idx="27">
                  <c:v>12775.26</c:v>
                </c:pt>
                <c:pt idx="28">
                  <c:v>0</c:v>
                </c:pt>
                <c:pt idx="29">
                  <c:v>0</c:v>
                </c:pt>
                <c:pt idx="30">
                  <c:v>7007.89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0"/>
        <c:lblOffset val="100"/>
        <c:noMultiLvlLbl val="0"/>
      </c:catAx>
      <c:valAx>
        <c:axId val="1807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7480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TOTAL SEGÚN PROCEDENCIA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1'!$DZ$5</c:f>
              <c:strCache>
                <c:ptCount val="1"/>
                <c:pt idx="0">
                  <c:v>PRESUPUESTO BIBLIOTECA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1'!$C$6:$C$40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1'!$DZ$6:$DZ$40</c:f>
              <c:numCache>
                <c:ptCount val="35"/>
                <c:pt idx="1">
                  <c:v>43143.86</c:v>
                </c:pt>
                <c:pt idx="2">
                  <c:v>57657.92</c:v>
                </c:pt>
                <c:pt idx="3">
                  <c:v>37302</c:v>
                </c:pt>
                <c:pt idx="4">
                  <c:v>392669</c:v>
                </c:pt>
                <c:pt idx="5">
                  <c:v>210832.33</c:v>
                </c:pt>
                <c:pt idx="6">
                  <c:v>128461.56</c:v>
                </c:pt>
                <c:pt idx="7">
                  <c:v>228683</c:v>
                </c:pt>
                <c:pt idx="8">
                  <c:v>298841.3</c:v>
                </c:pt>
                <c:pt idx="9">
                  <c:v>222030</c:v>
                </c:pt>
                <c:pt idx="10">
                  <c:v>174921.51</c:v>
                </c:pt>
                <c:pt idx="11">
                  <c:v>352874.76</c:v>
                </c:pt>
                <c:pt idx="12">
                  <c:v>128272.53</c:v>
                </c:pt>
                <c:pt idx="13">
                  <c:v>25529.38</c:v>
                </c:pt>
                <c:pt idx="14">
                  <c:v>85952.15</c:v>
                </c:pt>
                <c:pt idx="15">
                  <c:v>67316.71</c:v>
                </c:pt>
                <c:pt idx="16">
                  <c:v>164997</c:v>
                </c:pt>
                <c:pt idx="17">
                  <c:v>125430.24</c:v>
                </c:pt>
                <c:pt idx="18">
                  <c:v>179581</c:v>
                </c:pt>
                <c:pt idx="19">
                  <c:v>73149.87</c:v>
                </c:pt>
                <c:pt idx="20">
                  <c:v>189985.92</c:v>
                </c:pt>
                <c:pt idx="21">
                  <c:v>109336</c:v>
                </c:pt>
                <c:pt idx="22">
                  <c:v>79431.4</c:v>
                </c:pt>
                <c:pt idx="23">
                  <c:v>48325.11</c:v>
                </c:pt>
                <c:pt idx="24">
                  <c:v>75421</c:v>
                </c:pt>
                <c:pt idx="25">
                  <c:v>52393.94</c:v>
                </c:pt>
                <c:pt idx="26">
                  <c:v>78855</c:v>
                </c:pt>
                <c:pt idx="27">
                  <c:v>8170.53</c:v>
                </c:pt>
                <c:pt idx="28">
                  <c:v>21316.83</c:v>
                </c:pt>
                <c:pt idx="29">
                  <c:v>0</c:v>
                </c:pt>
                <c:pt idx="30">
                  <c:v>946.44</c:v>
                </c:pt>
                <c:pt idx="31">
                  <c:v>12078.93</c:v>
                </c:pt>
                <c:pt idx="32">
                  <c:v>121148.15</c:v>
                </c:pt>
                <c:pt idx="33">
                  <c:v>52838</c:v>
                </c:pt>
                <c:pt idx="34">
                  <c:v>2231714.01</c:v>
                </c:pt>
              </c:numCache>
            </c:numRef>
          </c:val>
        </c:ser>
        <c:ser>
          <c:idx val="1"/>
          <c:order val="1"/>
          <c:tx>
            <c:strRef>
              <c:f>'TODO 1'!$EA$5</c:f>
              <c:strCache>
                <c:ptCount val="1"/>
                <c:pt idx="0">
                  <c:v>DEPARTAMENTOS GESTIONADO POR LA BIBLIOTECA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1'!$C$6:$C$40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1'!$EA$6:$EA$40</c:f>
              <c:numCache>
                <c:ptCount val="35"/>
                <c:pt idx="1">
                  <c:v>13551.98</c:v>
                </c:pt>
                <c:pt idx="2">
                  <c:v>20582.47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851.38</c:v>
                </c:pt>
                <c:pt idx="7">
                  <c:v>0</c:v>
                </c:pt>
                <c:pt idx="8">
                  <c:v>0</c:v>
                </c:pt>
                <c:pt idx="9">
                  <c:v>30144</c:v>
                </c:pt>
                <c:pt idx="10">
                  <c:v>24320.7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291090.06</c:v>
                </c:pt>
                <c:pt idx="15">
                  <c:v>38502.96</c:v>
                </c:pt>
                <c:pt idx="16">
                  <c:v>0</c:v>
                </c:pt>
                <c:pt idx="17">
                  <c:v>12701</c:v>
                </c:pt>
                <c:pt idx="18">
                  <c:v>88541</c:v>
                </c:pt>
                <c:pt idx="19">
                  <c:v>0</c:v>
                </c:pt>
                <c:pt idx="20">
                  <c:v>6439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14042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1'!$EB$5</c:f>
              <c:strCache>
                <c:ptCount val="1"/>
                <c:pt idx="0">
                  <c:v>DEPARTAMENTOS GESTIONADO POR DEPARTAMENTOS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1'!$C$6:$C$40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1'!$EB$6:$EB$40</c:f>
              <c:numCache>
                <c:ptCount val="35"/>
                <c:pt idx="1">
                  <c:v>0</c:v>
                </c:pt>
                <c:pt idx="2">
                  <c:v>21334.46</c:v>
                </c:pt>
                <c:pt idx="3">
                  <c:v>0</c:v>
                </c:pt>
                <c:pt idx="4">
                  <c:v>9472</c:v>
                </c:pt>
                <c:pt idx="5">
                  <c:v>34767.77</c:v>
                </c:pt>
                <c:pt idx="6">
                  <c:v>7113</c:v>
                </c:pt>
                <c:pt idx="7">
                  <c:v>8329</c:v>
                </c:pt>
                <c:pt idx="8">
                  <c:v>0</c:v>
                </c:pt>
                <c:pt idx="9">
                  <c:v>0</c:v>
                </c:pt>
                <c:pt idx="10">
                  <c:v>11456.97</c:v>
                </c:pt>
                <c:pt idx="11">
                  <c:v>263512.87</c:v>
                </c:pt>
                <c:pt idx="12">
                  <c:v>0</c:v>
                </c:pt>
                <c:pt idx="13">
                  <c:v>36879.15</c:v>
                </c:pt>
                <c:pt idx="14">
                  <c:v>4278.4</c:v>
                </c:pt>
                <c:pt idx="15">
                  <c:v>0</c:v>
                </c:pt>
                <c:pt idx="16">
                  <c:v>57459</c:v>
                </c:pt>
                <c:pt idx="17">
                  <c:v>0</c:v>
                </c:pt>
                <c:pt idx="18">
                  <c:v>0</c:v>
                </c:pt>
                <c:pt idx="19">
                  <c:v>2196.03</c:v>
                </c:pt>
                <c:pt idx="20">
                  <c:v>0</c:v>
                </c:pt>
                <c:pt idx="21">
                  <c:v>11783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1850.6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'TODO 1'!$EC$5</c:f>
              <c:strCache>
                <c:ptCount val="1"/>
                <c:pt idx="0">
                  <c:v>SUBVENCIONES EXTERNAS A LA UCM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'TODO 1'!$C$6:$C$40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1'!$EC$6:$EC$40</c:f>
              <c:numCache>
                <c:ptCount val="3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1908</c:v>
                </c:pt>
                <c:pt idx="10">
                  <c:v>0</c:v>
                </c:pt>
                <c:pt idx="11">
                  <c:v>20642.81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13935</c:v>
                </c:pt>
                <c:pt idx="17">
                  <c:v>0</c:v>
                </c:pt>
                <c:pt idx="18">
                  <c:v>11822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gapWidth val="40"/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0"/>
        <c:lblOffset val="100"/>
        <c:noMultiLvlLbl val="0"/>
      </c:catAx>
      <c:valAx>
        <c:axId val="5515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849802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REPARTO DEL PRESUPUESTO TOTAL SEGÚN CONCEPTO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69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FFFF99"/>
              </a:solidFill>
            </c:spPr>
          </c:dPt>
          <c:dPt>
            <c:idx val="12"/>
            <c:spPr>
              <a:solidFill>
                <a:srgbClr val="969696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'TODO 1'!$BO$46:$CA$46</c:f>
              <c:strCache>
                <c:ptCount val="13"/>
                <c:pt idx="0">
                  <c:v>COMPRA MONOGRAFÍAS</c:v>
                </c:pt>
                <c:pt idx="1">
                  <c:v>SUSCRIPCIONES A PUBLICACIONES PERIÓDICAS</c:v>
                </c:pt>
                <c:pt idx="2">
                  <c:v>MATERIAL NO LIBRARIO</c:v>
                </c:pt>
                <c:pt idx="3">
                  <c:v>ENCUADERNACIÓN RESTAURACIÓN</c:v>
                </c:pt>
                <c:pt idx="4">
                  <c:v>MATERIAL INFORMÁTICO</c:v>
                </c:pt>
                <c:pt idx="5">
                  <c:v>MATERIAL OFICINA</c:v>
                </c:pt>
                <c:pt idx="6">
                  <c:v>MOBILIARIO</c:v>
                </c:pt>
                <c:pt idx="7">
                  <c:v>BASES DE  DATOS EN INSTALACIÓN LOCAL</c:v>
                </c:pt>
                <c:pt idx="8">
                  <c:v>BASES DE  DATOS EN LÍNEA</c:v>
                </c:pt>
                <c:pt idx="9">
                  <c:v>REVISTAS ELECTRÓNICAS</c:v>
                </c:pt>
                <c:pt idx="10">
                  <c:v>LIBROS ELECTRÓNICOS</c:v>
                </c:pt>
                <c:pt idx="11">
                  <c:v>OTROS RECURSOS DE INFORMACIÓN ELECTRÓNICA</c:v>
                </c:pt>
                <c:pt idx="12">
                  <c:v>OTROS</c:v>
                </c:pt>
              </c:strCache>
            </c:strRef>
          </c:cat>
          <c:val>
            <c:numRef>
              <c:f>'TODO 1'!$BO$47:$CA$47</c:f>
              <c:numCache>
                <c:ptCount val="13"/>
                <c:pt idx="0">
                  <c:v>1941880.12</c:v>
                </c:pt>
                <c:pt idx="1">
                  <c:v>2234395.68</c:v>
                </c:pt>
                <c:pt idx="2">
                  <c:v>110697.68999999999</c:v>
                </c:pt>
                <c:pt idx="3">
                  <c:v>80129.54</c:v>
                </c:pt>
                <c:pt idx="4">
                  <c:v>283808.89999999997</c:v>
                </c:pt>
                <c:pt idx="5">
                  <c:v>102673.38999999998</c:v>
                </c:pt>
                <c:pt idx="6">
                  <c:v>388067.5</c:v>
                </c:pt>
                <c:pt idx="7">
                  <c:v>10558.08</c:v>
                </c:pt>
                <c:pt idx="8">
                  <c:v>619309.35</c:v>
                </c:pt>
                <c:pt idx="9">
                  <c:v>305134.42000000004</c:v>
                </c:pt>
                <c:pt idx="10">
                  <c:v>75891</c:v>
                </c:pt>
                <c:pt idx="11">
                  <c:v>43</c:v>
                </c:pt>
                <c:pt idx="12">
                  <c:v>986825.3200000001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DE PLANTILLA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'TODO 1'!$EO$6</c:f>
              <c:strCache>
                <c:ptCount val="1"/>
                <c:pt idx="0">
                  <c:v>TOTAL FUNCIONARIOS/LABORALES MAÑANA O J.P. (MAÑANA)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1'!$EO$7:$EO$40</c:f>
              <c:numCache>
                <c:ptCount val="34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14</c:v>
                </c:pt>
                <c:pt idx="4">
                  <c:v>6</c:v>
                </c:pt>
                <c:pt idx="5">
                  <c:v>10</c:v>
                </c:pt>
                <c:pt idx="6">
                  <c:v>13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15</c:v>
                </c:pt>
                <c:pt idx="11">
                  <c:v>9</c:v>
                </c:pt>
                <c:pt idx="12">
                  <c:v>7</c:v>
                </c:pt>
                <c:pt idx="13">
                  <c:v>19</c:v>
                </c:pt>
                <c:pt idx="14">
                  <c:v>9</c:v>
                </c:pt>
                <c:pt idx="15">
                  <c:v>19</c:v>
                </c:pt>
                <c:pt idx="16">
                  <c:v>5</c:v>
                </c:pt>
                <c:pt idx="17">
                  <c:v>11</c:v>
                </c:pt>
                <c:pt idx="18">
                  <c:v>5</c:v>
                </c:pt>
                <c:pt idx="19">
                  <c:v>10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15</c:v>
                </c:pt>
                <c:pt idx="32">
                  <c:v>2</c:v>
                </c:pt>
                <c:pt idx="33">
                  <c:v>43</c:v>
                </c:pt>
              </c:numCache>
            </c:numRef>
          </c:val>
        </c:ser>
        <c:ser>
          <c:idx val="1"/>
          <c:order val="1"/>
          <c:tx>
            <c:strRef>
              <c:f>'TODO 1'!$EZ$6</c:f>
              <c:strCache>
                <c:ptCount val="1"/>
                <c:pt idx="0">
                  <c:v>TOTAL FUNCIONARIOS/LABORALES TARDE O J.P. (TARDE)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1'!$C$7:$C$40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1'!$EZ$7:$EZ$40</c:f>
              <c:numCache>
                <c:ptCount val="3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2</c:v>
                </c:pt>
                <c:pt idx="13">
                  <c:v>11</c:v>
                </c:pt>
                <c:pt idx="14">
                  <c:v>4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1</c:v>
                </c:pt>
                <c:pt idx="33">
                  <c:v>12</c:v>
                </c:pt>
              </c:numCache>
            </c:numRef>
          </c:val>
        </c:ser>
        <c:overlap val="100"/>
        <c:gapWidth val="40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auto val="0"/>
        <c:lblOffset val="100"/>
        <c:noMultiLvlLbl val="0"/>
      </c:cat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663865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4" footer="0"/>
  <pageSetup horizontalDpi="600" verticalDpi="600" orientation="landscape" paperSize="9"/>
  <headerFooter>
    <oddHeader>&amp;L&amp;18GRÁFICO &amp;P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4" footer="0"/>
  <pageSetup horizontalDpi="600" verticalDpi="600" orientation="landscape" paperSize="9"/>
  <headerFooter>
    <oddHeader>&amp;L&amp;18GRÁFICO &amp;P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" footer="0"/>
  <pageSetup horizontalDpi="600" verticalDpi="600" orientation="landscape" paperSize="9"/>
  <headerFooter>
    <oddHeader>&amp;L&amp;18GRÁFICO &amp;P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5" footer="0"/>
  <pageSetup horizontalDpi="600" verticalDpi="600" orientation="landscape" paperSize="9"/>
  <headerFooter>
    <oddHeader>&amp;L&amp;18GRÁFICO &amp;P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9" footer="0"/>
  <pageSetup horizontalDpi="600" verticalDpi="600" orientation="landscape" paperSize="9"/>
  <headerFooter>
    <oddHeader>&amp;L&amp;18GRÁFICO &amp;P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9" footer="0"/>
  <pageSetup horizontalDpi="600" verticalDpi="600" orientation="landscape" paperSize="9"/>
  <headerFooter>
    <oddHeader>&amp;L&amp;18GRÁFICO &amp;P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4" footer="0"/>
  <pageSetup horizontalDpi="600" verticalDpi="600" orientation="landscape" paperSize="9"/>
  <headerFooter>
    <oddHeader>&amp;L&amp;18GRÁFICO &amp;P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4" footer="0"/>
  <pageSetup horizontalDpi="600" verticalDpi="600" orientation="landscape" paperSize="9"/>
  <headerFooter>
    <oddHeader>&amp;L&amp;18GRÁFICO &amp;P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3" footer="0"/>
  <pageSetup horizontalDpi="600" verticalDpi="600" orientation="landscape" paperSize="9"/>
  <headerFooter>
    <oddHeader>&amp;L&amp;18GRÁFICO &amp;P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&amp;L&amp;18GRÁFICO &amp;P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&amp;L&amp;18GRÁFICO &amp;P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4" footer="0"/>
  <pageSetup horizontalDpi="600" verticalDpi="600" orientation="landscape" paperSize="9"/>
  <headerFooter>
    <oddHeader>&amp;L&amp;18GRÁFICO &amp;P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7" footer="0"/>
  <pageSetup horizontalDpi="600" verticalDpi="600" orientation="landscape" paperSize="9"/>
  <headerFooter>
    <oddHeader>&amp;L&amp;18GRÁFICO &amp;P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8" footer="0"/>
  <pageSetup horizontalDpi="600" verticalDpi="600" orientation="landscape" paperSize="9"/>
  <headerFooter>
    <oddHeader>&amp;L&amp;18GRÁFICO &amp;P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9" footer="0"/>
  <pageSetup horizontalDpi="600" verticalDpi="600" orientation="landscape" paperSize="9"/>
  <headerFooter>
    <oddHeader>&amp;L&amp;18GRÁFICO &amp;P</oddHead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3" footer="0"/>
  <pageSetup horizontalDpi="600" verticalDpi="600" orientation="landscape" paperSize="9"/>
  <headerFooter>
    <oddHeader>&amp;L&amp;18GRÁFICO &amp;P</oddHead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1" footer="0"/>
  <pageSetup horizontalDpi="600" verticalDpi="600" orientation="landscape" paperSize="9"/>
  <headerFooter>
    <oddHeader>&amp;L&amp;18GRÁFICO &amp;P</oddHead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9" footer="0"/>
  <pageSetup horizontalDpi="600" verticalDpi="600" orientation="landscape" paperSize="9"/>
  <headerFooter>
    <oddHeader>&amp;L&amp;18GRÁFICO &amp;P</oddHead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9" footer="0"/>
  <pageSetup horizontalDpi="600" verticalDpi="600" orientation="landscape" paperSize="9"/>
  <headerFooter>
    <oddHeader>&amp;L&amp;18GRÁFICO &amp;P</oddHead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pageSetup horizontalDpi="600" verticalDpi="600" orientation="landscape" paperSize="9"/>
  <headerFooter>
    <oddHeader>&amp;L&amp;20GRÁFICO &amp;P</oddHead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5" right="0.75" top="1" bottom="1" header="0.5" footer="0.5"/>
  <pageSetup horizontalDpi="600" verticalDpi="600" orientation="landscape" paperSize="9"/>
  <headerFooter>
    <oddHeader>&amp;L&amp;20GRÁFICO &amp;P</oddHead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&amp;L&amp;18GRÁFICO &amp;P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4" footer="0"/>
  <pageSetup horizontalDpi="600" verticalDpi="600" orientation="landscape" paperSize="9"/>
  <headerFooter>
    <oddHeader>&amp;L&amp;18GRÁFICO &amp;P</oddHead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" footer="0"/>
  <pageSetup horizontalDpi="600" verticalDpi="600" orientation="landscape" paperSize="9"/>
  <headerFooter>
    <oddHeader>&amp;L&amp;18GRÁFICO &amp;P</oddHeader>
  </headerFooter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&amp;L&amp;18GRÁFICO &amp;P</oddHeader>
  </headerFooter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8" footer="0"/>
  <pageSetup horizontalDpi="600" verticalDpi="600" orientation="landscape" paperSize="9"/>
  <headerFooter>
    <oddHeader>&amp;L&amp;18GRÁFICO &amp;P</oddHeader>
  </headerFooter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6" footer="0"/>
  <pageSetup horizontalDpi="600" verticalDpi="600" orientation="landscape" paperSize="9"/>
  <headerFooter>
    <oddHeader>&amp;L&amp;18GRÁFICO &amp;P</oddHeader>
  </headerFooter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1" footer="0"/>
  <pageSetup horizontalDpi="600" verticalDpi="600" orientation="landscape" paperSize="9"/>
  <headerFooter>
    <oddHeader>&amp;L&amp;18GRÁFICO &amp;P</oddHeader>
  </headerFooter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3" footer="0"/>
  <pageSetup horizontalDpi="600" verticalDpi="600" orientation="landscape" paperSize="9"/>
  <headerFooter>
    <oddHeader>&amp;L&amp;18GRÁFICO &amp;P</oddHeader>
  </headerFooter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" footer="0"/>
  <pageSetup horizontalDpi="600" verticalDpi="600" orientation="landscape" paperSize="9"/>
  <headerFooter>
    <oddHeader>&amp;L&amp;18
GRÁFICO &amp;P</oddHeader>
  </headerFooter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" footer="0"/>
  <pageSetup horizontalDpi="600" verticalDpi="600" orientation="landscape" paperSize="9"/>
  <headerFooter>
    <oddHeader>&amp;L&amp;18GRÁFICO &amp;P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&amp;L&amp;"Arial,Negrita"&amp;16GRÁFICO &amp;P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&amp;L&amp;18GRÁFICO &amp;P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3" footer="0"/>
  <pageSetup horizontalDpi="600" verticalDpi="600" orientation="landscape" paperSize="9"/>
  <headerFooter>
    <oddHeader>&amp;L&amp;18GRÁFICO &amp;P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25" footer="0"/>
  <pageSetup horizontalDpi="600" verticalDpi="600" orientation="landscape" paperSize="9"/>
  <headerFooter>
    <oddHeader>&amp;L&amp;18GRÁFICO &amp;P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" footer="0"/>
  <pageSetup horizontalDpi="600" verticalDpi="600" orientation="landscape" paperSize="9"/>
  <headerFooter>
    <oddHeader>&amp;L&amp;18GRÁFICO &amp;P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3937007874015748" right="0.3937007874015748" top="0.7874015748031497" bottom="0.7874015748031497" header="0.32" footer="0"/>
  <pageSetup horizontalDpi="600" verticalDpi="600" orientation="landscape" paperSize="9"/>
  <headerFooter>
    <oddHeader>&amp;L&amp;18GRÁFICO &amp;P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2</xdr:col>
      <xdr:colOff>952500</xdr:colOff>
      <xdr:row>2</xdr:row>
      <xdr:rowOff>76200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990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4</xdr:row>
      <xdr:rowOff>476250</xdr:rowOff>
    </xdr:from>
    <xdr:to>
      <xdr:col>4</xdr:col>
      <xdr:colOff>2257425</xdr:colOff>
      <xdr:row>5</xdr:row>
      <xdr:rowOff>828675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28800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314325</xdr:rowOff>
    </xdr:from>
    <xdr:to>
      <xdr:col>4</xdr:col>
      <xdr:colOff>2238375</xdr:colOff>
      <xdr:row>5</xdr:row>
      <xdr:rowOff>904875</xdr:rowOff>
    </xdr:to>
    <xdr:pic>
      <xdr:nvPicPr>
        <xdr:cNvPr id="1" name="Picture 2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809750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39425" cy="5391150"/>
    <xdr:graphicFrame>
      <xdr:nvGraphicFramePr>
        <xdr:cNvPr id="1" name="Shape 1025"/>
        <xdr:cNvGraphicFramePr/>
      </xdr:nvGraphicFramePr>
      <xdr:xfrm>
        <a:off x="0" y="0"/>
        <a:ext cx="10639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showZeros="0" tabSelected="1" view="pageBreakPreview" zoomScale="75" zoomScaleNormal="50" zoomScaleSheetLayoutView="75" workbookViewId="0" topLeftCell="A238">
      <selection activeCell="M275" sqref="M275"/>
    </sheetView>
  </sheetViews>
  <sheetFormatPr defaultColWidth="11.421875" defaultRowHeight="12.75"/>
  <cols>
    <col min="1" max="1" width="10.140625" style="637" customWidth="1"/>
    <col min="2" max="2" width="6.57421875" style="352" customWidth="1"/>
    <col min="3" max="3" width="14.57421875" style="347" customWidth="1"/>
    <col min="4" max="4" width="6.57421875" style="420" customWidth="1"/>
    <col min="5" max="5" width="17.00390625" style="347" customWidth="1"/>
    <col min="6" max="6" width="8.28125" style="347" customWidth="1"/>
    <col min="7" max="7" width="20.00390625" style="347" customWidth="1"/>
    <col min="8" max="8" width="46.00390625" style="370" customWidth="1"/>
    <col min="9" max="9" width="17.57421875" style="408" customWidth="1"/>
    <col min="10" max="10" width="6.57421875" style="640" customWidth="1"/>
    <col min="11" max="11" width="7.28125" style="646" customWidth="1"/>
    <col min="12" max="12" width="17.57421875" style="378" customWidth="1"/>
    <col min="13" max="16384" width="11.421875" style="381" customWidth="1"/>
  </cols>
  <sheetData>
    <row r="1" spans="1:12" ht="51" customHeight="1">
      <c r="A1" s="636"/>
      <c r="C1" s="402"/>
      <c r="D1" s="1187" t="s">
        <v>795</v>
      </c>
      <c r="E1" s="1187"/>
      <c r="F1" s="1187"/>
      <c r="G1" s="1187"/>
      <c r="H1" s="1187"/>
      <c r="I1" s="1187"/>
      <c r="J1" s="638"/>
      <c r="K1" s="642"/>
      <c r="L1" s="381"/>
    </row>
    <row r="2" spans="1:12" ht="28.5" customHeight="1">
      <c r="A2" s="636"/>
      <c r="B2" s="348"/>
      <c r="D2" s="1188" t="str">
        <f>LOOKUP($L$2,'TODO 1'!D7:E41)</f>
        <v>BIBLIOTECA COMPLUTENSE</v>
      </c>
      <c r="E2" s="1188"/>
      <c r="F2" s="1188"/>
      <c r="G2" s="1188"/>
      <c r="H2" s="1188"/>
      <c r="I2" s="1188"/>
      <c r="J2" s="639"/>
      <c r="K2" s="643"/>
      <c r="L2" s="345">
        <v>35</v>
      </c>
    </row>
    <row r="3" spans="1:12" ht="15" customHeight="1">
      <c r="A3" s="636"/>
      <c r="B3" s="348"/>
      <c r="D3" s="623"/>
      <c r="E3" s="623"/>
      <c r="F3" s="623"/>
      <c r="G3" s="623"/>
      <c r="H3" s="623"/>
      <c r="I3" s="623"/>
      <c r="J3" s="639"/>
      <c r="K3" s="643"/>
      <c r="L3" s="345"/>
    </row>
    <row r="4" spans="10:11" ht="16.5" thickBot="1">
      <c r="J4" s="647"/>
      <c r="K4" s="648"/>
    </row>
    <row r="5" spans="1:12" ht="38.25" customHeight="1" thickBot="1">
      <c r="A5" s="1175" t="s">
        <v>236</v>
      </c>
      <c r="B5" s="1178" t="s">
        <v>337</v>
      </c>
      <c r="C5" s="1183" t="s">
        <v>336</v>
      </c>
      <c r="D5" s="1190" t="s">
        <v>330</v>
      </c>
      <c r="E5" s="1194" t="s">
        <v>328</v>
      </c>
      <c r="F5" s="1194"/>
      <c r="G5" s="1194"/>
      <c r="H5" s="371" t="s">
        <v>321</v>
      </c>
      <c r="I5" s="409">
        <f>LOOKUP($L$2,'TODO 1'!$D$7:$D$41,'TODO 1'!F$7:F$41)</f>
        <v>4355</v>
      </c>
      <c r="J5" s="1486" t="s">
        <v>732</v>
      </c>
      <c r="K5" s="990" t="s">
        <v>876</v>
      </c>
      <c r="L5" s="405"/>
    </row>
    <row r="6" spans="1:12" ht="15.75" customHeight="1" thickBot="1">
      <c r="A6" s="1176"/>
      <c r="B6" s="1179"/>
      <c r="C6" s="1184"/>
      <c r="D6" s="1191"/>
      <c r="E6" s="1195"/>
      <c r="F6" s="1195"/>
      <c r="G6" s="1195"/>
      <c r="H6" s="356" t="s">
        <v>323</v>
      </c>
      <c r="I6" s="410">
        <f>LOOKUP($L$2,'TODO 1'!$D$7:$D$41,'TODO 1'!G$7:G$41)</f>
        <v>2041</v>
      </c>
      <c r="J6" s="1486"/>
      <c r="K6" s="997"/>
      <c r="L6" s="403"/>
    </row>
    <row r="7" spans="1:12" ht="16.5" customHeight="1" thickBot="1">
      <c r="A7" s="1176"/>
      <c r="B7" s="1179"/>
      <c r="C7" s="1184"/>
      <c r="D7" s="1191"/>
      <c r="E7" s="1195"/>
      <c r="F7" s="1195"/>
      <c r="G7" s="1195"/>
      <c r="H7" s="912" t="s">
        <v>338</v>
      </c>
      <c r="I7" s="871">
        <f>LOOKUP($L$2,'TODO 1'!$D$7:$D$41,'TODO 1'!H$7:H$41)</f>
        <v>6396</v>
      </c>
      <c r="J7" s="1486"/>
      <c r="K7" s="997"/>
      <c r="L7" s="437">
        <f>I5+I6</f>
        <v>6396</v>
      </c>
    </row>
    <row r="8" spans="1:12" ht="14.25" customHeight="1" thickBot="1">
      <c r="A8" s="1176"/>
      <c r="B8" s="1179"/>
      <c r="C8" s="1184"/>
      <c r="D8" s="1189" t="s">
        <v>331</v>
      </c>
      <c r="E8" s="1047" t="s">
        <v>329</v>
      </c>
      <c r="F8" s="1047"/>
      <c r="G8" s="1047"/>
      <c r="H8" s="356" t="s">
        <v>324</v>
      </c>
      <c r="I8" s="410">
        <f>LOOKUP($L$2,'TODO 1'!$D$7:$D$41,'TODO 1'!I$7:I$41)</f>
        <v>68789</v>
      </c>
      <c r="J8" s="1486"/>
      <c r="K8" s="997"/>
      <c r="L8" s="403"/>
    </row>
    <row r="9" spans="1:12" ht="15.75" customHeight="1" thickBot="1">
      <c r="A9" s="1176"/>
      <c r="B9" s="1179"/>
      <c r="C9" s="1184"/>
      <c r="D9" s="1189"/>
      <c r="E9" s="1047"/>
      <c r="F9" s="1047"/>
      <c r="G9" s="1047"/>
      <c r="H9" s="356" t="s">
        <v>325</v>
      </c>
      <c r="I9" s="410">
        <f>LOOKUP($L$2,'TODO 1'!$D$7:$D$41,'TODO 1'!J$7:J$41)</f>
        <v>9654</v>
      </c>
      <c r="J9" s="1486"/>
      <c r="K9" s="997"/>
      <c r="L9" s="403"/>
    </row>
    <row r="10" spans="1:12" ht="16.5" customHeight="1" thickBot="1">
      <c r="A10" s="1176"/>
      <c r="B10" s="1179"/>
      <c r="C10" s="1184"/>
      <c r="D10" s="1189"/>
      <c r="E10" s="1047"/>
      <c r="F10" s="1047"/>
      <c r="G10" s="1047"/>
      <c r="H10" s="912" t="s">
        <v>339</v>
      </c>
      <c r="I10" s="871">
        <f>LOOKUP($L$2,'TODO 1'!$D$7:$D$41,'TODO 1'!K$7:K$41)</f>
        <v>78443</v>
      </c>
      <c r="J10" s="1486"/>
      <c r="K10" s="997"/>
      <c r="L10" s="437">
        <f>I8+I9</f>
        <v>78443</v>
      </c>
    </row>
    <row r="11" spans="1:12" ht="24.75" thickBot="1">
      <c r="A11" s="1176"/>
      <c r="B11" s="1179"/>
      <c r="C11" s="1184"/>
      <c r="D11" s="421" t="s">
        <v>332</v>
      </c>
      <c r="E11" s="1192"/>
      <c r="F11" s="1192"/>
      <c r="G11" s="1192"/>
      <c r="H11" s="357" t="s">
        <v>612</v>
      </c>
      <c r="I11" s="410">
        <f>LOOKUP($L$2,'TODO 1'!$D$7:$D$41,'TODO 1'!L$7:L$41)</f>
        <v>10100</v>
      </c>
      <c r="J11" s="1486"/>
      <c r="K11" s="997"/>
      <c r="L11" s="403"/>
    </row>
    <row r="12" spans="1:12" ht="15.75" customHeight="1" thickBot="1">
      <c r="A12" s="1176"/>
      <c r="B12" s="1179"/>
      <c r="C12" s="1184"/>
      <c r="D12" s="421" t="s">
        <v>333</v>
      </c>
      <c r="E12" s="1192"/>
      <c r="F12" s="1192"/>
      <c r="G12" s="1192"/>
      <c r="H12" s="356" t="s">
        <v>326</v>
      </c>
      <c r="I12" s="410">
        <f>LOOKUP($L$2,'TODO 1'!$D$7:$D$41,'TODO 1'!M$7:M$41)</f>
        <v>3621</v>
      </c>
      <c r="J12" s="1486"/>
      <c r="K12" s="997"/>
      <c r="L12" s="403"/>
    </row>
    <row r="13" spans="1:12" ht="15.75" customHeight="1" thickBot="1">
      <c r="A13" s="1176"/>
      <c r="B13" s="1179"/>
      <c r="C13" s="1184"/>
      <c r="D13" s="421" t="s">
        <v>334</v>
      </c>
      <c r="E13" s="1192"/>
      <c r="F13" s="1192"/>
      <c r="G13" s="1192"/>
      <c r="H13" s="357" t="s">
        <v>613</v>
      </c>
      <c r="I13" s="410">
        <f>LOOKUP($L$2,'TODO 1'!$D$7:$D$41,'TODO 1'!N$7:N$41)</f>
        <v>11362</v>
      </c>
      <c r="J13" s="1486"/>
      <c r="K13" s="997"/>
      <c r="L13" s="403"/>
    </row>
    <row r="14" spans="1:12" ht="31.5" customHeight="1" thickBot="1">
      <c r="A14" s="1176"/>
      <c r="B14" s="1179"/>
      <c r="C14" s="1185"/>
      <c r="D14" s="1208" t="s">
        <v>309</v>
      </c>
      <c r="E14" s="1208"/>
      <c r="F14" s="1208"/>
      <c r="G14" s="1208"/>
      <c r="H14" s="1208"/>
      <c r="I14" s="849">
        <f>I7+I10+I11</f>
        <v>94939</v>
      </c>
      <c r="J14" s="1486"/>
      <c r="K14" s="997"/>
      <c r="L14" s="437"/>
    </row>
    <row r="15" spans="1:12" ht="16.5" customHeight="1" thickBot="1">
      <c r="A15" s="1177"/>
      <c r="B15" s="372" t="s">
        <v>335</v>
      </c>
      <c r="C15" s="1495"/>
      <c r="D15" s="1496"/>
      <c r="E15" s="1496"/>
      <c r="F15" s="1496"/>
      <c r="G15" s="1497"/>
      <c r="H15" s="373" t="s">
        <v>149</v>
      </c>
      <c r="I15" s="412">
        <f>LOOKUP($L$2,'TODO 1'!$D$7:$D$41,'TODO 1'!P$7:P$41)</f>
        <v>3645949</v>
      </c>
      <c r="J15" s="1487"/>
      <c r="K15" s="997"/>
      <c r="L15" s="404"/>
    </row>
    <row r="16" spans="1:12" ht="29.25" customHeight="1" thickBot="1">
      <c r="A16" s="1416" t="s">
        <v>237</v>
      </c>
      <c r="B16" s="374" t="s">
        <v>340</v>
      </c>
      <c r="C16" s="1498"/>
      <c r="D16" s="1499"/>
      <c r="E16" s="1499"/>
      <c r="F16" s="1499"/>
      <c r="G16" s="1500"/>
      <c r="H16" s="375" t="s">
        <v>614</v>
      </c>
      <c r="I16" s="413">
        <f>LOOKUP($L$2,'TODO 1'!$D$7:$D$41,'TODO 1'!Q$7:Q$41)</f>
        <v>273</v>
      </c>
      <c r="J16" s="1488" t="s">
        <v>733</v>
      </c>
      <c r="K16" s="997"/>
      <c r="L16" s="405"/>
    </row>
    <row r="17" spans="1:12" ht="29.25" customHeight="1" thickBot="1">
      <c r="A17" s="1417"/>
      <c r="B17" s="349" t="s">
        <v>341</v>
      </c>
      <c r="C17" s="1489"/>
      <c r="D17" s="1490"/>
      <c r="E17" s="1490"/>
      <c r="F17" s="1490" t="s">
        <v>341</v>
      </c>
      <c r="G17" s="1491"/>
      <c r="H17" s="358" t="s">
        <v>342</v>
      </c>
      <c r="I17" s="414">
        <f>LOOKUP($L$2,'TODO 1'!$D$7:$D$41,'TODO 1'!R$7:R$41)</f>
        <v>60</v>
      </c>
      <c r="J17" s="1488"/>
      <c r="K17" s="997"/>
      <c r="L17" s="403"/>
    </row>
    <row r="18" spans="1:12" ht="36.75" customHeight="1" thickBot="1">
      <c r="A18" s="1418"/>
      <c r="B18" s="376" t="s">
        <v>2</v>
      </c>
      <c r="C18" s="1492"/>
      <c r="D18" s="1493"/>
      <c r="E18" s="1493"/>
      <c r="F18" s="1493" t="s">
        <v>2</v>
      </c>
      <c r="G18" s="1494"/>
      <c r="H18" s="377" t="s">
        <v>4</v>
      </c>
      <c r="I18" s="430" t="str">
        <f>LOOKUP($L$2,'TODO 1'!$D$7:$D$41,'TODO 1'!S$7:S$41)</f>
        <v>Comienzo 8:30 o 9:00. Duración 11:30 horas</v>
      </c>
      <c r="J18" s="1488"/>
      <c r="K18" s="997"/>
      <c r="L18" s="404"/>
    </row>
    <row r="19" spans="1:12" ht="20.25" customHeight="1" thickBot="1">
      <c r="A19" s="1419" t="s">
        <v>238</v>
      </c>
      <c r="B19" s="1181" t="s">
        <v>343</v>
      </c>
      <c r="C19" s="1193" t="s">
        <v>356</v>
      </c>
      <c r="D19" s="1193"/>
      <c r="E19" s="1193"/>
      <c r="F19" s="1193"/>
      <c r="G19" s="1193"/>
      <c r="H19" s="375" t="s">
        <v>616</v>
      </c>
      <c r="I19" s="409">
        <f>LOOKUP($L$2,'TODO 1'!$D$7:$D$41,'TODO 1'!T$7:T$41)</f>
        <v>18623.5</v>
      </c>
      <c r="J19" s="1488" t="s">
        <v>734</v>
      </c>
      <c r="K19" s="997" t="s">
        <v>696</v>
      </c>
      <c r="L19" s="405"/>
    </row>
    <row r="20" spans="1:12" ht="20.25" customHeight="1" thickBot="1">
      <c r="A20" s="1420"/>
      <c r="B20" s="1105"/>
      <c r="C20" s="1147"/>
      <c r="D20" s="1147"/>
      <c r="E20" s="1147"/>
      <c r="F20" s="1147"/>
      <c r="G20" s="1147"/>
      <c r="H20" s="358" t="s">
        <v>349</v>
      </c>
      <c r="I20" s="410">
        <f>LOOKUP($L$2,'TODO 1'!$D$7:$D$41,'TODO 1'!U$7:U$41)</f>
        <v>5229.3099999999995</v>
      </c>
      <c r="J20" s="1488"/>
      <c r="K20" s="997"/>
      <c r="L20" s="403"/>
    </row>
    <row r="21" spans="1:12" ht="20.25" customHeight="1" thickBot="1">
      <c r="A21" s="1420"/>
      <c r="B21" s="1105"/>
      <c r="C21" s="1147"/>
      <c r="D21" s="1147"/>
      <c r="E21" s="1147"/>
      <c r="F21" s="1147"/>
      <c r="G21" s="1147"/>
      <c r="H21" s="358" t="s">
        <v>350</v>
      </c>
      <c r="I21" s="410">
        <f>LOOKUP($L$2,'TODO 1'!$D$7:$D$41,'TODO 1'!V$7:V$41)</f>
        <v>16358.41</v>
      </c>
      <c r="J21" s="1488"/>
      <c r="K21" s="997"/>
      <c r="L21" s="403"/>
    </row>
    <row r="22" spans="1:12" ht="20.25" customHeight="1" thickBot="1">
      <c r="A22" s="1420"/>
      <c r="B22" s="1105"/>
      <c r="C22" s="1147"/>
      <c r="D22" s="1147"/>
      <c r="E22" s="1147"/>
      <c r="F22" s="1147"/>
      <c r="G22" s="1147"/>
      <c r="H22" s="358" t="s">
        <v>351</v>
      </c>
      <c r="I22" s="410">
        <f>LOOKUP($L$2,'TODO 1'!$D$7:$D$41,'TODO 1'!W$7:W$41)</f>
        <v>4285.43</v>
      </c>
      <c r="J22" s="1488"/>
      <c r="K22" s="997"/>
      <c r="L22" s="403"/>
    </row>
    <row r="23" spans="1:12" ht="20.25" customHeight="1" thickBot="1">
      <c r="A23" s="1420"/>
      <c r="B23" s="1105"/>
      <c r="C23" s="1147"/>
      <c r="D23" s="1147"/>
      <c r="E23" s="1147"/>
      <c r="F23" s="1147"/>
      <c r="G23" s="1147"/>
      <c r="H23" s="358" t="s">
        <v>352</v>
      </c>
      <c r="I23" s="410">
        <f>LOOKUP($L$2,'TODO 1'!$D$7:$D$41,'TODO 1'!X$7:X$41)</f>
        <v>6569.36</v>
      </c>
      <c r="J23" s="1488"/>
      <c r="K23" s="997"/>
      <c r="L23" s="403"/>
    </row>
    <row r="24" spans="1:12" ht="20.25" customHeight="1" thickBot="1">
      <c r="A24" s="1420"/>
      <c r="B24" s="1105"/>
      <c r="C24" s="1147"/>
      <c r="D24" s="1147"/>
      <c r="E24" s="1147"/>
      <c r="F24" s="1147"/>
      <c r="G24" s="1147"/>
      <c r="H24" s="851" t="s">
        <v>347</v>
      </c>
      <c r="I24" s="849">
        <f>LOOKUP($L$2,'TODO 1'!$D$7:$D$41,'TODO 1'!Y$7:Y$41)</f>
        <v>51066.01</v>
      </c>
      <c r="J24" s="1488"/>
      <c r="K24" s="997"/>
      <c r="L24" s="437">
        <f>SUM(I19:I23)</f>
        <v>51066.01</v>
      </c>
    </row>
    <row r="25" spans="1:12" ht="20.25" customHeight="1" thickBot="1">
      <c r="A25" s="1420"/>
      <c r="B25" s="1105" t="s">
        <v>344</v>
      </c>
      <c r="C25" s="1147" t="s">
        <v>357</v>
      </c>
      <c r="D25" s="1147"/>
      <c r="E25" s="1147"/>
      <c r="F25" s="1147"/>
      <c r="G25" s="1147"/>
      <c r="H25" s="358" t="s">
        <v>353</v>
      </c>
      <c r="I25" s="410">
        <f>LOOKUP($L$2,'TODO 1'!$D$7:$D$41,'TODO 1'!Z$7:Z$41)</f>
        <v>101650</v>
      </c>
      <c r="J25" s="1488"/>
      <c r="K25" s="997" t="s">
        <v>697</v>
      </c>
      <c r="L25" s="403"/>
    </row>
    <row r="26" spans="1:12" ht="20.25" customHeight="1" thickBot="1">
      <c r="A26" s="1420"/>
      <c r="B26" s="1105"/>
      <c r="C26" s="1147"/>
      <c r="D26" s="1147"/>
      <c r="E26" s="1147"/>
      <c r="F26" s="1147"/>
      <c r="G26" s="1147"/>
      <c r="H26" s="358" t="s">
        <v>354</v>
      </c>
      <c r="I26" s="410">
        <f>LOOKUP($L$2,'TODO 1'!$D$7:$D$41,'TODO 1'!AA$7:AA$41)</f>
        <v>25280.5</v>
      </c>
      <c r="J26" s="1488"/>
      <c r="K26" s="997"/>
      <c r="L26" s="403"/>
    </row>
    <row r="27" spans="1:12" ht="20.25" customHeight="1" thickBot="1">
      <c r="A27" s="1420"/>
      <c r="B27" s="1105"/>
      <c r="C27" s="1147"/>
      <c r="D27" s="1147"/>
      <c r="E27" s="1147"/>
      <c r="F27" s="1147"/>
      <c r="G27" s="1147"/>
      <c r="H27" s="851" t="s">
        <v>633</v>
      </c>
      <c r="I27" s="849">
        <f>LOOKUP($L$2,'TODO 1'!$D$7:$D$41,'TODO 1'!AB$7:AB$41)</f>
        <v>126930.5</v>
      </c>
      <c r="J27" s="1488"/>
      <c r="K27" s="997"/>
      <c r="L27" s="437">
        <f>SUM(I25:I26)</f>
        <v>126930.5</v>
      </c>
    </row>
    <row r="28" spans="1:12" ht="20.25" customHeight="1" thickBot="1">
      <c r="A28" s="1420"/>
      <c r="B28" s="1104" t="s">
        <v>345</v>
      </c>
      <c r="C28" s="1147" t="s">
        <v>346</v>
      </c>
      <c r="D28" s="1147"/>
      <c r="E28" s="1147"/>
      <c r="F28" s="1147"/>
      <c r="G28" s="1147"/>
      <c r="H28" s="358" t="s">
        <v>381</v>
      </c>
      <c r="I28" s="410">
        <f>LOOKUP($L$2,'TODO 1'!$D$7:$D$41,'TODO 1'!AC$7:AC$41)</f>
        <v>7701</v>
      </c>
      <c r="J28" s="1488"/>
      <c r="K28" s="997" t="s">
        <v>698</v>
      </c>
      <c r="L28" s="403"/>
    </row>
    <row r="29" spans="1:12" ht="20.25" customHeight="1" thickBot="1">
      <c r="A29" s="1420"/>
      <c r="B29" s="1104"/>
      <c r="C29" s="1147"/>
      <c r="D29" s="1147"/>
      <c r="E29" s="1147"/>
      <c r="F29" s="1147"/>
      <c r="G29" s="1147"/>
      <c r="H29" s="358" t="s">
        <v>382</v>
      </c>
      <c r="I29" s="410">
        <f>LOOKUP($L$2,'TODO 1'!$D$7:$D$41,'TODO 1'!AD$7:AD$41)</f>
        <v>1747</v>
      </c>
      <c r="J29" s="1488"/>
      <c r="K29" s="997"/>
      <c r="L29" s="403"/>
    </row>
    <row r="30" spans="1:12" ht="21" customHeight="1" thickBot="1">
      <c r="A30" s="1421"/>
      <c r="B30" s="1182"/>
      <c r="C30" s="1148"/>
      <c r="D30" s="1148"/>
      <c r="E30" s="1148"/>
      <c r="F30" s="1148"/>
      <c r="G30" s="1148"/>
      <c r="H30" s="852" t="s">
        <v>348</v>
      </c>
      <c r="I30" s="853">
        <f>LOOKUP($L$2,'TODO 1'!$D$7:$D$41,'TODO 1'!AE$7:AE$41)</f>
        <v>9448</v>
      </c>
      <c r="J30" s="1488"/>
      <c r="K30" s="997"/>
      <c r="L30" s="437">
        <f>SUM(I28:I29)</f>
        <v>9448</v>
      </c>
    </row>
    <row r="31" spans="1:12" ht="12.75" customHeight="1" thickBot="1">
      <c r="A31" s="1416" t="s">
        <v>239</v>
      </c>
      <c r="B31" s="1186" t="s">
        <v>383</v>
      </c>
      <c r="C31" s="1196" t="s">
        <v>384</v>
      </c>
      <c r="D31" s="1197"/>
      <c r="E31" s="1197"/>
      <c r="F31" s="1197"/>
      <c r="G31" s="1198"/>
      <c r="H31" s="383" t="s">
        <v>385</v>
      </c>
      <c r="I31" s="409">
        <f>LOOKUP($L$2,'TODO 1'!$D$7:$D$41,'TODO 1'!AF$7:AF$41)</f>
        <v>29</v>
      </c>
      <c r="J31" s="1488" t="s">
        <v>735</v>
      </c>
      <c r="K31" s="997"/>
      <c r="L31" s="405"/>
    </row>
    <row r="32" spans="1:12" ht="20.25" customHeight="1" thickBot="1">
      <c r="A32" s="1417"/>
      <c r="B32" s="1104"/>
      <c r="C32" s="1199"/>
      <c r="D32" s="1200"/>
      <c r="E32" s="1200"/>
      <c r="F32" s="1200"/>
      <c r="G32" s="1201"/>
      <c r="H32" s="359" t="s">
        <v>388</v>
      </c>
      <c r="I32" s="410">
        <f>LOOKUP($L$2,'TODO 1'!$D$7:$D$41,'TODO 1'!AG$7:AG$41)</f>
        <v>22</v>
      </c>
      <c r="J32" s="1488"/>
      <c r="K32" s="997"/>
      <c r="L32" s="403"/>
    </row>
    <row r="33" spans="1:12" ht="20.25" customHeight="1" thickBot="1">
      <c r="A33" s="1417"/>
      <c r="B33" s="1104"/>
      <c r="C33" s="1199"/>
      <c r="D33" s="1200"/>
      <c r="E33" s="1200"/>
      <c r="F33" s="1200"/>
      <c r="G33" s="1201"/>
      <c r="H33" s="359" t="s">
        <v>389</v>
      </c>
      <c r="I33" s="410">
        <f>LOOKUP($L$2,'TODO 1'!$D$7:$D$41,'TODO 1'!AH$7:AH$41)</f>
        <v>40</v>
      </c>
      <c r="J33" s="1488"/>
      <c r="K33" s="997"/>
      <c r="L33" s="403"/>
    </row>
    <row r="34" spans="1:12" ht="20.25" customHeight="1" thickBot="1">
      <c r="A34" s="1417"/>
      <c r="B34" s="1104"/>
      <c r="C34" s="1199"/>
      <c r="D34" s="1200"/>
      <c r="E34" s="1200"/>
      <c r="F34" s="1200"/>
      <c r="G34" s="1201"/>
      <c r="H34" s="359" t="s">
        <v>390</v>
      </c>
      <c r="I34" s="410">
        <f>LOOKUP($L$2,'TODO 1'!$D$7:$D$41,'TODO 1'!AI$7:AI$41)</f>
        <v>33</v>
      </c>
      <c r="J34" s="1488"/>
      <c r="K34" s="997"/>
      <c r="L34" s="403"/>
    </row>
    <row r="35" spans="1:12" ht="20.25" customHeight="1" thickBot="1">
      <c r="A35" s="1417"/>
      <c r="B35" s="1104"/>
      <c r="C35" s="1199"/>
      <c r="D35" s="1200"/>
      <c r="E35" s="1200"/>
      <c r="F35" s="1200"/>
      <c r="G35" s="1201"/>
      <c r="H35" s="359" t="s">
        <v>391</v>
      </c>
      <c r="I35" s="410">
        <f>LOOKUP($L$2,'TODO 1'!$D$7:$D$41,'TODO 1'!AJ$7:AJ$41)</f>
        <v>72</v>
      </c>
      <c r="J35" s="1488"/>
      <c r="K35" s="997"/>
      <c r="L35" s="403"/>
    </row>
    <row r="36" spans="1:12" ht="20.25" customHeight="1" thickBot="1">
      <c r="A36" s="1417"/>
      <c r="B36" s="1104"/>
      <c r="C36" s="1199"/>
      <c r="D36" s="1200"/>
      <c r="E36" s="1200"/>
      <c r="F36" s="1200"/>
      <c r="G36" s="1201"/>
      <c r="H36" s="359" t="s">
        <v>392</v>
      </c>
      <c r="I36" s="410">
        <f>LOOKUP($L$2,'TODO 1'!$D$7:$D$41,'TODO 1'!AK$7:AK$41)</f>
        <v>9</v>
      </c>
      <c r="J36" s="1488"/>
      <c r="K36" s="997"/>
      <c r="L36" s="403"/>
    </row>
    <row r="37" spans="1:12" ht="20.25" customHeight="1" thickBot="1">
      <c r="A37" s="1417"/>
      <c r="B37" s="1104"/>
      <c r="C37" s="1199"/>
      <c r="D37" s="1200"/>
      <c r="E37" s="1200"/>
      <c r="F37" s="1200"/>
      <c r="G37" s="1201"/>
      <c r="H37" s="359" t="s">
        <v>640</v>
      </c>
      <c r="I37" s="410">
        <f>LOOKUP($L$2,'TODO 1'!$D$7:$D$41,'TODO 1'!AL$7:AL$41)</f>
        <v>141</v>
      </c>
      <c r="J37" s="1488"/>
      <c r="K37" s="997"/>
      <c r="L37" s="403"/>
    </row>
    <row r="38" spans="1:12" ht="20.25" customHeight="1" thickBot="1">
      <c r="A38" s="1417"/>
      <c r="B38" s="1104"/>
      <c r="C38" s="1199"/>
      <c r="D38" s="1200"/>
      <c r="E38" s="1200"/>
      <c r="F38" s="1200"/>
      <c r="G38" s="1201"/>
      <c r="H38" s="359" t="s">
        <v>641</v>
      </c>
      <c r="I38" s="410">
        <f>LOOKUP($L$2,'TODO 1'!$D$7:$D$41,'TODO 1'!AM$7:AM$41)</f>
        <v>16</v>
      </c>
      <c r="J38" s="1488"/>
      <c r="K38" s="997"/>
      <c r="L38" s="403"/>
    </row>
    <row r="39" spans="1:12" ht="20.25" customHeight="1" thickBot="1">
      <c r="A39" s="1417"/>
      <c r="B39" s="1104"/>
      <c r="C39" s="1199"/>
      <c r="D39" s="1200"/>
      <c r="E39" s="1200"/>
      <c r="F39" s="1200"/>
      <c r="G39" s="1201"/>
      <c r="H39" s="359" t="s">
        <v>394</v>
      </c>
      <c r="I39" s="410">
        <f>LOOKUP($L$2,'TODO 1'!$D$7:$D$41,'TODO 1'!AN$7:AN$41)</f>
        <v>36</v>
      </c>
      <c r="J39" s="1488"/>
      <c r="K39" s="997"/>
      <c r="L39" s="403"/>
    </row>
    <row r="40" spans="1:12" ht="20.25" customHeight="1" thickBot="1">
      <c r="A40" s="1417"/>
      <c r="B40" s="1104"/>
      <c r="C40" s="1199"/>
      <c r="D40" s="1200"/>
      <c r="E40" s="1200"/>
      <c r="F40" s="1200"/>
      <c r="G40" s="1201"/>
      <c r="H40" s="359" t="s">
        <v>642</v>
      </c>
      <c r="I40" s="410">
        <f>LOOKUP($L$2,'TODO 1'!$D$7:$D$41,'TODO 1'!AO$7:AO$41)</f>
        <v>11</v>
      </c>
      <c r="J40" s="1488"/>
      <c r="K40" s="997"/>
      <c r="L40" s="625"/>
    </row>
    <row r="41" spans="1:12" ht="20.25" customHeight="1" thickBot="1">
      <c r="A41" s="1417"/>
      <c r="B41" s="1104"/>
      <c r="C41" s="1199"/>
      <c r="D41" s="1200"/>
      <c r="E41" s="1200"/>
      <c r="F41" s="1200"/>
      <c r="G41" s="1201"/>
      <c r="H41" s="359" t="s">
        <v>352</v>
      </c>
      <c r="I41" s="410">
        <f>LOOKUP($L$2,'TODO 1'!$D$7:$D$41,'TODO 1'!AP$7:AP$41)</f>
        <v>109</v>
      </c>
      <c r="J41" s="1488"/>
      <c r="K41" s="997"/>
      <c r="L41" s="403"/>
    </row>
    <row r="42" spans="1:12" ht="20.25" customHeight="1" hidden="1" thickBot="1">
      <c r="A42" s="1417"/>
      <c r="B42" s="1104"/>
      <c r="C42" s="1202"/>
      <c r="D42" s="1203"/>
      <c r="E42" s="1203"/>
      <c r="F42" s="1203"/>
      <c r="G42" s="1204"/>
      <c r="I42" s="415"/>
      <c r="J42" s="1488"/>
      <c r="K42" s="997"/>
      <c r="L42" s="625"/>
    </row>
    <row r="43" spans="1:12" ht="20.25" customHeight="1" thickBot="1">
      <c r="A43" s="1417"/>
      <c r="B43" s="1113" t="s">
        <v>122</v>
      </c>
      <c r="C43" s="1205" t="s">
        <v>123</v>
      </c>
      <c r="D43" s="1501" t="s">
        <v>150</v>
      </c>
      <c r="E43" s="1502"/>
      <c r="F43" s="1502"/>
      <c r="G43" s="1503"/>
      <c r="H43" s="359" t="s">
        <v>667</v>
      </c>
      <c r="I43" s="410">
        <f>LOOKUP($L$2,'TODO 1'!$D$7:$D$41,'TODO 1'!AR$7:AR$41)</f>
        <v>0</v>
      </c>
      <c r="J43" s="1488" t="s">
        <v>736</v>
      </c>
      <c r="K43" s="997" t="s">
        <v>699</v>
      </c>
      <c r="L43" s="403"/>
    </row>
    <row r="44" spans="1:12" ht="20.25" customHeight="1" thickBot="1">
      <c r="A44" s="1417"/>
      <c r="B44" s="1114"/>
      <c r="C44" s="1206"/>
      <c r="D44" s="1057" t="s">
        <v>397</v>
      </c>
      <c r="E44" s="1038" t="s">
        <v>402</v>
      </c>
      <c r="F44" s="1039"/>
      <c r="G44" s="1040"/>
      <c r="H44" s="359" t="s">
        <v>406</v>
      </c>
      <c r="I44" s="410">
        <f>LOOKUP($L$2,'TODO 1'!$D$7:$D$41,'TODO 1'!AS$7:AS$41)</f>
        <v>403</v>
      </c>
      <c r="J44" s="1488"/>
      <c r="K44" s="997"/>
      <c r="L44" s="403"/>
    </row>
    <row r="45" spans="1:12" ht="20.25" customHeight="1" thickBot="1">
      <c r="A45" s="1417"/>
      <c r="B45" s="1114"/>
      <c r="C45" s="1206"/>
      <c r="D45" s="1058"/>
      <c r="E45" s="1041"/>
      <c r="F45" s="1042"/>
      <c r="G45" s="1043"/>
      <c r="H45" s="359" t="s">
        <v>407</v>
      </c>
      <c r="I45" s="410">
        <f>LOOKUP($L$2,'TODO 1'!$D$7:$D$41,'TODO 1'!AT$7:AT$41)</f>
        <v>99</v>
      </c>
      <c r="J45" s="1488"/>
      <c r="K45" s="997"/>
      <c r="L45" s="403"/>
    </row>
    <row r="46" spans="1:12" ht="20.25" customHeight="1" thickBot="1">
      <c r="A46" s="1417"/>
      <c r="B46" s="1114"/>
      <c r="C46" s="1206"/>
      <c r="D46" s="1058"/>
      <c r="E46" s="1041"/>
      <c r="F46" s="1042"/>
      <c r="G46" s="1504" t="s">
        <v>264</v>
      </c>
      <c r="H46" s="359" t="s">
        <v>644</v>
      </c>
      <c r="I46" s="410">
        <f>LOOKUP($L$2,'TODO 1'!$D$7:$D$41,'TODO 1'!AU$7:AU$41)</f>
        <v>211</v>
      </c>
      <c r="J46" s="1488"/>
      <c r="K46" s="997"/>
      <c r="L46" s="403"/>
    </row>
    <row r="47" spans="1:12" ht="20.25" customHeight="1" thickBot="1">
      <c r="A47" s="1417"/>
      <c r="B47" s="1114"/>
      <c r="C47" s="1206"/>
      <c r="D47" s="1058"/>
      <c r="E47" s="1041"/>
      <c r="F47" s="1042"/>
      <c r="G47" s="1504"/>
      <c r="H47" s="359" t="s">
        <v>645</v>
      </c>
      <c r="I47" s="410">
        <f>LOOKUP($L$2,'TODO 1'!$D$7:$D$41,'TODO 1'!AV$7:AV$41)</f>
        <v>654</v>
      </c>
      <c r="J47" s="1488"/>
      <c r="K47" s="997"/>
      <c r="L47" s="403"/>
    </row>
    <row r="48" spans="1:12" ht="20.25" customHeight="1" thickBot="1">
      <c r="A48" s="1417"/>
      <c r="B48" s="1114"/>
      <c r="C48" s="1206"/>
      <c r="D48" s="1017"/>
      <c r="E48" s="1044"/>
      <c r="F48" s="1045"/>
      <c r="G48" s="432"/>
      <c r="H48" s="851" t="s">
        <v>405</v>
      </c>
      <c r="I48" s="849">
        <f>LOOKUP($L$2,'TODO 1'!$D$7:$D$41,'TODO 1'!AW$7:AW$41)</f>
        <v>1367</v>
      </c>
      <c r="J48" s="1488"/>
      <c r="K48" s="997"/>
      <c r="L48" s="437">
        <f>SUM(I44:I47)</f>
        <v>1367</v>
      </c>
    </row>
    <row r="49" spans="1:12" ht="20.25" customHeight="1" thickBot="1">
      <c r="A49" s="1417"/>
      <c r="B49" s="1114"/>
      <c r="C49" s="1206"/>
      <c r="D49" s="1057" t="s">
        <v>398</v>
      </c>
      <c r="E49" s="1038" t="s">
        <v>403</v>
      </c>
      <c r="F49" s="1039"/>
      <c r="G49" s="1040"/>
      <c r="H49" s="360" t="s">
        <v>408</v>
      </c>
      <c r="I49" s="410">
        <f>LOOKUP($L$2,'TODO 1'!$D$7:$D$41,'TODO 1'!AX$7:AX$41)</f>
        <v>170</v>
      </c>
      <c r="J49" s="1488"/>
      <c r="K49" s="997"/>
      <c r="L49" s="403"/>
    </row>
    <row r="50" spans="1:12" ht="20.25" customHeight="1" thickBot="1">
      <c r="A50" s="1417"/>
      <c r="B50" s="1114"/>
      <c r="C50" s="1206"/>
      <c r="D50" s="1058"/>
      <c r="E50" s="1041"/>
      <c r="F50" s="1042"/>
      <c r="G50" s="1043"/>
      <c r="H50" s="360" t="s">
        <v>409</v>
      </c>
      <c r="I50" s="410">
        <f>LOOKUP($L$2,'TODO 1'!$D$7:$D$41,'TODO 1'!AY$7:AY$41)</f>
        <v>22</v>
      </c>
      <c r="J50" s="1488"/>
      <c r="K50" s="997"/>
      <c r="L50" s="403"/>
    </row>
    <row r="51" spans="1:12" ht="20.25" customHeight="1" thickBot="1">
      <c r="A51" s="1417"/>
      <c r="B51" s="1114"/>
      <c r="C51" s="1206"/>
      <c r="D51" s="1017"/>
      <c r="E51" s="1044"/>
      <c r="F51" s="1045"/>
      <c r="G51" s="1046"/>
      <c r="H51" s="851" t="s">
        <v>262</v>
      </c>
      <c r="I51" s="849">
        <f>LOOKUP($L$2,'TODO 1'!$D$7:$D$41,'TODO 1'!AZ$7:AZ$41)</f>
        <v>192</v>
      </c>
      <c r="J51" s="1488"/>
      <c r="K51" s="997"/>
      <c r="L51" s="437">
        <f>SUM(I49:I50)</f>
        <v>192</v>
      </c>
    </row>
    <row r="52" spans="1:12" ht="15.75" customHeight="1" thickBot="1">
      <c r="A52" s="1417"/>
      <c r="B52" s="1114"/>
      <c r="C52" s="1206"/>
      <c r="D52" s="1057" t="s">
        <v>399</v>
      </c>
      <c r="E52" s="1029" t="s">
        <v>404</v>
      </c>
      <c r="F52" s="1030"/>
      <c r="G52" s="1031"/>
      <c r="H52" s="359" t="s">
        <v>411</v>
      </c>
      <c r="I52" s="410">
        <f>LOOKUP($L$2,'TODO 1'!$D$7:$D$41,'TODO 1'!BA$7:BA$41)</f>
        <v>70</v>
      </c>
      <c r="J52" s="1488"/>
      <c r="K52" s="997"/>
      <c r="L52" s="403"/>
    </row>
    <row r="53" spans="1:12" ht="15.75" customHeight="1" thickBot="1">
      <c r="A53" s="1417"/>
      <c r="B53" s="1114"/>
      <c r="C53" s="1206"/>
      <c r="D53" s="1058"/>
      <c r="E53" s="1032"/>
      <c r="F53" s="1033"/>
      <c r="G53" s="1034"/>
      <c r="H53" s="359" t="s">
        <v>412</v>
      </c>
      <c r="I53" s="410">
        <f>LOOKUP($L$2,'TODO 1'!$D$7:$D$41,'TODO 1'!BB$7:BB$41)</f>
        <v>147</v>
      </c>
      <c r="J53" s="1488"/>
      <c r="K53" s="997"/>
      <c r="L53" s="403"/>
    </row>
    <row r="54" spans="1:12" ht="20.25" customHeight="1" thickBot="1">
      <c r="A54" s="1417"/>
      <c r="B54" s="1114"/>
      <c r="C54" s="1206"/>
      <c r="D54" s="1017"/>
      <c r="E54" s="1035"/>
      <c r="F54" s="1036"/>
      <c r="G54" s="1037"/>
      <c r="H54" s="854" t="s">
        <v>584</v>
      </c>
      <c r="I54" s="849">
        <f>LOOKUP($L$2,'TODO 1'!$D$7:$D$41,'TODO 1'!BC$7:BC$41)</f>
        <v>217</v>
      </c>
      <c r="J54" s="1488"/>
      <c r="K54" s="997"/>
      <c r="L54" s="437">
        <f>SUM(I52:I53)</f>
        <v>217</v>
      </c>
    </row>
    <row r="55" spans="1:12" ht="15.75" customHeight="1" thickBot="1">
      <c r="A55" s="1417"/>
      <c r="B55" s="1114"/>
      <c r="C55" s="1206"/>
      <c r="D55" s="1057" t="s">
        <v>400</v>
      </c>
      <c r="E55" s="1038" t="s">
        <v>635</v>
      </c>
      <c r="F55" s="1039"/>
      <c r="G55" s="1040"/>
      <c r="H55" s="360" t="s">
        <v>406</v>
      </c>
      <c r="I55" s="410">
        <f>LOOKUP($L$2,'TODO 1'!$D$7:$D$41,'TODO 1'!BD$7:BD$41)</f>
        <v>48</v>
      </c>
      <c r="J55" s="1488"/>
      <c r="K55" s="997"/>
      <c r="L55" s="403"/>
    </row>
    <row r="56" spans="1:12" ht="15.75" customHeight="1" thickBot="1">
      <c r="A56" s="1417"/>
      <c r="B56" s="1114"/>
      <c r="C56" s="1206"/>
      <c r="D56" s="1058"/>
      <c r="E56" s="1041"/>
      <c r="F56" s="1042"/>
      <c r="G56" s="1043"/>
      <c r="H56" s="360" t="s">
        <v>410</v>
      </c>
      <c r="I56" s="410">
        <f>LOOKUP($L$2,'TODO 1'!$D$7:$D$41,'TODO 1'!BE$7:BE$41)</f>
        <v>12</v>
      </c>
      <c r="J56" s="1488"/>
      <c r="K56" s="997"/>
      <c r="L56" s="403"/>
    </row>
    <row r="57" spans="1:12" ht="15.75" customHeight="1" thickBot="1">
      <c r="A57" s="1417"/>
      <c r="B57" s="1114"/>
      <c r="C57" s="1206"/>
      <c r="D57" s="1017"/>
      <c r="E57" s="1044"/>
      <c r="F57" s="1045"/>
      <c r="G57" s="1046"/>
      <c r="H57" s="851" t="s">
        <v>634</v>
      </c>
      <c r="I57" s="849">
        <f>LOOKUP($L$2,'TODO 1'!$D$7:$D$41,'TODO 1'!BF$7:BF$41)</f>
        <v>60</v>
      </c>
      <c r="J57" s="1488"/>
      <c r="K57" s="997"/>
      <c r="L57" s="437">
        <f>SUM(I55:I56)</f>
        <v>60</v>
      </c>
    </row>
    <row r="58" spans="1:12" ht="15.75" customHeight="1" thickBot="1">
      <c r="A58" s="1417"/>
      <c r="B58" s="1114"/>
      <c r="C58" s="1206"/>
      <c r="D58" s="1057" t="s">
        <v>401</v>
      </c>
      <c r="E58" s="1038" t="s">
        <v>352</v>
      </c>
      <c r="F58" s="1039"/>
      <c r="G58" s="1040"/>
      <c r="H58" s="359" t="s">
        <v>413</v>
      </c>
      <c r="I58" s="415"/>
      <c r="J58" s="1488"/>
      <c r="K58" s="997"/>
      <c r="L58" s="625"/>
    </row>
    <row r="59" spans="1:12" ht="15.75" customHeight="1" thickBot="1">
      <c r="A59" s="1417"/>
      <c r="B59" s="1114"/>
      <c r="C59" s="1206"/>
      <c r="D59" s="1058"/>
      <c r="E59" s="1002">
        <f>LOOKUP($L$2,'TODO 1'!$D$7:$D$38,'TODO 1'!BG$7:BG$38)</f>
        <v>0</v>
      </c>
      <c r="F59" s="1003"/>
      <c r="G59" s="1004"/>
      <c r="H59" s="359" t="s">
        <v>414</v>
      </c>
      <c r="I59" s="410">
        <f>LOOKUP($L$2,'TODO 1'!$D$7:$D$41,'TODO 1'!BH$7:BH$41)</f>
        <v>30</v>
      </c>
      <c r="J59" s="1488"/>
      <c r="K59" s="997"/>
      <c r="L59" s="403"/>
    </row>
    <row r="60" spans="1:12" ht="15.75" customHeight="1" thickBot="1">
      <c r="A60" s="1417"/>
      <c r="B60" s="1114"/>
      <c r="C60" s="1206"/>
      <c r="D60" s="1058"/>
      <c r="E60" s="1002"/>
      <c r="F60" s="1003"/>
      <c r="G60" s="1004"/>
      <c r="H60" s="359" t="s">
        <v>415</v>
      </c>
      <c r="I60" s="410">
        <f>LOOKUP($L$2,'TODO 1'!$D$7:$D$41,'TODO 1'!BI$7:BI$41)</f>
        <v>99</v>
      </c>
      <c r="J60" s="1488"/>
      <c r="K60" s="997"/>
      <c r="L60" s="404"/>
    </row>
    <row r="61" spans="1:12" ht="15.75" customHeight="1" thickBot="1">
      <c r="A61" s="1418"/>
      <c r="B61" s="1149"/>
      <c r="C61" s="1207"/>
      <c r="D61" s="1059"/>
      <c r="E61" s="1005"/>
      <c r="F61" s="1006"/>
      <c r="G61" s="1007"/>
      <c r="H61" s="911" t="s">
        <v>151</v>
      </c>
      <c r="I61" s="888">
        <f>LOOKUP($L$2,'TODO 1'!$D$7:$D$41,'TODO 1'!BJ$7:BJ$41)</f>
        <v>129</v>
      </c>
      <c r="J61" s="1488"/>
      <c r="K61" s="997"/>
      <c r="L61" s="437">
        <f>SUM(I59:I60)</f>
        <v>129</v>
      </c>
    </row>
    <row r="62" spans="1:12" ht="15.75" customHeight="1" thickBot="1">
      <c r="A62" s="1422" t="s">
        <v>240</v>
      </c>
      <c r="B62" s="1150" t="s">
        <v>729</v>
      </c>
      <c r="C62" s="1180" t="s">
        <v>417</v>
      </c>
      <c r="D62" s="1180"/>
      <c r="E62" s="1180"/>
      <c r="F62" s="1180"/>
      <c r="G62" s="1143" t="s">
        <v>35</v>
      </c>
      <c r="H62" s="1143"/>
      <c r="I62" s="384">
        <f>LOOKUP($L$2,'TODO 1'!$D$7:$D$41,'TODO 1'!BK$7:BK$41)</f>
        <v>1133064.9500000002</v>
      </c>
      <c r="J62" s="1488" t="s">
        <v>737</v>
      </c>
      <c r="K62" s="997" t="s">
        <v>700</v>
      </c>
      <c r="L62" s="626"/>
    </row>
    <row r="63" spans="1:12" ht="23.25" customHeight="1" thickBot="1">
      <c r="A63" s="1423"/>
      <c r="B63" s="1145"/>
      <c r="C63" s="1047"/>
      <c r="D63" s="1047"/>
      <c r="E63" s="1047"/>
      <c r="F63" s="1047"/>
      <c r="G63" s="991" t="s">
        <v>37</v>
      </c>
      <c r="H63" s="361" t="s">
        <v>34</v>
      </c>
      <c r="I63" s="385">
        <f>LOOKUP($L$2,'TODO 1'!$D$7:$D$41,'TODO 1'!BL$7:BL$41)</f>
        <v>337691.72</v>
      </c>
      <c r="J63" s="1488"/>
      <c r="K63" s="997"/>
      <c r="L63" s="627"/>
    </row>
    <row r="64" spans="1:12" ht="20.25" customHeight="1" thickBot="1">
      <c r="A64" s="1423"/>
      <c r="B64" s="1145"/>
      <c r="C64" s="1047"/>
      <c r="D64" s="1047"/>
      <c r="E64" s="1047"/>
      <c r="F64" s="1047"/>
      <c r="G64" s="991"/>
      <c r="H64" s="361" t="s">
        <v>33</v>
      </c>
      <c r="I64" s="385">
        <f>LOOKUP($L$2,'TODO 1'!$D$7:$D$41,'TODO 1'!BM$7:BM$41)</f>
        <v>434637.64</v>
      </c>
      <c r="J64" s="1488"/>
      <c r="K64" s="997"/>
      <c r="L64" s="627"/>
    </row>
    <row r="65" spans="1:12" ht="18.75" customHeight="1" thickBot="1">
      <c r="A65" s="1423"/>
      <c r="B65" s="1145"/>
      <c r="C65" s="1047"/>
      <c r="D65" s="1047"/>
      <c r="E65" s="1047"/>
      <c r="F65" s="1047"/>
      <c r="G65" s="985" t="s">
        <v>672</v>
      </c>
      <c r="H65" s="985"/>
      <c r="I65" s="385">
        <f>LOOKUP($L$2,'TODO 1'!$D$7:$D$41,'TODO 1'!BN$7:BN$41)</f>
        <v>36485.81</v>
      </c>
      <c r="J65" s="1488"/>
      <c r="K65" s="997"/>
      <c r="L65" s="627"/>
    </row>
    <row r="66" spans="1:12" ht="26.25" customHeight="1" thickBot="1">
      <c r="A66" s="1423"/>
      <c r="B66" s="1146"/>
      <c r="C66" s="1047"/>
      <c r="D66" s="1047"/>
      <c r="E66" s="1047"/>
      <c r="F66" s="1047"/>
      <c r="G66" s="1001" t="str">
        <f>C62</f>
        <v>COMPRA MONOGRAFÍAS</v>
      </c>
      <c r="H66" s="1001"/>
      <c r="I66" s="855">
        <f>LOOKUP($L$2,'TODO 1'!$D$7:$D$41,'TODO 1'!BO$7:BO$41)</f>
        <v>1941880.12</v>
      </c>
      <c r="J66" s="1488"/>
      <c r="K66" s="997"/>
      <c r="L66" s="437">
        <f>SUM(I62:I65)</f>
        <v>1941880.12</v>
      </c>
    </row>
    <row r="67" spans="1:12" ht="22.5" customHeight="1" thickBot="1">
      <c r="A67" s="1423"/>
      <c r="B67" s="1144" t="s">
        <v>77</v>
      </c>
      <c r="C67" s="1047" t="s">
        <v>670</v>
      </c>
      <c r="D67" s="1047"/>
      <c r="E67" s="1047"/>
      <c r="F67" s="1047"/>
      <c r="G67" s="1505" t="s">
        <v>35</v>
      </c>
      <c r="H67" s="1505"/>
      <c r="I67" s="385">
        <f>LOOKUP($L$2,'TODO 1'!$D$7:$D$41,'TODO 1'!BP$7:BP$41)</f>
        <v>2051358.1099999996</v>
      </c>
      <c r="J67" s="1488"/>
      <c r="K67" s="997"/>
      <c r="L67" s="627"/>
    </row>
    <row r="68" spans="1:12" ht="21" customHeight="1" thickBot="1">
      <c r="A68" s="1423"/>
      <c r="B68" s="1145"/>
      <c r="C68" s="1047"/>
      <c r="D68" s="1047"/>
      <c r="E68" s="1047"/>
      <c r="F68" s="1047"/>
      <c r="G68" s="991" t="s">
        <v>37</v>
      </c>
      <c r="H68" s="361" t="s">
        <v>34</v>
      </c>
      <c r="I68" s="385">
        <f>LOOKUP($L$2,'TODO 1'!$D$7:$D$41,'TODO 1'!BQ$7:BQ$41)</f>
        <v>157836.13</v>
      </c>
      <c r="J68" s="1488"/>
      <c r="K68" s="997"/>
      <c r="L68" s="627"/>
    </row>
    <row r="69" spans="1:12" ht="20.25" customHeight="1" thickBot="1">
      <c r="A69" s="1423"/>
      <c r="B69" s="1145"/>
      <c r="C69" s="1047"/>
      <c r="D69" s="1047"/>
      <c r="E69" s="1047"/>
      <c r="F69" s="1047"/>
      <c r="G69" s="991"/>
      <c r="H69" s="361" t="s">
        <v>33</v>
      </c>
      <c r="I69" s="385">
        <f>LOOKUP($L$2,'TODO 1'!$D$7:$D$41,'TODO 1'!BR$7:BR$41)</f>
        <v>25201.44</v>
      </c>
      <c r="J69" s="1488"/>
      <c r="K69" s="997"/>
      <c r="L69" s="627"/>
    </row>
    <row r="70" spans="1:12" ht="22.5" customHeight="1" thickBot="1">
      <c r="A70" s="1423"/>
      <c r="B70" s="1145"/>
      <c r="C70" s="1047"/>
      <c r="D70" s="1047"/>
      <c r="E70" s="1047"/>
      <c r="F70" s="1047"/>
      <c r="G70" s="986" t="s">
        <v>672</v>
      </c>
      <c r="H70" s="986"/>
      <c r="I70" s="385">
        <f>LOOKUP($L$2,'TODO 1'!$D$7:$D$41,'TODO 1'!BS$7:BS$41)</f>
        <v>0</v>
      </c>
      <c r="J70" s="1488"/>
      <c r="K70" s="997"/>
      <c r="L70" s="627"/>
    </row>
    <row r="71" spans="1:12" ht="33.75" customHeight="1" thickBot="1">
      <c r="A71" s="1423"/>
      <c r="B71" s="1146"/>
      <c r="C71" s="1047"/>
      <c r="D71" s="1047"/>
      <c r="E71" s="1047"/>
      <c r="F71" s="1047"/>
      <c r="G71" s="1001" t="str">
        <f>C67</f>
        <v>SUSCRIPCIONES A PUBLICACIONES PERIÓDICAS</v>
      </c>
      <c r="H71" s="1001"/>
      <c r="I71" s="855">
        <f>LOOKUP($L$2,'TODO 1'!$D$7:$D$41,'TODO 1'!BT$7:BT$41)</f>
        <v>2234395.68</v>
      </c>
      <c r="J71" s="1488"/>
      <c r="K71" s="997"/>
      <c r="L71" s="437">
        <f>SUM(I67:I70)</f>
        <v>2234395.6799999997</v>
      </c>
    </row>
    <row r="72" spans="1:12" ht="20.25" customHeight="1" thickBot="1">
      <c r="A72" s="1423"/>
      <c r="B72" s="1144" t="s">
        <v>78</v>
      </c>
      <c r="C72" s="1048" t="s">
        <v>418</v>
      </c>
      <c r="D72" s="1049"/>
      <c r="E72" s="1049"/>
      <c r="F72" s="1050"/>
      <c r="G72" s="986" t="s">
        <v>35</v>
      </c>
      <c r="H72" s="986"/>
      <c r="I72" s="385">
        <f>LOOKUP($L$2,'TODO 1'!$D$7:$D$41,'TODO 1'!BU$7:BU$41)</f>
        <v>99073.54</v>
      </c>
      <c r="J72" s="1488" t="s">
        <v>738</v>
      </c>
      <c r="K72" s="997"/>
      <c r="L72" s="627"/>
    </row>
    <row r="73" spans="1:12" ht="20.25" customHeight="1" thickBot="1">
      <c r="A73" s="1423"/>
      <c r="B73" s="1145"/>
      <c r="C73" s="1051"/>
      <c r="D73" s="1052"/>
      <c r="E73" s="1052"/>
      <c r="F73" s="1053"/>
      <c r="G73" s="991" t="s">
        <v>37</v>
      </c>
      <c r="H73" s="361" t="s">
        <v>34</v>
      </c>
      <c r="I73" s="385">
        <f>LOOKUP($L$2,'TODO 1'!$D$7:$D$41,'TODO 1'!BV$7:BV$41)</f>
        <v>5309.38</v>
      </c>
      <c r="J73" s="1488"/>
      <c r="K73" s="997"/>
      <c r="L73" s="627"/>
    </row>
    <row r="74" spans="1:12" ht="20.25" customHeight="1" thickBot="1">
      <c r="A74" s="1423"/>
      <c r="B74" s="1145"/>
      <c r="C74" s="1051"/>
      <c r="D74" s="1052"/>
      <c r="E74" s="1052"/>
      <c r="F74" s="1053"/>
      <c r="G74" s="991"/>
      <c r="H74" s="361" t="s">
        <v>33</v>
      </c>
      <c r="I74" s="385">
        <f>LOOKUP($L$2,'TODO 1'!$D$7:$D$41,'TODO 1'!BW$7:BW$41)</f>
        <v>6314.77</v>
      </c>
      <c r="J74" s="1488"/>
      <c r="K74" s="997"/>
      <c r="L74" s="627"/>
    </row>
    <row r="75" spans="1:12" ht="20.25" customHeight="1" thickBot="1">
      <c r="A75" s="1423"/>
      <c r="B75" s="1145"/>
      <c r="C75" s="1051"/>
      <c r="D75" s="1052"/>
      <c r="E75" s="1052"/>
      <c r="F75" s="1053"/>
      <c r="G75" s="986" t="s">
        <v>672</v>
      </c>
      <c r="H75" s="986"/>
      <c r="I75" s="385">
        <f>LOOKUP($L$2,'TODO 1'!$D$7:$D$41,'TODO 1'!BX$7:BX$41)</f>
        <v>0</v>
      </c>
      <c r="J75" s="1488"/>
      <c r="K75" s="997"/>
      <c r="L75" s="627"/>
    </row>
    <row r="76" spans="1:12" ht="31.5" customHeight="1" thickBot="1">
      <c r="A76" s="1423"/>
      <c r="B76" s="1146"/>
      <c r="C76" s="1054"/>
      <c r="D76" s="1055"/>
      <c r="E76" s="1055"/>
      <c r="F76" s="1056"/>
      <c r="G76" s="1001" t="str">
        <f>C72</f>
        <v>MATERIAL NO LIBRARIO</v>
      </c>
      <c r="H76" s="1001"/>
      <c r="I76" s="855">
        <f>LOOKUP($L$2,'TODO 1'!$D$7:$D$41,'TODO 1'!BY$7:BY$41)</f>
        <v>110697.68999999999</v>
      </c>
      <c r="J76" s="1488"/>
      <c r="K76" s="997"/>
      <c r="L76" s="437">
        <f>SUM(I72:I75)</f>
        <v>110697.69</v>
      </c>
    </row>
    <row r="77" spans="1:12" ht="20.25" customHeight="1" thickBot="1">
      <c r="A77" s="1423"/>
      <c r="B77" s="1144" t="s">
        <v>79</v>
      </c>
      <c r="C77" s="1048" t="s">
        <v>419</v>
      </c>
      <c r="D77" s="1049"/>
      <c r="E77" s="1049"/>
      <c r="F77" s="1050"/>
      <c r="G77" s="986" t="s">
        <v>35</v>
      </c>
      <c r="H77" s="986"/>
      <c r="I77" s="385">
        <f>LOOKUP($L$2,'TODO 1'!$D$7:$D$41,'TODO 1'!BZ$7:BZ$41)</f>
        <v>79449.22</v>
      </c>
      <c r="J77" s="1488"/>
      <c r="K77" s="997"/>
      <c r="L77" s="627"/>
    </row>
    <row r="78" spans="1:12" ht="26.25" customHeight="1" thickBot="1">
      <c r="A78" s="1423"/>
      <c r="B78" s="1145"/>
      <c r="C78" s="1051"/>
      <c r="D78" s="1052"/>
      <c r="E78" s="1052"/>
      <c r="F78" s="1053"/>
      <c r="G78" s="991" t="s">
        <v>37</v>
      </c>
      <c r="H78" s="361" t="s">
        <v>34</v>
      </c>
      <c r="I78" s="385">
        <f>LOOKUP($L$2,'TODO 1'!$D$7:$D$41,'TODO 1'!CA$7:CA$41)</f>
        <v>680.3199999999999</v>
      </c>
      <c r="J78" s="1488"/>
      <c r="K78" s="997"/>
      <c r="L78" s="627"/>
    </row>
    <row r="79" spans="1:12" ht="20.25" customHeight="1" thickBot="1">
      <c r="A79" s="1423"/>
      <c r="B79" s="1145"/>
      <c r="C79" s="1051"/>
      <c r="D79" s="1052"/>
      <c r="E79" s="1052"/>
      <c r="F79" s="1053"/>
      <c r="G79" s="991"/>
      <c r="H79" s="361" t="s">
        <v>33</v>
      </c>
      <c r="I79" s="385">
        <f>LOOKUP($L$2,'TODO 1'!$D$7:$D$41,'TODO 1'!CB$7:CB$41)</f>
        <v>0</v>
      </c>
      <c r="J79" s="1488"/>
      <c r="K79" s="997"/>
      <c r="L79" s="627"/>
    </row>
    <row r="80" spans="1:12" ht="15.75" customHeight="1" thickBot="1">
      <c r="A80" s="1423"/>
      <c r="B80" s="1145"/>
      <c r="C80" s="1051"/>
      <c r="D80" s="1052"/>
      <c r="E80" s="1052"/>
      <c r="F80" s="1053"/>
      <c r="G80" s="986" t="s">
        <v>672</v>
      </c>
      <c r="H80" s="986"/>
      <c r="I80" s="385">
        <f>LOOKUP($L$2,'TODO 1'!$D$7:$D$41,'TODO 1'!CC$7:CC$41)</f>
        <v>0</v>
      </c>
      <c r="J80" s="1488"/>
      <c r="K80" s="997"/>
      <c r="L80" s="627"/>
    </row>
    <row r="81" spans="1:12" ht="31.5" customHeight="1" thickBot="1">
      <c r="A81" s="1423"/>
      <c r="B81" s="1146"/>
      <c r="C81" s="1054"/>
      <c r="D81" s="1055"/>
      <c r="E81" s="1055"/>
      <c r="F81" s="1056"/>
      <c r="G81" s="1060" t="str">
        <f>C77</f>
        <v>ENCUADERNACIÓN RESTAURACIÓN</v>
      </c>
      <c r="H81" s="1060"/>
      <c r="I81" s="857">
        <f>LOOKUP($L$2,'TODO 1'!$D$7:$D$41,'TODO 1'!CD$7:CD$41)</f>
        <v>80129.54</v>
      </c>
      <c r="J81" s="1488"/>
      <c r="K81" s="997"/>
      <c r="L81" s="437">
        <f>SUM(I77:I80)</f>
        <v>80129.54000000001</v>
      </c>
    </row>
    <row r="82" spans="1:12" ht="20.25" customHeight="1" thickBot="1">
      <c r="A82" s="1423"/>
      <c r="B82" s="1144" t="s">
        <v>80</v>
      </c>
      <c r="C82" s="1048" t="s">
        <v>420</v>
      </c>
      <c r="D82" s="1049"/>
      <c r="E82" s="1049"/>
      <c r="F82" s="1050"/>
      <c r="G82" s="986" t="s">
        <v>35</v>
      </c>
      <c r="H82" s="986"/>
      <c r="I82" s="385">
        <f>LOOKUP($L$2,'TODO 1'!$D$7:$D$41,'TODO 1'!CE$7:CE$41)</f>
        <v>262812.9</v>
      </c>
      <c r="J82" s="1488" t="s">
        <v>739</v>
      </c>
      <c r="K82" s="997"/>
      <c r="L82" s="627"/>
    </row>
    <row r="83" spans="1:12" ht="20.25" customHeight="1" thickBot="1">
      <c r="A83" s="1423"/>
      <c r="B83" s="1145"/>
      <c r="C83" s="1051"/>
      <c r="D83" s="1052"/>
      <c r="E83" s="1052"/>
      <c r="F83" s="1053"/>
      <c r="G83" s="991" t="s">
        <v>37</v>
      </c>
      <c r="H83" s="361" t="s">
        <v>34</v>
      </c>
      <c r="I83" s="385">
        <f>LOOKUP($L$2,'TODO 1'!$D$7:$D$41,'TODO 1'!CF$7:CF$41)</f>
        <v>20996</v>
      </c>
      <c r="J83" s="1488"/>
      <c r="K83" s="997"/>
      <c r="L83" s="627"/>
    </row>
    <row r="84" spans="1:12" ht="20.25" customHeight="1" thickBot="1">
      <c r="A84" s="1423"/>
      <c r="B84" s="1145"/>
      <c r="C84" s="1051"/>
      <c r="D84" s="1052"/>
      <c r="E84" s="1052"/>
      <c r="F84" s="1053"/>
      <c r="G84" s="991"/>
      <c r="H84" s="361" t="s">
        <v>33</v>
      </c>
      <c r="I84" s="385">
        <f>LOOKUP($L$2,'TODO 1'!$D$7:$D$41,'TODO 1'!CG$7:CG$41)</f>
        <v>0</v>
      </c>
      <c r="J84" s="1488"/>
      <c r="K84" s="997"/>
      <c r="L84" s="627"/>
    </row>
    <row r="85" spans="1:12" ht="20.25" customHeight="1" thickBot="1">
      <c r="A85" s="1423"/>
      <c r="B85" s="1145"/>
      <c r="C85" s="1051"/>
      <c r="D85" s="1052"/>
      <c r="E85" s="1052"/>
      <c r="F85" s="1053"/>
      <c r="G85" s="986" t="s">
        <v>672</v>
      </c>
      <c r="H85" s="986"/>
      <c r="I85" s="385">
        <f>LOOKUP($L$2,'TODO 1'!$D$7:$D$41,'TODO 1'!CH$7:CH$41)</f>
        <v>0</v>
      </c>
      <c r="J85" s="1488"/>
      <c r="K85" s="997"/>
      <c r="L85" s="627"/>
    </row>
    <row r="86" spans="1:12" ht="31.5" customHeight="1" thickBot="1">
      <c r="A86" s="1423"/>
      <c r="B86" s="1146"/>
      <c r="C86" s="1054"/>
      <c r="D86" s="1055"/>
      <c r="E86" s="1055"/>
      <c r="F86" s="1056"/>
      <c r="G86" s="1060" t="str">
        <f>C82</f>
        <v>MATERIAL INFORMÁTICO</v>
      </c>
      <c r="H86" s="1060"/>
      <c r="I86" s="857">
        <f>LOOKUP($L$2,'TODO 1'!$D$7:$D$41,'TODO 1'!CI$7:CI$41)</f>
        <v>283808.89999999997</v>
      </c>
      <c r="J86" s="1488"/>
      <c r="K86" s="997"/>
      <c r="L86" s="437">
        <f>SUM(I82:I85)</f>
        <v>283808.9</v>
      </c>
    </row>
    <row r="87" spans="1:12" ht="20.25" customHeight="1" thickBot="1">
      <c r="A87" s="1423"/>
      <c r="B87" s="1144" t="s">
        <v>81</v>
      </c>
      <c r="C87" s="1047" t="s">
        <v>421</v>
      </c>
      <c r="D87" s="1047"/>
      <c r="E87" s="1047"/>
      <c r="F87" s="1047"/>
      <c r="G87" s="986" t="s">
        <v>35</v>
      </c>
      <c r="H87" s="986"/>
      <c r="I87" s="385">
        <f>LOOKUP($L$2,'TODO 1'!$D$7:$D$41,'TODO 1'!CJ$7:CJ$41)</f>
        <v>102673.38999999998</v>
      </c>
      <c r="J87" s="1488"/>
      <c r="K87" s="997"/>
      <c r="L87" s="627"/>
    </row>
    <row r="88" spans="1:12" ht="20.25" customHeight="1" thickBot="1">
      <c r="A88" s="1423"/>
      <c r="B88" s="1145"/>
      <c r="C88" s="1047"/>
      <c r="D88" s="1047"/>
      <c r="E88" s="1047"/>
      <c r="F88" s="1047"/>
      <c r="G88" s="991" t="s">
        <v>37</v>
      </c>
      <c r="H88" s="361" t="s">
        <v>34</v>
      </c>
      <c r="I88" s="385">
        <f>LOOKUP($L$2,'TODO 1'!$D$7:$D$41,'TODO 1'!CK$7:CK$41)</f>
        <v>0</v>
      </c>
      <c r="J88" s="1488"/>
      <c r="K88" s="997"/>
      <c r="L88" s="627"/>
    </row>
    <row r="89" spans="1:12" ht="20.25" customHeight="1" thickBot="1">
      <c r="A89" s="1423"/>
      <c r="B89" s="1145"/>
      <c r="C89" s="1047"/>
      <c r="D89" s="1047"/>
      <c r="E89" s="1047"/>
      <c r="F89" s="1047"/>
      <c r="G89" s="991"/>
      <c r="H89" s="361" t="s">
        <v>33</v>
      </c>
      <c r="I89" s="385">
        <f>LOOKUP($L$2,'TODO 1'!$D$7:$D$41,'TODO 1'!CL$7:CL$41)</f>
        <v>0</v>
      </c>
      <c r="J89" s="1488"/>
      <c r="K89" s="997"/>
      <c r="L89" s="627"/>
    </row>
    <row r="90" spans="1:12" ht="20.25" customHeight="1" thickBot="1">
      <c r="A90" s="1423"/>
      <c r="B90" s="1145"/>
      <c r="C90" s="1047"/>
      <c r="D90" s="1047"/>
      <c r="E90" s="1047"/>
      <c r="F90" s="1047"/>
      <c r="G90" s="986" t="s">
        <v>672</v>
      </c>
      <c r="H90" s="986"/>
      <c r="I90" s="385">
        <f>LOOKUP($L$2,'TODO 1'!$D$7:$D$41,'TODO 1'!CM$7:CM$41)</f>
        <v>0</v>
      </c>
      <c r="J90" s="1488"/>
      <c r="K90" s="997"/>
      <c r="L90" s="627"/>
    </row>
    <row r="91" spans="1:12" ht="31.5" customHeight="1" thickBot="1">
      <c r="A91" s="1423"/>
      <c r="B91" s="1146"/>
      <c r="C91" s="1047"/>
      <c r="D91" s="1047"/>
      <c r="E91" s="1047"/>
      <c r="F91" s="1047"/>
      <c r="G91" s="1060" t="str">
        <f>C87</f>
        <v>MATERIAL OFICINA</v>
      </c>
      <c r="H91" s="1060"/>
      <c r="I91" s="857">
        <f>LOOKUP($L$2,'TODO 1'!$D$7:$D$41,'TODO 1'!CN$7:CN$41)</f>
        <v>102673.38999999998</v>
      </c>
      <c r="J91" s="1488"/>
      <c r="K91" s="997"/>
      <c r="L91" s="437">
        <f>SUM(I87:I90)</f>
        <v>102673.38999999998</v>
      </c>
    </row>
    <row r="92" spans="1:12" ht="20.25" customHeight="1" thickBot="1">
      <c r="A92" s="1423"/>
      <c r="B92" s="1144" t="s">
        <v>82</v>
      </c>
      <c r="C92" s="1047" t="s">
        <v>422</v>
      </c>
      <c r="D92" s="1047"/>
      <c r="E92" s="1047"/>
      <c r="F92" s="1047"/>
      <c r="G92" s="986" t="s">
        <v>35</v>
      </c>
      <c r="H92" s="986"/>
      <c r="I92" s="385">
        <f>LOOKUP($L$2,'TODO 1'!$D$7:$D$41,'TODO 1'!CO$7:CO$41)</f>
        <v>388067.5</v>
      </c>
      <c r="J92" s="1488" t="s">
        <v>740</v>
      </c>
      <c r="K92" s="997"/>
      <c r="L92" s="627"/>
    </row>
    <row r="93" spans="1:12" ht="15.75" customHeight="1" thickBot="1">
      <c r="A93" s="1423"/>
      <c r="B93" s="1145"/>
      <c r="C93" s="1047"/>
      <c r="D93" s="1047"/>
      <c r="E93" s="1047"/>
      <c r="F93" s="1047"/>
      <c r="G93" s="991" t="s">
        <v>37</v>
      </c>
      <c r="H93" s="361" t="s">
        <v>34</v>
      </c>
      <c r="I93" s="385">
        <f>LOOKUP($L$2,'TODO 1'!$D$7:$D$41,'TODO 1'!CP$7:CP$41)</f>
        <v>0</v>
      </c>
      <c r="J93" s="1488"/>
      <c r="K93" s="997"/>
      <c r="L93" s="627"/>
    </row>
    <row r="94" spans="1:12" ht="20.25" customHeight="1" thickBot="1">
      <c r="A94" s="1423"/>
      <c r="B94" s="1145"/>
      <c r="C94" s="1047"/>
      <c r="D94" s="1047"/>
      <c r="E94" s="1047"/>
      <c r="F94" s="1047"/>
      <c r="G94" s="991"/>
      <c r="H94" s="361" t="s">
        <v>33</v>
      </c>
      <c r="I94" s="385">
        <f>LOOKUP($L$2,'TODO 1'!$D$7:$D$41,'TODO 1'!CQ$7:CQ$41)</f>
        <v>0</v>
      </c>
      <c r="J94" s="1488"/>
      <c r="K94" s="997"/>
      <c r="L94" s="627"/>
    </row>
    <row r="95" spans="1:12" ht="15.75" customHeight="1" thickBot="1">
      <c r="A95" s="1423"/>
      <c r="B95" s="1145"/>
      <c r="C95" s="1047"/>
      <c r="D95" s="1047"/>
      <c r="E95" s="1047"/>
      <c r="F95" s="1047"/>
      <c r="G95" s="986" t="s">
        <v>672</v>
      </c>
      <c r="H95" s="986"/>
      <c r="I95" s="856">
        <f>LOOKUP($L$2,'TODO 1'!$D$7:$D$41,'TODO 1'!CR$7:CR$41)</f>
        <v>0</v>
      </c>
      <c r="J95" s="1488"/>
      <c r="K95" s="997"/>
      <c r="L95" s="627"/>
    </row>
    <row r="96" spans="1:12" ht="31.5" customHeight="1" thickBot="1">
      <c r="A96" s="1423"/>
      <c r="B96" s="1146"/>
      <c r="C96" s="1047"/>
      <c r="D96" s="1047"/>
      <c r="E96" s="1047"/>
      <c r="F96" s="1047"/>
      <c r="G96" s="1060" t="str">
        <f>C92</f>
        <v>MOBILIARIO</v>
      </c>
      <c r="H96" s="1060"/>
      <c r="I96" s="857">
        <f>LOOKUP($L$2,'TODO 1'!$D$7:$D$41,'TODO 1'!CS$7:CS$41)</f>
        <v>388067.5</v>
      </c>
      <c r="J96" s="1488"/>
      <c r="K96" s="997"/>
      <c r="L96" s="437">
        <f>SUM(I92:I95)</f>
        <v>388067.5</v>
      </c>
    </row>
    <row r="97" spans="1:12" ht="15.75" customHeight="1" thickBot="1">
      <c r="A97" s="1423"/>
      <c r="B97" s="1153" t="s">
        <v>124</v>
      </c>
      <c r="C97" s="1396" t="s">
        <v>127</v>
      </c>
      <c r="D97" s="1028" t="s">
        <v>125</v>
      </c>
      <c r="E97" s="1121" t="s">
        <v>126</v>
      </c>
      <c r="F97" s="1121"/>
      <c r="G97" s="986" t="s">
        <v>35</v>
      </c>
      <c r="H97" s="986"/>
      <c r="I97" s="385">
        <f>LOOKUP($L$2,'TODO 1'!$D$7:$D$41,'TODO 1'!CT$7:CT$41)</f>
        <v>6047.08</v>
      </c>
      <c r="J97" s="1488" t="s">
        <v>741</v>
      </c>
      <c r="K97" s="997"/>
      <c r="L97" s="627"/>
    </row>
    <row r="98" spans="1:12" ht="20.25" customHeight="1" thickBot="1">
      <c r="A98" s="1423"/>
      <c r="B98" s="1154"/>
      <c r="C98" s="1397"/>
      <c r="D98" s="1028"/>
      <c r="E98" s="1121"/>
      <c r="F98" s="1121"/>
      <c r="G98" s="991" t="s">
        <v>37</v>
      </c>
      <c r="H98" s="361" t="s">
        <v>34</v>
      </c>
      <c r="I98" s="385">
        <f>LOOKUP($L$2,'TODO 1'!$D$7:$D$41,'TODO 1'!CU$7:CU$41)</f>
        <v>4511</v>
      </c>
      <c r="J98" s="1488"/>
      <c r="K98" s="997"/>
      <c r="L98" s="627"/>
    </row>
    <row r="99" spans="1:12" ht="20.25" customHeight="1" thickBot="1">
      <c r="A99" s="1423"/>
      <c r="B99" s="1154"/>
      <c r="C99" s="1397"/>
      <c r="D99" s="1028"/>
      <c r="E99" s="1121"/>
      <c r="F99" s="1121"/>
      <c r="G99" s="991"/>
      <c r="H99" s="361" t="s">
        <v>33</v>
      </c>
      <c r="I99" s="385">
        <f>LOOKUP($L$2,'TODO 1'!$D$7:$D$41,'TODO 1'!CV$7:CV$41)</f>
        <v>0</v>
      </c>
      <c r="J99" s="1488"/>
      <c r="K99" s="997"/>
      <c r="L99" s="627"/>
    </row>
    <row r="100" spans="1:12" ht="15" customHeight="1" thickBot="1">
      <c r="A100" s="1423"/>
      <c r="B100" s="1154"/>
      <c r="C100" s="1397"/>
      <c r="D100" s="1028"/>
      <c r="E100" s="1121"/>
      <c r="F100" s="1121"/>
      <c r="G100" s="986" t="s">
        <v>672</v>
      </c>
      <c r="H100" s="986"/>
      <c r="I100" s="385">
        <f>LOOKUP($L$2,'TODO 1'!$D$7:$D$41,'TODO 1'!CW$7:CW$41)</f>
        <v>0</v>
      </c>
      <c r="J100" s="1488"/>
      <c r="K100" s="997"/>
      <c r="L100" s="627"/>
    </row>
    <row r="101" spans="1:12" ht="31.5" customHeight="1" thickBot="1">
      <c r="A101" s="1423"/>
      <c r="B101" s="1154"/>
      <c r="C101" s="1397"/>
      <c r="D101" s="1028"/>
      <c r="E101" s="1121"/>
      <c r="F101" s="1121"/>
      <c r="G101" s="1060" t="s">
        <v>126</v>
      </c>
      <c r="H101" s="1060"/>
      <c r="I101" s="857">
        <f>LOOKUP($L$2,'TODO 1'!$D$7:$D$41,'TODO 1'!CX$7:CX$41)</f>
        <v>10558.08</v>
      </c>
      <c r="J101" s="1488"/>
      <c r="K101" s="997"/>
      <c r="L101" s="437">
        <f>SUM(I97:I100)</f>
        <v>10558.08</v>
      </c>
    </row>
    <row r="102" spans="1:12" ht="20.25" customHeight="1" thickBot="1">
      <c r="A102" s="1423"/>
      <c r="B102" s="1154"/>
      <c r="C102" s="1397"/>
      <c r="D102" s="1028" t="s">
        <v>129</v>
      </c>
      <c r="E102" s="1121" t="s">
        <v>128</v>
      </c>
      <c r="F102" s="1121"/>
      <c r="G102" s="986" t="s">
        <v>35</v>
      </c>
      <c r="H102" s="986"/>
      <c r="I102" s="385">
        <f>LOOKUP($L$2,'TODO 1'!$D$7:$D$41,'TODO 1'!CY$7:CY$41)</f>
        <v>617339.35</v>
      </c>
      <c r="J102" s="1488"/>
      <c r="K102" s="997"/>
      <c r="L102" s="627"/>
    </row>
    <row r="103" spans="1:12" ht="21" customHeight="1" thickBot="1">
      <c r="A103" s="1423"/>
      <c r="B103" s="1154"/>
      <c r="C103" s="1397"/>
      <c r="D103" s="1028"/>
      <c r="E103" s="1121"/>
      <c r="F103" s="1121"/>
      <c r="G103" s="991" t="s">
        <v>37</v>
      </c>
      <c r="H103" s="361" t="s">
        <v>34</v>
      </c>
      <c r="I103" s="385">
        <f>LOOKUP($L$2,'TODO 1'!$D$7:$D$41,'TODO 1'!CZ$7:CZ$41)</f>
        <v>0</v>
      </c>
      <c r="J103" s="1488"/>
      <c r="K103" s="997"/>
      <c r="L103" s="627"/>
    </row>
    <row r="104" spans="1:12" ht="20.25" customHeight="1" thickBot="1">
      <c r="A104" s="1423"/>
      <c r="B104" s="1154"/>
      <c r="C104" s="1397"/>
      <c r="D104" s="1028"/>
      <c r="E104" s="1121"/>
      <c r="F104" s="1121"/>
      <c r="G104" s="991"/>
      <c r="H104" s="361" t="s">
        <v>33</v>
      </c>
      <c r="I104" s="385">
        <f>LOOKUP($L$2,'TODO 1'!$D$7:$D$41,'TODO 1'!DA$7:DA$41)</f>
        <v>1970</v>
      </c>
      <c r="J104" s="1488"/>
      <c r="K104" s="997"/>
      <c r="L104" s="627"/>
    </row>
    <row r="105" spans="1:12" ht="20.25" customHeight="1" thickBot="1">
      <c r="A105" s="1423"/>
      <c r="B105" s="1154"/>
      <c r="C105" s="1397"/>
      <c r="D105" s="1028"/>
      <c r="E105" s="1121"/>
      <c r="F105" s="1121"/>
      <c r="G105" s="986" t="s">
        <v>672</v>
      </c>
      <c r="H105" s="986"/>
      <c r="I105" s="385">
        <f>LOOKUP($L$2,'TODO 1'!$D$7:$D$41,'TODO 1'!DB$7:DB$41)</f>
        <v>0</v>
      </c>
      <c r="J105" s="1488"/>
      <c r="K105" s="997"/>
      <c r="L105" s="627"/>
    </row>
    <row r="106" spans="1:12" ht="31.5" customHeight="1" thickBot="1">
      <c r="A106" s="1423"/>
      <c r="B106" s="1154"/>
      <c r="C106" s="1397"/>
      <c r="D106" s="1028"/>
      <c r="E106" s="1121"/>
      <c r="F106" s="1121"/>
      <c r="G106" s="1001" t="str">
        <f>E102</f>
        <v> BASES DE  DATOS EN LÍNEA</v>
      </c>
      <c r="H106" s="1001"/>
      <c r="I106" s="855">
        <f>LOOKUP($L$2,'TODO 1'!$D$7:$D$41,'TODO 1'!DC$7:DC$41)</f>
        <v>619309.35</v>
      </c>
      <c r="J106" s="1488"/>
      <c r="K106" s="997"/>
      <c r="L106" s="437">
        <f>SUM(I102:I105)</f>
        <v>619309.35</v>
      </c>
    </row>
    <row r="107" spans="1:12" ht="15.75" customHeight="1" thickBot="1">
      <c r="A107" s="1423"/>
      <c r="B107" s="1154"/>
      <c r="C107" s="1397"/>
      <c r="D107" s="1028" t="s">
        <v>130</v>
      </c>
      <c r="E107" s="1121" t="s">
        <v>133</v>
      </c>
      <c r="F107" s="1121"/>
      <c r="G107" s="986" t="s">
        <v>35</v>
      </c>
      <c r="H107" s="986"/>
      <c r="I107" s="385">
        <f>LOOKUP($L$2,'TODO 1'!$D$7:$D$41,'TODO 1'!DD$7:DD$41)</f>
        <v>302826.02</v>
      </c>
      <c r="J107" s="1488" t="s">
        <v>742</v>
      </c>
      <c r="K107" s="997"/>
      <c r="L107" s="627"/>
    </row>
    <row r="108" spans="1:12" ht="15" customHeight="1" thickBot="1">
      <c r="A108" s="1423"/>
      <c r="B108" s="1154"/>
      <c r="C108" s="1397"/>
      <c r="D108" s="1028"/>
      <c r="E108" s="1121"/>
      <c r="F108" s="1121"/>
      <c r="G108" s="991" t="s">
        <v>37</v>
      </c>
      <c r="H108" s="361" t="s">
        <v>34</v>
      </c>
      <c r="I108" s="385">
        <f>LOOKUP($L$2,'TODO 1'!$D$7:$D$41,'TODO 1'!DE$7:DE$41)</f>
        <v>0</v>
      </c>
      <c r="J108" s="1488"/>
      <c r="K108" s="997"/>
      <c r="L108" s="627"/>
    </row>
    <row r="109" spans="1:12" ht="20.25" customHeight="1" thickBot="1">
      <c r="A109" s="1423"/>
      <c r="B109" s="1154"/>
      <c r="C109" s="1397"/>
      <c r="D109" s="1028"/>
      <c r="E109" s="1121"/>
      <c r="F109" s="1121"/>
      <c r="G109" s="991"/>
      <c r="H109" s="361" t="s">
        <v>33</v>
      </c>
      <c r="I109" s="385">
        <f>LOOKUP($L$2,'TODO 1'!$D$7:$D$41,'TODO 1'!DF$7:DF$41)</f>
        <v>2308.4</v>
      </c>
      <c r="J109" s="1488"/>
      <c r="K109" s="997"/>
      <c r="L109" s="627"/>
    </row>
    <row r="110" spans="1:12" ht="15" customHeight="1" thickBot="1">
      <c r="A110" s="1423"/>
      <c r="B110" s="1154"/>
      <c r="C110" s="1397"/>
      <c r="D110" s="1028"/>
      <c r="E110" s="1121"/>
      <c r="F110" s="1121"/>
      <c r="G110" s="986" t="s">
        <v>672</v>
      </c>
      <c r="H110" s="986"/>
      <c r="I110" s="385">
        <f>LOOKUP($L$2,'TODO 1'!$D$7:$D$41,'TODO 1'!DG$7:DG$41)</f>
        <v>0</v>
      </c>
      <c r="J110" s="1488"/>
      <c r="K110" s="997"/>
      <c r="L110" s="627"/>
    </row>
    <row r="111" spans="1:12" ht="31.5" customHeight="1" thickBot="1">
      <c r="A111" s="1423"/>
      <c r="B111" s="1154"/>
      <c r="C111" s="1397"/>
      <c r="D111" s="1028"/>
      <c r="E111" s="1121"/>
      <c r="F111" s="1121"/>
      <c r="G111" s="1001" t="str">
        <f>E107</f>
        <v>REVISTAS ELECTRÓNICAS</v>
      </c>
      <c r="H111" s="1001"/>
      <c r="I111" s="855">
        <f>LOOKUP($L$2,'TODO 1'!$D$7:$D$41,'TODO 1'!DH$7:DH$41)</f>
        <v>305134.42000000004</v>
      </c>
      <c r="J111" s="1488"/>
      <c r="K111" s="997"/>
      <c r="L111" s="437">
        <f>SUM(I107:I110)</f>
        <v>305134.42000000004</v>
      </c>
    </row>
    <row r="112" spans="1:12" ht="15.75" customHeight="1" thickBot="1">
      <c r="A112" s="1423"/>
      <c r="B112" s="1154"/>
      <c r="C112" s="1397"/>
      <c r="D112" s="1028" t="s">
        <v>131</v>
      </c>
      <c r="E112" s="1121" t="s">
        <v>671</v>
      </c>
      <c r="F112" s="1121"/>
      <c r="G112" s="986" t="s">
        <v>35</v>
      </c>
      <c r="H112" s="986"/>
      <c r="I112" s="385">
        <f>LOOKUP($L$2,'TODO 1'!$D$7:$D$41,'TODO 1'!DI$7:DI$41)</f>
        <v>75891</v>
      </c>
      <c r="J112" s="1488"/>
      <c r="K112" s="997"/>
      <c r="L112" s="627"/>
    </row>
    <row r="113" spans="1:12" ht="15" customHeight="1" thickBot="1">
      <c r="A113" s="1423"/>
      <c r="B113" s="1154"/>
      <c r="C113" s="1397"/>
      <c r="D113" s="1028"/>
      <c r="E113" s="1121"/>
      <c r="F113" s="1121"/>
      <c r="G113" s="991" t="s">
        <v>37</v>
      </c>
      <c r="H113" s="361" t="s">
        <v>34</v>
      </c>
      <c r="I113" s="385">
        <f>LOOKUP($L$2,'TODO 1'!$D$7:$D$41,'TODO 1'!DJ$7:DJ$41)</f>
        <v>0</v>
      </c>
      <c r="J113" s="1488"/>
      <c r="K113" s="997"/>
      <c r="L113" s="627"/>
    </row>
    <row r="114" spans="1:12" ht="20.25" customHeight="1" thickBot="1">
      <c r="A114" s="1423"/>
      <c r="B114" s="1154"/>
      <c r="C114" s="1397"/>
      <c r="D114" s="1028"/>
      <c r="E114" s="1121"/>
      <c r="F114" s="1121"/>
      <c r="G114" s="991"/>
      <c r="H114" s="361" t="s">
        <v>33</v>
      </c>
      <c r="I114" s="385">
        <f>LOOKUP($L$2,'TODO 1'!$D$7:$D$41,'TODO 1'!DK$7:DK$41)</f>
        <v>0</v>
      </c>
      <c r="J114" s="1488"/>
      <c r="K114" s="997"/>
      <c r="L114" s="627"/>
    </row>
    <row r="115" spans="1:12" ht="15" customHeight="1" thickBot="1">
      <c r="A115" s="1423"/>
      <c r="B115" s="1154"/>
      <c r="C115" s="1397"/>
      <c r="D115" s="1028"/>
      <c r="E115" s="1121"/>
      <c r="F115" s="1121"/>
      <c r="G115" s="986" t="s">
        <v>672</v>
      </c>
      <c r="H115" s="986"/>
      <c r="I115" s="385">
        <f>LOOKUP($L$2,'TODO 1'!$D$7:$D$41,'TODO 1'!DL$7:DL$41)</f>
        <v>0</v>
      </c>
      <c r="J115" s="1488"/>
      <c r="K115" s="997"/>
      <c r="L115" s="627"/>
    </row>
    <row r="116" spans="1:12" ht="31.5" customHeight="1" thickBot="1">
      <c r="A116" s="1423"/>
      <c r="B116" s="1154"/>
      <c r="C116" s="1397"/>
      <c r="D116" s="1028"/>
      <c r="E116" s="1121"/>
      <c r="F116" s="1121"/>
      <c r="G116" s="1001" t="str">
        <f>E112</f>
        <v>LIBROS ELECTRÓNICOS</v>
      </c>
      <c r="H116" s="1001"/>
      <c r="I116" s="855">
        <f>LOOKUP($L$2,'TODO 1'!$D$7:$D$41,'TODO 1'!DM$7:DM$41)</f>
        <v>75891</v>
      </c>
      <c r="J116" s="1488"/>
      <c r="K116" s="997"/>
      <c r="L116" s="437">
        <f>SUM(I112:I115)</f>
        <v>75891</v>
      </c>
    </row>
    <row r="117" spans="1:12" ht="15.75" customHeight="1" thickBot="1">
      <c r="A117" s="1423"/>
      <c r="B117" s="1154"/>
      <c r="C117" s="1397"/>
      <c r="D117" s="1028" t="s">
        <v>132</v>
      </c>
      <c r="E117" s="1122" t="s">
        <v>134</v>
      </c>
      <c r="F117" s="1123"/>
      <c r="G117" s="986" t="s">
        <v>35</v>
      </c>
      <c r="H117" s="986"/>
      <c r="I117" s="385">
        <f>LOOKUP($L$2,'TODO 1'!$D$7:$D$41,'TODO 1'!DN$7:DN$41)</f>
        <v>43</v>
      </c>
      <c r="J117" s="1488" t="s">
        <v>743</v>
      </c>
      <c r="K117" s="997"/>
      <c r="L117" s="627"/>
    </row>
    <row r="118" spans="1:12" ht="15" customHeight="1" thickBot="1">
      <c r="A118" s="1423"/>
      <c r="B118" s="1154"/>
      <c r="C118" s="1397"/>
      <c r="D118" s="1028"/>
      <c r="E118" s="1124"/>
      <c r="F118" s="1125"/>
      <c r="G118" s="991" t="s">
        <v>37</v>
      </c>
      <c r="H118" s="361" t="s">
        <v>34</v>
      </c>
      <c r="I118" s="385">
        <f>LOOKUP($L$2,'TODO 1'!$D$7:$D$41,'TODO 1'!DO$7:DO$41)</f>
        <v>0</v>
      </c>
      <c r="J118" s="1488"/>
      <c r="K118" s="997"/>
      <c r="L118" s="627"/>
    </row>
    <row r="119" spans="1:12" ht="20.25" customHeight="1" thickBot="1">
      <c r="A119" s="1423"/>
      <c r="B119" s="1154"/>
      <c r="C119" s="1397"/>
      <c r="D119" s="1028"/>
      <c r="E119" s="1124"/>
      <c r="F119" s="1125"/>
      <c r="G119" s="991"/>
      <c r="H119" s="361" t="s">
        <v>33</v>
      </c>
      <c r="I119" s="385">
        <f>LOOKUP($L$2,'TODO 1'!$D$7:$D$41,'TODO 1'!DP$7:DP$41)</f>
        <v>0</v>
      </c>
      <c r="J119" s="1488"/>
      <c r="K119" s="997"/>
      <c r="L119" s="627"/>
    </row>
    <row r="120" spans="1:12" ht="15" customHeight="1" thickBot="1">
      <c r="A120" s="1423"/>
      <c r="B120" s="1154"/>
      <c r="C120" s="1397"/>
      <c r="D120" s="1028"/>
      <c r="E120" s="1124"/>
      <c r="F120" s="1125"/>
      <c r="G120" s="986" t="s">
        <v>672</v>
      </c>
      <c r="H120" s="986"/>
      <c r="I120" s="385">
        <f>LOOKUP($L$2,'TODO 1'!$D$7:$D$41,'TODO 1'!DQ$7:DQ$41)</f>
        <v>0</v>
      </c>
      <c r="J120" s="1488"/>
      <c r="K120" s="997"/>
      <c r="L120" s="627"/>
    </row>
    <row r="121" spans="1:12" ht="33.75" customHeight="1" thickBot="1">
      <c r="A121" s="1423"/>
      <c r="B121" s="1154"/>
      <c r="C121" s="1397"/>
      <c r="D121" s="1028"/>
      <c r="E121" s="1126"/>
      <c r="F121" s="1127"/>
      <c r="G121" s="1060" t="str">
        <f>E117</f>
        <v> OTROS RECURSOS DE INFORMACIÓN ELECTRÓNICA</v>
      </c>
      <c r="H121" s="1060"/>
      <c r="I121" s="857">
        <f>LOOKUP($L$2,'TODO 1'!$D$7:$D$41,'TODO 1'!DR$7:DR$41)</f>
        <v>43</v>
      </c>
      <c r="J121" s="1488"/>
      <c r="K121" s="997"/>
      <c r="L121" s="437">
        <f>SUM(I117:I120)</f>
        <v>43</v>
      </c>
    </row>
    <row r="122" spans="1:12" ht="33.75" customHeight="1" thickBot="1">
      <c r="A122" s="1423"/>
      <c r="B122" s="1155"/>
      <c r="C122" s="1398"/>
      <c r="D122" s="1399" t="s">
        <v>731</v>
      </c>
      <c r="E122" s="1400"/>
      <c r="F122" s="1400"/>
      <c r="G122" s="1400"/>
      <c r="H122" s="1401"/>
      <c r="I122" s="855">
        <f>I101+I106+I111+I116+I121</f>
        <v>1010935.85</v>
      </c>
      <c r="J122" s="1488"/>
      <c r="K122" s="997"/>
      <c r="L122" s="719"/>
    </row>
    <row r="123" spans="1:12" ht="15.75" customHeight="1" thickBot="1">
      <c r="A123" s="1423"/>
      <c r="B123" s="1144" t="s">
        <v>84</v>
      </c>
      <c r="C123" s="1462" t="s">
        <v>352</v>
      </c>
      <c r="D123" s="1299">
        <f>LOOKUP($L$2,'TODO 1'!$D$7:$D$38,'TODO 1'!DT$7:DT$38)</f>
        <v>0</v>
      </c>
      <c r="E123" s="1299"/>
      <c r="F123" s="1300"/>
      <c r="G123" s="346"/>
      <c r="H123" s="356" t="s">
        <v>423</v>
      </c>
      <c r="I123" s="386"/>
      <c r="J123" s="1488"/>
      <c r="K123" s="997"/>
      <c r="L123" s="628"/>
    </row>
    <row r="124" spans="1:12" ht="15.75" customHeight="1" thickBot="1">
      <c r="A124" s="1423"/>
      <c r="B124" s="1145"/>
      <c r="C124" s="1463"/>
      <c r="D124" s="1301"/>
      <c r="E124" s="1301"/>
      <c r="F124" s="1302"/>
      <c r="G124" s="986" t="s">
        <v>35</v>
      </c>
      <c r="H124" s="986"/>
      <c r="I124" s="385">
        <f>LOOKUP($L$2,'TODO 1'!$D$7:$D$41,'TODO 1'!DU$7:DU$41)</f>
        <v>960961.3200000001</v>
      </c>
      <c r="J124" s="1488"/>
      <c r="K124" s="997"/>
      <c r="L124" s="627"/>
    </row>
    <row r="125" spans="1:12" ht="19.5" customHeight="1" thickBot="1">
      <c r="A125" s="1423"/>
      <c r="B125" s="1145"/>
      <c r="C125" s="1463"/>
      <c r="D125" s="1301"/>
      <c r="E125" s="1301"/>
      <c r="F125" s="1302"/>
      <c r="G125" s="991" t="s">
        <v>37</v>
      </c>
      <c r="H125" s="361" t="s">
        <v>34</v>
      </c>
      <c r="I125" s="385">
        <f>LOOKUP($L$2,'TODO 1'!$D$7:$D$41,'TODO 1'!DV$7:DV$41)</f>
        <v>14042</v>
      </c>
      <c r="J125" s="1488"/>
      <c r="K125" s="997"/>
      <c r="L125" s="627"/>
    </row>
    <row r="126" spans="1:12" ht="20.25" customHeight="1" thickBot="1">
      <c r="A126" s="1423"/>
      <c r="B126" s="1145"/>
      <c r="C126" s="1463"/>
      <c r="D126" s="1301"/>
      <c r="E126" s="1301"/>
      <c r="F126" s="1302"/>
      <c r="G126" s="991"/>
      <c r="H126" s="361" t="s">
        <v>33</v>
      </c>
      <c r="I126" s="385">
        <f>LOOKUP($L$2,'TODO 1'!$D$7:$D$41,'TODO 1'!DW$7:DW$41)</f>
        <v>0</v>
      </c>
      <c r="J126" s="1488"/>
      <c r="K126" s="997"/>
      <c r="L126" s="627"/>
    </row>
    <row r="127" spans="1:12" ht="15.75" customHeight="1" thickBot="1">
      <c r="A127" s="1423"/>
      <c r="B127" s="1145"/>
      <c r="C127" s="1463"/>
      <c r="D127" s="1301"/>
      <c r="E127" s="1301"/>
      <c r="F127" s="1302"/>
      <c r="G127" s="986" t="s">
        <v>672</v>
      </c>
      <c r="H127" s="986"/>
      <c r="I127" s="385">
        <f>LOOKUP($L$2,'TODO 1'!$D$7:$D$41,'TODO 1'!DX$7:DX$41)</f>
        <v>11822</v>
      </c>
      <c r="J127" s="1488"/>
      <c r="K127" s="997"/>
      <c r="L127" s="627"/>
    </row>
    <row r="128" spans="1:12" ht="23.25" customHeight="1" thickBot="1">
      <c r="A128" s="1423"/>
      <c r="B128" s="1146"/>
      <c r="C128" s="1464"/>
      <c r="D128" s="1303"/>
      <c r="E128" s="1303"/>
      <c r="F128" s="1304"/>
      <c r="G128" s="1060" t="str">
        <f>C123</f>
        <v>OTROS</v>
      </c>
      <c r="H128" s="1060"/>
      <c r="I128" s="857">
        <f>LOOKUP($L$2,'TODO 1'!$D$7:$D$41,'TODO 1'!DY$7:DY$41)</f>
        <v>986825.3200000001</v>
      </c>
      <c r="J128" s="1488"/>
      <c r="K128" s="997"/>
      <c r="L128" s="437">
        <f>SUM(I124:I127)</f>
        <v>986825.3200000001</v>
      </c>
    </row>
    <row r="129" spans="1:12" ht="23.25" customHeight="1">
      <c r="A129" s="1423"/>
      <c r="B129" s="1134" t="s">
        <v>673</v>
      </c>
      <c r="C129" s="1135"/>
      <c r="D129" s="1135"/>
      <c r="E129" s="1135"/>
      <c r="F129" s="1136"/>
      <c r="G129" s="986" t="s">
        <v>35</v>
      </c>
      <c r="H129" s="986"/>
      <c r="I129" s="385">
        <f>LOOKUP($L$2,'TODO 1'!$D$7:$D$41,'TODO 1'!DZ$7:DZ$41)</f>
        <v>6079607.379999999</v>
      </c>
      <c r="J129" s="993" t="s">
        <v>744</v>
      </c>
      <c r="K129" s="996" t="s">
        <v>701</v>
      </c>
      <c r="L129" s="719"/>
    </row>
    <row r="130" spans="1:12" ht="23.25" customHeight="1">
      <c r="A130" s="1423"/>
      <c r="B130" s="1137"/>
      <c r="C130" s="1138"/>
      <c r="D130" s="1138"/>
      <c r="E130" s="1138"/>
      <c r="F130" s="1139"/>
      <c r="G130" s="991" t="s">
        <v>37</v>
      </c>
      <c r="H130" s="361" t="s">
        <v>34</v>
      </c>
      <c r="I130" s="385">
        <f>LOOKUP($L$2,'TODO 1'!$D$7:$D$41,'TODO 1'!EA$7:EA$41)</f>
        <v>541066.55</v>
      </c>
      <c r="J130" s="994"/>
      <c r="K130" s="992"/>
      <c r="L130" s="719"/>
    </row>
    <row r="131" spans="1:12" ht="23.25" customHeight="1">
      <c r="A131" s="1423"/>
      <c r="B131" s="1137"/>
      <c r="C131" s="1138"/>
      <c r="D131" s="1138"/>
      <c r="E131" s="1138"/>
      <c r="F131" s="1139"/>
      <c r="G131" s="991"/>
      <c r="H131" s="361" t="s">
        <v>33</v>
      </c>
      <c r="I131" s="385">
        <f>LOOKUP($L$2,'TODO 1'!$D$7:$D$41,'TODO 1'!EB$7:EB$41)</f>
        <v>470432.25000000006</v>
      </c>
      <c r="J131" s="994"/>
      <c r="K131" s="992"/>
      <c r="L131" s="719"/>
    </row>
    <row r="132" spans="1:12" ht="23.25" customHeight="1">
      <c r="A132" s="1423"/>
      <c r="B132" s="1137"/>
      <c r="C132" s="1138"/>
      <c r="D132" s="1138"/>
      <c r="E132" s="1138"/>
      <c r="F132" s="1139"/>
      <c r="G132" s="985" t="s">
        <v>672</v>
      </c>
      <c r="H132" s="985"/>
      <c r="I132" s="385">
        <f>LOOKUP($L$2,'TODO 1'!$D$7:$D$41,'TODO 1'!EC$7:EC$41)</f>
        <v>48307.81</v>
      </c>
      <c r="J132" s="994"/>
      <c r="K132" s="992"/>
      <c r="L132" s="719"/>
    </row>
    <row r="133" spans="1:12" ht="29.25" customHeight="1" thickBot="1">
      <c r="A133" s="1424"/>
      <c r="B133" s="1174" t="s">
        <v>673</v>
      </c>
      <c r="C133" s="1174"/>
      <c r="D133" s="1174"/>
      <c r="E133" s="1174"/>
      <c r="F133" s="1174"/>
      <c r="G133" s="1174"/>
      <c r="H133" s="1174"/>
      <c r="I133" s="850">
        <f>LOOKUP($L$2,'TODO 1'!$D$7:$D$41,'TODO 1'!ED$7:ED$41)</f>
        <v>7139413.990000001</v>
      </c>
      <c r="J133" s="995"/>
      <c r="K133" s="990"/>
      <c r="L133" s="629">
        <f>SUM(I129:I132)</f>
        <v>7139413.989999998</v>
      </c>
    </row>
    <row r="134" spans="1:12" ht="15.75" customHeight="1" thickBot="1">
      <c r="A134" s="1425" t="s">
        <v>659</v>
      </c>
      <c r="B134" s="1154" t="s">
        <v>136</v>
      </c>
      <c r="C134" s="1316" t="s">
        <v>855</v>
      </c>
      <c r="D134" s="1317"/>
      <c r="E134" s="1318"/>
      <c r="F134" s="1172" t="s">
        <v>263</v>
      </c>
      <c r="G134" s="1172"/>
      <c r="H134" s="842" t="s">
        <v>38</v>
      </c>
      <c r="I134" s="843">
        <f>LOOKUP($L$2,'TODO 1'!$D$7:$D$41,'TODO 1'!EE$7:EE$41)</f>
        <v>27</v>
      </c>
      <c r="J134" s="1488" t="s">
        <v>745</v>
      </c>
      <c r="K134" s="997" t="s">
        <v>702</v>
      </c>
      <c r="L134" s="630"/>
    </row>
    <row r="135" spans="1:12" ht="15.75" customHeight="1" thickBot="1">
      <c r="A135" s="1426"/>
      <c r="B135" s="1154"/>
      <c r="C135" s="1316"/>
      <c r="D135" s="1317"/>
      <c r="E135" s="1318"/>
      <c r="F135" s="1165" t="s">
        <v>661</v>
      </c>
      <c r="G135" s="1165"/>
      <c r="H135" s="363" t="s">
        <v>774</v>
      </c>
      <c r="I135" s="411">
        <f>LOOKUP($L$2,'TODO 1'!$D$7:$D$41,'TODO 1'!EF$7:EF$41)</f>
        <v>98</v>
      </c>
      <c r="J135" s="1488"/>
      <c r="K135" s="997"/>
      <c r="L135" s="624"/>
    </row>
    <row r="136" spans="1:12" ht="15.75" customHeight="1" thickBot="1">
      <c r="A136" s="1426"/>
      <c r="B136" s="1154"/>
      <c r="C136" s="1316"/>
      <c r="D136" s="1317"/>
      <c r="E136" s="1318"/>
      <c r="F136" s="1166" t="s">
        <v>662</v>
      </c>
      <c r="G136" s="1167"/>
      <c r="H136" s="380" t="s">
        <v>775</v>
      </c>
      <c r="I136" s="410">
        <f>LOOKUP($L$2,'TODO 1'!$D$7:$D$41,'TODO 1'!EG$7:EG$41)</f>
        <v>116</v>
      </c>
      <c r="J136" s="1488"/>
      <c r="K136" s="997"/>
      <c r="L136" s="403"/>
    </row>
    <row r="137" spans="1:12" ht="15.75" customHeight="1" thickBot="1">
      <c r="A137" s="1426"/>
      <c r="B137" s="1154"/>
      <c r="C137" s="1316"/>
      <c r="D137" s="1317"/>
      <c r="E137" s="1318"/>
      <c r="F137" s="1168"/>
      <c r="G137" s="1169"/>
      <c r="H137" s="364" t="s">
        <v>776</v>
      </c>
      <c r="I137" s="410">
        <f>LOOKUP($L$2,'TODO 1'!$D$7:$D$41,'TODO 1'!EH$7:EH$41)</f>
        <v>6</v>
      </c>
      <c r="J137" s="1488"/>
      <c r="K137" s="997"/>
      <c r="L137" s="403"/>
    </row>
    <row r="138" spans="1:12" ht="15.75" customHeight="1" thickBot="1">
      <c r="A138" s="1426"/>
      <c r="B138" s="1154"/>
      <c r="C138" s="1316"/>
      <c r="D138" s="1317"/>
      <c r="E138" s="1318"/>
      <c r="F138" s="1168"/>
      <c r="G138" s="1169"/>
      <c r="H138" s="369" t="s">
        <v>777</v>
      </c>
      <c r="I138" s="410">
        <f>LOOKUP($L$2,'TODO 1'!$D$7:$D$41,'TODO 1'!EI$7:EI$41)</f>
        <v>1</v>
      </c>
      <c r="J138" s="1488"/>
      <c r="K138" s="997"/>
      <c r="L138" s="403"/>
    </row>
    <row r="139" spans="1:12" ht="15.75" customHeight="1" thickBot="1">
      <c r="A139" s="1426"/>
      <c r="B139" s="1154"/>
      <c r="C139" s="1316"/>
      <c r="D139" s="1317"/>
      <c r="E139" s="1318"/>
      <c r="F139" s="1170"/>
      <c r="G139" s="1171"/>
      <c r="H139" s="362" t="s">
        <v>778</v>
      </c>
      <c r="I139" s="411">
        <f>LOOKUP($L$2,'TODO 1'!$D$7:$D$41,'TODO 1'!EJ$7:EJ$41)</f>
        <v>123</v>
      </c>
      <c r="J139" s="1488"/>
      <c r="K139" s="997"/>
      <c r="L139" s="437">
        <f>SUM(I136:I138)</f>
        <v>123</v>
      </c>
    </row>
    <row r="140" spans="1:12" ht="15.75" customHeight="1" thickBot="1">
      <c r="A140" s="1426"/>
      <c r="B140" s="1154"/>
      <c r="C140" s="1316"/>
      <c r="D140" s="1317"/>
      <c r="E140" s="1318"/>
      <c r="F140" s="1166" t="s">
        <v>663</v>
      </c>
      <c r="G140" s="1167"/>
      <c r="H140" s="379" t="s">
        <v>779</v>
      </c>
      <c r="I140" s="410">
        <f>LOOKUP($L$2,'TODO 1'!$D$7:$D$41,'TODO 1'!EK$7:EK$41)</f>
        <v>7</v>
      </c>
      <c r="J140" s="1488"/>
      <c r="K140" s="997"/>
      <c r="L140" s="403"/>
    </row>
    <row r="141" spans="1:12" ht="15.75" customHeight="1" thickBot="1">
      <c r="A141" s="1426"/>
      <c r="B141" s="1154"/>
      <c r="C141" s="1316"/>
      <c r="D141" s="1317"/>
      <c r="E141" s="1318"/>
      <c r="F141" s="1168"/>
      <c r="G141" s="1169"/>
      <c r="H141" s="365" t="s">
        <v>780</v>
      </c>
      <c r="I141" s="410">
        <f>LOOKUP($L$2,'TODO 1'!$D$7:$D$41,'TODO 1'!EL$7:EL$41)</f>
        <v>4</v>
      </c>
      <c r="J141" s="1488"/>
      <c r="K141" s="997"/>
      <c r="L141" s="403"/>
    </row>
    <row r="142" spans="1:12" ht="15.75" customHeight="1" thickBot="1">
      <c r="A142" s="1426"/>
      <c r="B142" s="1154"/>
      <c r="C142" s="1316"/>
      <c r="D142" s="1317"/>
      <c r="E142" s="1318"/>
      <c r="F142" s="1168"/>
      <c r="G142" s="1169"/>
      <c r="H142" s="369" t="s">
        <v>781</v>
      </c>
      <c r="I142" s="410">
        <f>LOOKUP($L$2,'TODO 1'!$D$7:$D$41,'TODO 1'!EM$7:EM$41)</f>
        <v>27</v>
      </c>
      <c r="J142" s="1488"/>
      <c r="K142" s="997"/>
      <c r="L142" s="403"/>
    </row>
    <row r="143" spans="1:12" ht="15.75" customHeight="1" thickBot="1">
      <c r="A143" s="1426"/>
      <c r="B143" s="1154"/>
      <c r="C143" s="1319"/>
      <c r="D143" s="1320"/>
      <c r="E143" s="1321"/>
      <c r="F143" s="1170"/>
      <c r="G143" s="1171"/>
      <c r="H143" s="362" t="s">
        <v>782</v>
      </c>
      <c r="I143" s="414">
        <f>LOOKUP($L$2,'TODO 1'!$D$7:$D$41,'TODO 1'!EN$7:EN$41)</f>
        <v>38</v>
      </c>
      <c r="J143" s="1488"/>
      <c r="K143" s="997"/>
      <c r="L143" s="437">
        <f>SUM(I140:I142)</f>
        <v>38</v>
      </c>
    </row>
    <row r="144" spans="1:12" ht="17.25" customHeight="1" thickBot="1">
      <c r="A144" s="1426"/>
      <c r="B144" s="1154"/>
      <c r="C144" s="1322" t="s">
        <v>855</v>
      </c>
      <c r="D144" s="1323"/>
      <c r="E144" s="1323"/>
      <c r="F144" s="1323"/>
      <c r="G144" s="1323"/>
      <c r="H144" s="1324"/>
      <c r="I144" s="858">
        <f>LOOKUP($L$2,'TODO 1'!$D$7:$D$41,'TODO 1'!EO$7:EO$41)</f>
        <v>286</v>
      </c>
      <c r="J144" s="1488"/>
      <c r="K144" s="997"/>
      <c r="L144" s="438">
        <f>I134+I135+I139+I143</f>
        <v>286</v>
      </c>
    </row>
    <row r="145" spans="1:12" ht="17.25" customHeight="1" thickBot="1">
      <c r="A145" s="1426"/>
      <c r="B145" s="1154" t="s">
        <v>135</v>
      </c>
      <c r="C145" s="1335" t="s">
        <v>856</v>
      </c>
      <c r="D145" s="1336"/>
      <c r="E145" s="1337"/>
      <c r="F145" s="1173" t="s">
        <v>263</v>
      </c>
      <c r="G145" s="1173"/>
      <c r="H145" s="387" t="s">
        <v>38</v>
      </c>
      <c r="I145" s="837"/>
      <c r="J145" s="1488"/>
      <c r="K145" s="997"/>
      <c r="L145" s="838"/>
    </row>
    <row r="146" spans="1:12" ht="15.75" customHeight="1" thickBot="1">
      <c r="A146" s="1426"/>
      <c r="B146" s="1154"/>
      <c r="C146" s="1316"/>
      <c r="D146" s="1317"/>
      <c r="E146" s="1318"/>
      <c r="F146" s="1165" t="s">
        <v>661</v>
      </c>
      <c r="G146" s="1165"/>
      <c r="H146" s="362" t="s">
        <v>774</v>
      </c>
      <c r="I146" s="411">
        <f>LOOKUP($L$2,'TODO 1'!$D$7:$D$41,'TODO 1'!EQ$7:EQ$41)</f>
        <v>22</v>
      </c>
      <c r="J146" s="1488"/>
      <c r="K146" s="997"/>
      <c r="L146" s="403"/>
    </row>
    <row r="147" spans="1:12" ht="15.75" customHeight="1" thickBot="1">
      <c r="A147" s="1426"/>
      <c r="B147" s="1154"/>
      <c r="C147" s="1316"/>
      <c r="D147" s="1317"/>
      <c r="E147" s="1318"/>
      <c r="F147" s="1166" t="s">
        <v>662</v>
      </c>
      <c r="G147" s="1167"/>
      <c r="H147" s="369" t="s">
        <v>775</v>
      </c>
      <c r="I147" s="410">
        <f>LOOKUP($L$2,'TODO 1'!$D$7:$D$41,'TODO 1'!ER$7:ER$41)</f>
        <v>71</v>
      </c>
      <c r="J147" s="1488"/>
      <c r="K147" s="997"/>
      <c r="L147" s="403"/>
    </row>
    <row r="148" spans="1:12" ht="15.75" customHeight="1" thickBot="1">
      <c r="A148" s="1426"/>
      <c r="B148" s="1154"/>
      <c r="C148" s="1316"/>
      <c r="D148" s="1317"/>
      <c r="E148" s="1318"/>
      <c r="F148" s="1168"/>
      <c r="G148" s="1169"/>
      <c r="H148" s="364" t="s">
        <v>776</v>
      </c>
      <c r="I148" s="410">
        <f>LOOKUP($L$2,'TODO 1'!$D$7:$D$41,'TODO 1'!ES$7:ES$41)</f>
        <v>0</v>
      </c>
      <c r="J148" s="1488"/>
      <c r="K148" s="997"/>
      <c r="L148" s="437"/>
    </row>
    <row r="149" spans="1:12" ht="15.75" customHeight="1" thickBot="1">
      <c r="A149" s="1426"/>
      <c r="B149" s="1154"/>
      <c r="C149" s="1316"/>
      <c r="D149" s="1317"/>
      <c r="E149" s="1318"/>
      <c r="F149" s="1168"/>
      <c r="G149" s="1169"/>
      <c r="H149" s="379" t="s">
        <v>777</v>
      </c>
      <c r="I149" s="410">
        <f>LOOKUP($L$2,'TODO 1'!$D$7:$D$41,'TODO 1'!ET$7:ET$41)</f>
        <v>5</v>
      </c>
      <c r="J149" s="1488"/>
      <c r="K149" s="997"/>
      <c r="L149" s="403"/>
    </row>
    <row r="150" spans="1:12" ht="15.75" customHeight="1" thickBot="1">
      <c r="A150" s="1426"/>
      <c r="B150" s="1154"/>
      <c r="C150" s="1316"/>
      <c r="D150" s="1317"/>
      <c r="E150" s="1318"/>
      <c r="F150" s="1170"/>
      <c r="G150" s="1171"/>
      <c r="H150" s="839" t="s">
        <v>778</v>
      </c>
      <c r="I150" s="411">
        <f>LOOKUP($L$2,'TODO 1'!$D$7:$D$41,'TODO 1'!EU$7:EU$41)</f>
        <v>76</v>
      </c>
      <c r="J150" s="1488"/>
      <c r="K150" s="997"/>
      <c r="L150" s="437">
        <f>SUM(I147:I149)</f>
        <v>76</v>
      </c>
    </row>
    <row r="151" spans="1:12" ht="15.75" customHeight="1" thickBot="1">
      <c r="A151" s="1426"/>
      <c r="B151" s="1154"/>
      <c r="C151" s="1316"/>
      <c r="D151" s="1317"/>
      <c r="E151" s="1318"/>
      <c r="F151" s="1166" t="s">
        <v>663</v>
      </c>
      <c r="G151" s="1167"/>
      <c r="H151" s="364" t="s">
        <v>779</v>
      </c>
      <c r="I151" s="410">
        <f>LOOKUP($L$2,'TODO 1'!$D$7:$D$41,'TODO 1'!EV$7:EV$41)</f>
        <v>14</v>
      </c>
      <c r="J151" s="1488"/>
      <c r="K151" s="997"/>
      <c r="L151" s="437"/>
    </row>
    <row r="152" spans="1:12" ht="15.75" customHeight="1" thickBot="1">
      <c r="A152" s="1426"/>
      <c r="B152" s="1154"/>
      <c r="C152" s="1316"/>
      <c r="D152" s="1317"/>
      <c r="E152" s="1318"/>
      <c r="F152" s="1168"/>
      <c r="G152" s="1169"/>
      <c r="H152" s="379" t="s">
        <v>780</v>
      </c>
      <c r="I152" s="410">
        <f>LOOKUP($L$2,'TODO 1'!$D$7:$D$41,'TODO 1'!EW$7:EW$41)</f>
        <v>5</v>
      </c>
      <c r="J152" s="1488"/>
      <c r="K152" s="997"/>
      <c r="L152" s="403"/>
    </row>
    <row r="153" spans="1:12" ht="15.75" customHeight="1" thickBot="1">
      <c r="A153" s="1426"/>
      <c r="B153" s="1154"/>
      <c r="C153" s="1316"/>
      <c r="D153" s="1317"/>
      <c r="E153" s="1318"/>
      <c r="F153" s="1168"/>
      <c r="G153" s="1169"/>
      <c r="H153" s="369" t="s">
        <v>781</v>
      </c>
      <c r="I153" s="410">
        <f>LOOKUP($L$2,'TODO 1'!$D$7:$D$41,'TODO 1'!EX$7:EX$41)</f>
        <v>26</v>
      </c>
      <c r="J153" s="1488"/>
      <c r="K153" s="997"/>
      <c r="L153" s="403"/>
    </row>
    <row r="154" spans="1:12" ht="15.75" customHeight="1" thickBot="1">
      <c r="A154" s="1426"/>
      <c r="B154" s="1154"/>
      <c r="C154" s="1319"/>
      <c r="D154" s="1320"/>
      <c r="E154" s="1321"/>
      <c r="F154" s="1170"/>
      <c r="G154" s="1171"/>
      <c r="H154" s="362" t="s">
        <v>782</v>
      </c>
      <c r="I154" s="411">
        <f>LOOKUP($L$2,'TODO 1'!$D$7:$D$41,'TODO 1'!EY$7:EY$41)</f>
        <v>45</v>
      </c>
      <c r="J154" s="1488"/>
      <c r="K154" s="997"/>
      <c r="L154" s="437">
        <f>SUM(I151:I153)</f>
        <v>45</v>
      </c>
    </row>
    <row r="155" spans="1:12" ht="15.75" customHeight="1" thickBot="1">
      <c r="A155" s="1426"/>
      <c r="B155" s="1155"/>
      <c r="C155" s="1314" t="s">
        <v>856</v>
      </c>
      <c r="D155" s="1314"/>
      <c r="E155" s="1314"/>
      <c r="F155" s="1314"/>
      <c r="G155" s="1314"/>
      <c r="H155" s="1315"/>
      <c r="I155" s="858">
        <f>LOOKUP($L$2,'TODO 1'!$D$7:$D$41,'TODO 1'!EZ$7:EZ$41)</f>
        <v>143</v>
      </c>
      <c r="J155" s="1488"/>
      <c r="K155" s="997"/>
      <c r="L155" s="438">
        <f>I145+I146+I150+I154</f>
        <v>143</v>
      </c>
    </row>
    <row r="156" spans="1:12" ht="15.75" customHeight="1" thickBot="1">
      <c r="A156" s="1426"/>
      <c r="B156" s="1144" t="s">
        <v>137</v>
      </c>
      <c r="C156" s="1305" t="s">
        <v>138</v>
      </c>
      <c r="D156" s="1306"/>
      <c r="E156" s="1306"/>
      <c r="F156" s="1306"/>
      <c r="G156" s="1307"/>
      <c r="H156" s="364" t="s">
        <v>786</v>
      </c>
      <c r="I156" s="410">
        <f>LOOKUP($L$2,'TODO 1'!$D$7:$D$41,'TODO 1'!FA$7:FA$41)</f>
        <v>69</v>
      </c>
      <c r="J156" s="1488" t="s">
        <v>746</v>
      </c>
      <c r="K156" s="997" t="s">
        <v>703</v>
      </c>
      <c r="L156" s="403"/>
    </row>
    <row r="157" spans="1:12" ht="15.75" customHeight="1" thickBot="1">
      <c r="A157" s="1426"/>
      <c r="B157" s="1145"/>
      <c r="C157" s="1308"/>
      <c r="D157" s="1309"/>
      <c r="E157" s="1309"/>
      <c r="F157" s="1309"/>
      <c r="G157" s="1310"/>
      <c r="H157" s="364" t="s">
        <v>787</v>
      </c>
      <c r="I157" s="410">
        <f>LOOKUP($L$2,'TODO 1'!$D$7:$D$41,'TODO 1'!FB$7:FB$41)</f>
        <v>62</v>
      </c>
      <c r="J157" s="1488"/>
      <c r="K157" s="997"/>
      <c r="L157" s="403"/>
    </row>
    <row r="158" spans="1:12" ht="15.75" customHeight="1" thickBot="1">
      <c r="A158" s="1426"/>
      <c r="B158" s="1145"/>
      <c r="C158" s="1308"/>
      <c r="D158" s="1309"/>
      <c r="E158" s="1309"/>
      <c r="F158" s="1309"/>
      <c r="G158" s="1310"/>
      <c r="H158" s="364" t="s">
        <v>39</v>
      </c>
      <c r="I158" s="410">
        <f>LOOKUP($L$2,'TODO 1'!$D$7:$D$41,'TODO 1'!FC$7:FC$41)</f>
        <v>7</v>
      </c>
      <c r="J158" s="1488"/>
      <c r="K158" s="997"/>
      <c r="L158" s="403"/>
    </row>
    <row r="159" spans="1:12" ht="15.75" customHeight="1" thickBot="1">
      <c r="A159" s="1426"/>
      <c r="B159" s="1145"/>
      <c r="C159" s="1308"/>
      <c r="D159" s="1309"/>
      <c r="E159" s="1309"/>
      <c r="F159" s="1309"/>
      <c r="G159" s="1310"/>
      <c r="H159" s="364" t="s">
        <v>788</v>
      </c>
      <c r="I159" s="410">
        <f>LOOKUP($L$2,'TODO 1'!$D$7:$D$41,'TODO 1'!FD$7:FD$41)</f>
        <v>0</v>
      </c>
      <c r="J159" s="1488"/>
      <c r="K159" s="997"/>
      <c r="L159" s="403"/>
    </row>
    <row r="160" spans="1:12" ht="15.75" customHeight="1" thickBot="1">
      <c r="A160" s="1426"/>
      <c r="B160" s="1146"/>
      <c r="C160" s="1311"/>
      <c r="D160" s="1312"/>
      <c r="E160" s="1312"/>
      <c r="F160" s="1312"/>
      <c r="G160" s="1313"/>
      <c r="H160" s="364" t="s">
        <v>40</v>
      </c>
      <c r="I160" s="410">
        <f>LOOKUP($L$2,'TODO 1'!$D$7:$D$41,'TODO 1'!FE$7:FE$41)</f>
        <v>0</v>
      </c>
      <c r="J160" s="1488"/>
      <c r="K160" s="997"/>
      <c r="L160" s="403"/>
    </row>
    <row r="161" spans="1:12" ht="20.25" customHeight="1" thickBot="1">
      <c r="A161" s="1426"/>
      <c r="B161" s="1156"/>
      <c r="C161" s="1157"/>
      <c r="D161" s="1157"/>
      <c r="E161" s="1157"/>
      <c r="F161" s="1157"/>
      <c r="G161" s="1158"/>
      <c r="H161" s="861" t="s">
        <v>664</v>
      </c>
      <c r="I161" s="862">
        <f>LOOKUP($L$2,'TODO 1'!$D$7:$D$41,'TODO 1'!FF$7:FF$41)</f>
        <v>429</v>
      </c>
      <c r="J161" s="1488"/>
      <c r="K161" s="997"/>
      <c r="L161" s="438">
        <f>I144+I155</f>
        <v>429</v>
      </c>
    </row>
    <row r="162" spans="1:12" ht="32.25" thickBot="1">
      <c r="A162" s="1426"/>
      <c r="B162" s="1159"/>
      <c r="C162" s="1160"/>
      <c r="D162" s="1160"/>
      <c r="E162" s="1160"/>
      <c r="F162" s="1160"/>
      <c r="G162" s="1161"/>
      <c r="H162" s="861" t="s">
        <v>836</v>
      </c>
      <c r="I162" s="862">
        <f>LOOKUP($L$2,'TODO 1'!$D$7:$D$41,'TODO 1'!FG$7:FG$41)</f>
        <v>138</v>
      </c>
      <c r="J162" s="1488"/>
      <c r="K162" s="997"/>
      <c r="L162" s="438">
        <f>I156+I157+I158+I159</f>
        <v>138</v>
      </c>
    </row>
    <row r="163" spans="1:12" ht="21" customHeight="1" thickBot="1">
      <c r="A163" s="1426"/>
      <c r="B163" s="1162"/>
      <c r="C163" s="1163"/>
      <c r="D163" s="1163"/>
      <c r="E163" s="1163"/>
      <c r="F163" s="1163"/>
      <c r="G163" s="1164"/>
      <c r="H163" s="859" t="s">
        <v>327</v>
      </c>
      <c r="I163" s="860">
        <f>LOOKUP($L$2,'TODO 1'!$D$7:$D$41,'TODO 1'!FH$7:FH$41)</f>
        <v>567</v>
      </c>
      <c r="J163" s="1488"/>
      <c r="K163" s="997"/>
      <c r="L163" s="711">
        <f>SUM(I161:I162)</f>
        <v>567</v>
      </c>
    </row>
    <row r="164" spans="1:12" ht="20.25" customHeight="1" thickBot="1">
      <c r="A164" s="1426"/>
      <c r="B164" s="1105" t="s">
        <v>425</v>
      </c>
      <c r="C164" s="1296"/>
      <c r="D164" s="1018" t="s">
        <v>139</v>
      </c>
      <c r="E164" s="1213" t="s">
        <v>5</v>
      </c>
      <c r="F164" s="1214"/>
      <c r="G164" s="1215"/>
      <c r="H164" s="359" t="s">
        <v>6</v>
      </c>
      <c r="I164" s="410">
        <f>LOOKUP($L$2,'TODO 1'!$D$7:$D$41,'TODO 1'!FI$7:FI$41)</f>
        <v>347</v>
      </c>
      <c r="J164" s="1488" t="s">
        <v>747</v>
      </c>
      <c r="K164" s="997"/>
      <c r="L164" s="403"/>
    </row>
    <row r="165" spans="1:12" ht="20.25" customHeight="1" thickBot="1">
      <c r="A165" s="1426"/>
      <c r="B165" s="1105"/>
      <c r="C165" s="1297"/>
      <c r="D165" s="1018"/>
      <c r="E165" s="1216"/>
      <c r="F165" s="1217"/>
      <c r="G165" s="1218"/>
      <c r="H165" s="359" t="s">
        <v>7</v>
      </c>
      <c r="I165" s="410">
        <f>LOOKUP($L$2,'TODO 1'!$D$7:$D$41,'TODO 1'!FJ$7:FJ$41)</f>
        <v>486</v>
      </c>
      <c r="J165" s="1488"/>
      <c r="K165" s="997"/>
      <c r="L165" s="403"/>
    </row>
    <row r="166" spans="1:12" ht="20.25" customHeight="1" thickBot="1">
      <c r="A166" s="1426"/>
      <c r="B166" s="1105"/>
      <c r="C166" s="1297"/>
      <c r="D166" s="1018" t="s">
        <v>140</v>
      </c>
      <c r="E166" s="1213" t="s">
        <v>8</v>
      </c>
      <c r="F166" s="1214"/>
      <c r="G166" s="1215"/>
      <c r="H166" s="359" t="s">
        <v>9</v>
      </c>
      <c r="I166" s="410">
        <f>LOOKUP($L$2,'TODO 1'!$D$7:$D$41,'TODO 1'!FK$7:FK$41)</f>
        <v>91</v>
      </c>
      <c r="J166" s="1488"/>
      <c r="K166" s="997"/>
      <c r="L166" s="403"/>
    </row>
    <row r="167" spans="1:12" ht="20.25" customHeight="1" thickBot="1">
      <c r="A167" s="1426"/>
      <c r="B167" s="1105"/>
      <c r="C167" s="1298"/>
      <c r="D167" s="1018"/>
      <c r="E167" s="1216"/>
      <c r="F167" s="1217"/>
      <c r="G167" s="1218"/>
      <c r="H167" s="359" t="s">
        <v>10</v>
      </c>
      <c r="I167" s="410">
        <f>LOOKUP($L$2,'TODO 1'!$D$7:$D$41,'TODO 1'!FL$7:FL$41)</f>
        <v>100</v>
      </c>
      <c r="J167" s="1488"/>
      <c r="K167" s="997"/>
      <c r="L167" s="403"/>
    </row>
    <row r="168" spans="1:12" ht="20.25" customHeight="1" thickBot="1">
      <c r="A168" s="1426"/>
      <c r="B168" s="1105" t="s">
        <v>0</v>
      </c>
      <c r="C168" s="1128" t="s">
        <v>11</v>
      </c>
      <c r="D168" s="1129"/>
      <c r="E168" s="1129"/>
      <c r="F168" s="1129"/>
      <c r="G168" s="1130"/>
      <c r="H168" s="359" t="s">
        <v>15</v>
      </c>
      <c r="I168" s="410">
        <f>LOOKUP($L$2,'TODO 1'!$D$7:$D$41,'TODO 1'!FM$7:FM$41)</f>
        <v>12</v>
      </c>
      <c r="J168" s="1488"/>
      <c r="K168" s="997"/>
      <c r="L168" s="403"/>
    </row>
    <row r="169" spans="1:12" ht="20.25" customHeight="1" thickBot="1">
      <c r="A169" s="1426"/>
      <c r="B169" s="1105"/>
      <c r="C169" s="1219"/>
      <c r="D169" s="1220"/>
      <c r="E169" s="1220"/>
      <c r="F169" s="1220"/>
      <c r="G169" s="1221"/>
      <c r="H169" s="359" t="s">
        <v>14</v>
      </c>
      <c r="I169" s="410">
        <f>LOOKUP($L$2,'TODO 1'!$D$7:$D$41,'TODO 1'!FN$7:FN$41)</f>
        <v>3</v>
      </c>
      <c r="J169" s="1488"/>
      <c r="K169" s="997"/>
      <c r="L169" s="403"/>
    </row>
    <row r="170" spans="1:12" ht="27.75" customHeight="1" thickBot="1">
      <c r="A170" s="1426"/>
      <c r="B170" s="1105" t="s">
        <v>24</v>
      </c>
      <c r="C170" s="1332" t="s">
        <v>25</v>
      </c>
      <c r="D170" s="1057" t="s">
        <v>141</v>
      </c>
      <c r="E170" s="1325" t="s">
        <v>424</v>
      </c>
      <c r="F170" s="1325"/>
      <c r="G170" s="1325"/>
      <c r="H170" s="359" t="s">
        <v>12</v>
      </c>
      <c r="I170" s="410">
        <f>LOOKUP($L$2,'TODO 1'!$D$7:$D$41,'TODO 1'!FO$7:FO$41)</f>
        <v>154</v>
      </c>
      <c r="J170" s="1488"/>
      <c r="K170" s="997"/>
      <c r="L170" s="403"/>
    </row>
    <row r="171" spans="1:12" ht="20.25" customHeight="1" thickBot="1">
      <c r="A171" s="1426"/>
      <c r="B171" s="1105"/>
      <c r="C171" s="1333"/>
      <c r="D171" s="1017"/>
      <c r="E171" s="1325"/>
      <c r="F171" s="1325"/>
      <c r="G171" s="1325"/>
      <c r="H171" s="359" t="s">
        <v>13</v>
      </c>
      <c r="I171" s="410">
        <f>LOOKUP($L$2,'TODO 1'!$D$7:$D$41,'TODO 1'!FP$7:FP$41)</f>
        <v>45</v>
      </c>
      <c r="J171" s="1488"/>
      <c r="K171" s="997"/>
      <c r="L171" s="403"/>
    </row>
    <row r="172" spans="1:12" ht="20.25" customHeight="1" thickBot="1">
      <c r="A172" s="1426"/>
      <c r="B172" s="1105"/>
      <c r="C172" s="1333"/>
      <c r="D172" s="1057" t="s">
        <v>142</v>
      </c>
      <c r="E172" s="1325" t="s">
        <v>26</v>
      </c>
      <c r="F172" s="1325"/>
      <c r="G172" s="1325"/>
      <c r="H172" s="359" t="s">
        <v>27</v>
      </c>
      <c r="I172" s="410">
        <f>LOOKUP($L$2,'TODO 1'!$D$7:$D$41,'TODO 1'!FQ$7:FQ$41)</f>
        <v>14</v>
      </c>
      <c r="J172" s="1488"/>
      <c r="K172" s="997"/>
      <c r="L172" s="403"/>
    </row>
    <row r="173" spans="1:12" ht="20.25" customHeight="1" thickBot="1">
      <c r="A173" s="1426"/>
      <c r="B173" s="1105"/>
      <c r="C173" s="1333"/>
      <c r="D173" s="1058"/>
      <c r="E173" s="1325"/>
      <c r="F173" s="1325"/>
      <c r="G173" s="1325"/>
      <c r="H173" s="359" t="s">
        <v>28</v>
      </c>
      <c r="I173" s="410">
        <f>LOOKUP($L$2,'TODO 1'!$D$7:$D$41,'TODO 1'!FR$7:FR$41)</f>
        <v>13</v>
      </c>
      <c r="J173" s="1488"/>
      <c r="K173" s="997"/>
      <c r="L173" s="403"/>
    </row>
    <row r="174" spans="1:12" ht="34.5" customHeight="1" thickBot="1">
      <c r="A174" s="1426"/>
      <c r="B174" s="1105"/>
      <c r="C174" s="1334"/>
      <c r="D174" s="1017"/>
      <c r="E174" s="1325"/>
      <c r="F174" s="1325"/>
      <c r="G174" s="1325"/>
      <c r="H174" s="359" t="s">
        <v>16</v>
      </c>
      <c r="I174" s="410">
        <f>LOOKUP($L$2,'TODO 1'!$D$7:$D$41,'TODO 1'!FS$7:FS$41)</f>
        <v>6</v>
      </c>
      <c r="J174" s="1488"/>
      <c r="K174" s="997"/>
      <c r="L174" s="403"/>
    </row>
    <row r="175" spans="1:12" ht="21.75" customHeight="1" thickBot="1">
      <c r="A175" s="1426"/>
      <c r="B175" s="1105" t="s">
        <v>31</v>
      </c>
      <c r="C175" s="1128" t="s">
        <v>32</v>
      </c>
      <c r="D175" s="1129"/>
      <c r="E175" s="1129"/>
      <c r="F175" s="1129"/>
      <c r="G175" s="1130"/>
      <c r="H175" s="359" t="s">
        <v>29</v>
      </c>
      <c r="I175" s="410">
        <f>LOOKUP($L$2,'TODO 1'!$D$7:$D$41,'TODO 1'!FT$7:FT$41)</f>
        <v>55</v>
      </c>
      <c r="J175" s="1488"/>
      <c r="K175" s="997"/>
      <c r="L175" s="403"/>
    </row>
    <row r="176" spans="1:12" ht="21" customHeight="1" thickBot="1">
      <c r="A176" s="1427"/>
      <c r="B176" s="1140"/>
      <c r="C176" s="1131"/>
      <c r="D176" s="1132"/>
      <c r="E176" s="1132"/>
      <c r="F176" s="1132"/>
      <c r="G176" s="1133"/>
      <c r="H176" s="388" t="s">
        <v>30</v>
      </c>
      <c r="I176" s="412">
        <f>LOOKUP($L$2,'TODO 1'!$D$7:$D$41,'TODO 1'!FU$7:FU$41)</f>
        <v>395</v>
      </c>
      <c r="J176" s="1488"/>
      <c r="K176" s="997"/>
      <c r="L176" s="404"/>
    </row>
    <row r="177" spans="1:12" ht="20.25" customHeight="1" thickBot="1">
      <c r="A177" s="1422" t="s">
        <v>241</v>
      </c>
      <c r="B177" s="1151" t="s">
        <v>143</v>
      </c>
      <c r="C177" s="1295" t="s">
        <v>622</v>
      </c>
      <c r="D177" s="395" t="s">
        <v>437</v>
      </c>
      <c r="E177" s="1341" t="s">
        <v>441</v>
      </c>
      <c r="F177" s="1342"/>
      <c r="G177" s="1343"/>
      <c r="H177" s="840" t="s">
        <v>426</v>
      </c>
      <c r="I177" s="437">
        <f>LOOKUP($L$2,'TODO 1'!$D$7:$D$41,'TODO 1'!FV$7:FV$41)</f>
        <v>2772870</v>
      </c>
      <c r="J177" s="1488" t="s">
        <v>748</v>
      </c>
      <c r="K177" s="1066" t="s">
        <v>879</v>
      </c>
      <c r="L177" s="405"/>
    </row>
    <row r="178" spans="1:12" ht="20.25" customHeight="1" thickBot="1">
      <c r="A178" s="1423"/>
      <c r="B178" s="1152"/>
      <c r="C178" s="962"/>
      <c r="D178" s="1116" t="s">
        <v>442</v>
      </c>
      <c r="E178" s="1344" t="s">
        <v>439</v>
      </c>
      <c r="F178" s="1345"/>
      <c r="G178" s="1346"/>
      <c r="H178" s="439" t="s">
        <v>615</v>
      </c>
      <c r="I178" s="436">
        <f>LOOKUP($L$2,'TODO 1'!$D$7:$D$41,'TODO 1'!FW$7:FW$41)</f>
        <v>58571</v>
      </c>
      <c r="J178" s="1488"/>
      <c r="K178" s="1067"/>
      <c r="L178" s="403"/>
    </row>
    <row r="179" spans="1:12" ht="20.25" customHeight="1" thickBot="1">
      <c r="A179" s="1423"/>
      <c r="B179" s="1152"/>
      <c r="C179" s="962"/>
      <c r="D179" s="1141"/>
      <c r="E179" s="1347"/>
      <c r="F179" s="1348"/>
      <c r="G179" s="1349"/>
      <c r="H179" s="439" t="s">
        <v>427</v>
      </c>
      <c r="I179" s="436">
        <f>LOOKUP($L$2,'TODO 1'!$D$7:$D$41,'TODO 1'!FX$7:FX$41)</f>
        <v>20113</v>
      </c>
      <c r="J179" s="1488"/>
      <c r="K179" s="1067"/>
      <c r="L179" s="403"/>
    </row>
    <row r="180" spans="1:12" ht="20.25" customHeight="1" thickBot="1">
      <c r="A180" s="1423"/>
      <c r="B180" s="1152"/>
      <c r="C180" s="962"/>
      <c r="D180" s="1141"/>
      <c r="E180" s="1347"/>
      <c r="F180" s="1348"/>
      <c r="G180" s="1349"/>
      <c r="H180" s="439" t="s">
        <v>428</v>
      </c>
      <c r="I180" s="436">
        <f>LOOKUP($L$2,'TODO 1'!$D$7:$D$41,'TODO 1'!FY$7:FY$41)</f>
        <v>7520</v>
      </c>
      <c r="J180" s="1488"/>
      <c r="K180" s="1067"/>
      <c r="L180" s="403"/>
    </row>
    <row r="181" spans="1:12" ht="20.25" customHeight="1" thickBot="1">
      <c r="A181" s="1423"/>
      <c r="B181" s="1152"/>
      <c r="C181" s="962"/>
      <c r="D181" s="1141"/>
      <c r="E181" s="1347"/>
      <c r="F181" s="1348"/>
      <c r="G181" s="1349"/>
      <c r="H181" s="440" t="s">
        <v>430</v>
      </c>
      <c r="I181" s="436">
        <f>LOOKUP($L$2,'TODO 1'!$D$7:$D$41,'TODO 1'!FZ$7:FZ$41)</f>
        <v>1764</v>
      </c>
      <c r="J181" s="1488"/>
      <c r="K181" s="1067"/>
      <c r="L181" s="403"/>
    </row>
    <row r="182" spans="1:12" ht="20.25" customHeight="1" thickBot="1">
      <c r="A182" s="1423"/>
      <c r="B182" s="1152"/>
      <c r="C182" s="962"/>
      <c r="D182" s="1142"/>
      <c r="E182" s="1350"/>
      <c r="F182" s="1351"/>
      <c r="G182" s="1352"/>
      <c r="H182" s="441" t="s">
        <v>440</v>
      </c>
      <c r="I182" s="437">
        <f>LOOKUP($L$2,'TODO 1'!$D$7:$D$41,'TODO 1'!GA$7:GA$41)</f>
        <v>87968</v>
      </c>
      <c r="J182" s="1488"/>
      <c r="K182" s="1067"/>
      <c r="L182" s="437">
        <f>SUM(I178:I181)</f>
        <v>87968</v>
      </c>
    </row>
    <row r="183" spans="1:12" ht="20.25" customHeight="1" thickBot="1">
      <c r="A183" s="1423"/>
      <c r="B183" s="1152"/>
      <c r="C183" s="962"/>
      <c r="D183" s="354" t="s">
        <v>443</v>
      </c>
      <c r="E183" s="1353"/>
      <c r="F183" s="1353"/>
      <c r="G183" s="1353"/>
      <c r="H183" s="442" t="s">
        <v>431</v>
      </c>
      <c r="I183" s="436">
        <f>LOOKUP($L$2,'TODO 1'!$D$7:$D$41,'TODO 1'!GB$7:GB$41)</f>
        <v>4330</v>
      </c>
      <c r="J183" s="1488"/>
      <c r="K183" s="1067"/>
      <c r="L183" s="403"/>
    </row>
    <row r="184" spans="1:12" ht="48.75" customHeight="1" thickBot="1">
      <c r="A184" s="1423"/>
      <c r="B184" s="1152"/>
      <c r="C184" s="959"/>
      <c r="D184" s="1075"/>
      <c r="E184" s="1212"/>
      <c r="F184" s="1212"/>
      <c r="G184" s="1076"/>
      <c r="H184" s="863" t="s">
        <v>429</v>
      </c>
      <c r="I184" s="864">
        <f>LOOKUP($L$2,'TODO 1'!$D$7:$D$41,'TODO 1'!GC$7:GC$41)</f>
        <v>2856508</v>
      </c>
      <c r="J184" s="1488"/>
      <c r="K184" s="1068"/>
      <c r="L184" s="712">
        <f>I177+I182-I183</f>
        <v>2856508</v>
      </c>
    </row>
    <row r="185" spans="1:12" ht="48.75" customHeight="1" thickBot="1">
      <c r="A185" s="1423"/>
      <c r="B185" s="717"/>
      <c r="C185" s="718"/>
      <c r="D185" s="1529" t="s">
        <v>623</v>
      </c>
      <c r="E185" s="1530"/>
      <c r="F185" s="1530"/>
      <c r="G185" s="1530"/>
      <c r="H185" s="1530"/>
      <c r="I185" s="865">
        <f>I184+I293</f>
        <v>3041029</v>
      </c>
      <c r="J185" s="721"/>
      <c r="K185" s="644" t="s">
        <v>705</v>
      </c>
      <c r="L185" s="720"/>
    </row>
    <row r="186" spans="1:12" ht="15.75" customHeight="1" thickBot="1">
      <c r="A186" s="1423"/>
      <c r="B186" s="1292" t="s">
        <v>144</v>
      </c>
      <c r="C186" s="1338" t="s">
        <v>418</v>
      </c>
      <c r="D186" s="1116" t="s">
        <v>152</v>
      </c>
      <c r="E186" s="1509" t="s">
        <v>444</v>
      </c>
      <c r="F186" s="1509"/>
      <c r="G186" s="1509"/>
      <c r="H186" s="443" t="s">
        <v>426</v>
      </c>
      <c r="I186" s="436">
        <f>LOOKUP($L$2,'TODO 1'!$D$7:$D$41,'TODO 1'!GD$7:GD$41)</f>
        <v>8369</v>
      </c>
      <c r="J186" s="1488" t="s">
        <v>749</v>
      </c>
      <c r="K186" s="997"/>
      <c r="L186" s="403"/>
    </row>
    <row r="187" spans="1:12" ht="15.75" customHeight="1" thickBot="1">
      <c r="A187" s="1423"/>
      <c r="B187" s="1293"/>
      <c r="C187" s="1339"/>
      <c r="D187" s="1141"/>
      <c r="E187" s="1509"/>
      <c r="F187" s="1509"/>
      <c r="G187" s="1509"/>
      <c r="H187" s="444" t="s">
        <v>585</v>
      </c>
      <c r="I187" s="436">
        <f>LOOKUP($L$2,'TODO 1'!$D$7:$D$41,'TODO 1'!GE$7:GE$41)</f>
        <v>75</v>
      </c>
      <c r="J187" s="1488"/>
      <c r="K187" s="997"/>
      <c r="L187" s="403"/>
    </row>
    <row r="188" spans="1:12" ht="15.75" customHeight="1" thickBot="1">
      <c r="A188" s="1423"/>
      <c r="B188" s="1293"/>
      <c r="C188" s="1339"/>
      <c r="D188" s="1141"/>
      <c r="E188" s="1509"/>
      <c r="F188" s="1509"/>
      <c r="G188" s="1509"/>
      <c r="H188" s="444" t="s">
        <v>431</v>
      </c>
      <c r="I188" s="436">
        <f>LOOKUP($L$2,'TODO 1'!$D$7:$D$41,'TODO 1'!GF$7:GF$41)</f>
        <v>22</v>
      </c>
      <c r="J188" s="1488"/>
      <c r="K188" s="997"/>
      <c r="L188" s="403"/>
    </row>
    <row r="189" spans="1:12" ht="15.75" customHeight="1" thickBot="1">
      <c r="A189" s="1423"/>
      <c r="B189" s="1293"/>
      <c r="C189" s="1339"/>
      <c r="D189" s="1142"/>
      <c r="E189" s="1509"/>
      <c r="F189" s="1509"/>
      <c r="G189" s="1509"/>
      <c r="H189" s="866" t="s">
        <v>444</v>
      </c>
      <c r="I189" s="867">
        <f>LOOKUP($L$2,'TODO 1'!$D$7:$D$41,'TODO 1'!GG$7:GG$41)</f>
        <v>8422</v>
      </c>
      <c r="J189" s="1488"/>
      <c r="K189" s="997"/>
      <c r="L189" s="437">
        <f>I186+I187-I188</f>
        <v>8422</v>
      </c>
    </row>
    <row r="190" spans="1:12" ht="15.75" customHeight="1" thickBot="1">
      <c r="A190" s="1423"/>
      <c r="B190" s="1293"/>
      <c r="C190" s="1339"/>
      <c r="D190" s="1116" t="s">
        <v>153</v>
      </c>
      <c r="E190" s="1509" t="s">
        <v>446</v>
      </c>
      <c r="F190" s="1509"/>
      <c r="G190" s="1509"/>
      <c r="H190" s="444" t="s">
        <v>426</v>
      </c>
      <c r="I190" s="436">
        <f>LOOKUP($L$2,'TODO 1'!$D$7:$D$41,'TODO 1'!GH$7:GH$41)</f>
        <v>7609</v>
      </c>
      <c r="J190" s="1488"/>
      <c r="K190" s="997"/>
      <c r="L190" s="403"/>
    </row>
    <row r="191" spans="1:12" ht="15.75" customHeight="1" thickBot="1">
      <c r="A191" s="1423"/>
      <c r="B191" s="1293"/>
      <c r="C191" s="1339"/>
      <c r="D191" s="1141"/>
      <c r="E191" s="1509"/>
      <c r="F191" s="1509"/>
      <c r="G191" s="1509"/>
      <c r="H191" s="444" t="s">
        <v>586</v>
      </c>
      <c r="I191" s="436">
        <f>LOOKUP($L$2,'TODO 1'!$D$7:$D$41,'TODO 1'!GI$7:GI$41)</f>
        <v>33</v>
      </c>
      <c r="J191" s="1488"/>
      <c r="K191" s="997"/>
      <c r="L191" s="403"/>
    </row>
    <row r="192" spans="1:12" ht="15.75" customHeight="1" thickBot="1">
      <c r="A192" s="1423"/>
      <c r="B192" s="1293"/>
      <c r="C192" s="1339"/>
      <c r="D192" s="1141"/>
      <c r="E192" s="1509"/>
      <c r="F192" s="1509"/>
      <c r="G192" s="1509"/>
      <c r="H192" s="444" t="s">
        <v>431</v>
      </c>
      <c r="I192" s="436">
        <f>LOOKUP($L$2,'TODO 1'!$D$7:$D$41,'TODO 1'!GJ$7:GJ$41)</f>
        <v>0</v>
      </c>
      <c r="J192" s="1488"/>
      <c r="K192" s="997"/>
      <c r="L192" s="403"/>
    </row>
    <row r="193" spans="1:12" ht="15.75" customHeight="1" thickBot="1">
      <c r="A193" s="1423"/>
      <c r="B193" s="1293"/>
      <c r="C193" s="1339"/>
      <c r="D193" s="1142"/>
      <c r="E193" s="1509"/>
      <c r="F193" s="1509"/>
      <c r="G193" s="1509"/>
      <c r="H193" s="866" t="s">
        <v>432</v>
      </c>
      <c r="I193" s="867">
        <f>LOOKUP($L$2,'TODO 1'!$D$7:$D$41,'TODO 1'!GK$7:GK$41)</f>
        <v>7642</v>
      </c>
      <c r="J193" s="1488"/>
      <c r="K193" s="997"/>
      <c r="L193" s="437">
        <f>I190+I191-I192</f>
        <v>7642</v>
      </c>
    </row>
    <row r="194" spans="1:12" ht="15.75" customHeight="1" thickBot="1">
      <c r="A194" s="1423"/>
      <c r="B194" s="1293"/>
      <c r="C194" s="1339"/>
      <c r="D194" s="1116" t="s">
        <v>154</v>
      </c>
      <c r="E194" s="1509" t="s">
        <v>445</v>
      </c>
      <c r="F194" s="1509"/>
      <c r="G194" s="1509"/>
      <c r="H194" s="444" t="s">
        <v>426</v>
      </c>
      <c r="I194" s="436">
        <f>LOOKUP($L$2,'TODO 1'!$D$7:$D$41,'TODO 1'!GL$7:GL$41)</f>
        <v>8006</v>
      </c>
      <c r="J194" s="1488"/>
      <c r="K194" s="997"/>
      <c r="L194" s="403"/>
    </row>
    <row r="195" spans="1:12" ht="15.75" customHeight="1" thickBot="1">
      <c r="A195" s="1423"/>
      <c r="B195" s="1293"/>
      <c r="C195" s="1339"/>
      <c r="D195" s="1141"/>
      <c r="E195" s="1509"/>
      <c r="F195" s="1509"/>
      <c r="G195" s="1509"/>
      <c r="H195" s="444" t="s">
        <v>587</v>
      </c>
      <c r="I195" s="436">
        <f>LOOKUP($L$2,'TODO 1'!$D$7:$D$41,'TODO 1'!GM$7:GM$41)</f>
        <v>2249</v>
      </c>
      <c r="J195" s="1488"/>
      <c r="K195" s="997"/>
      <c r="L195" s="403"/>
    </row>
    <row r="196" spans="1:12" ht="15.75" customHeight="1" thickBot="1">
      <c r="A196" s="1423"/>
      <c r="B196" s="1293"/>
      <c r="C196" s="1339"/>
      <c r="D196" s="1141"/>
      <c r="E196" s="1509"/>
      <c r="F196" s="1509"/>
      <c r="G196" s="1509"/>
      <c r="H196" s="444" t="s">
        <v>431</v>
      </c>
      <c r="I196" s="436">
        <f>LOOKUP($L$2,'TODO 1'!$D$7:$D$41,'TODO 1'!GN$7:GN$41)</f>
        <v>1</v>
      </c>
      <c r="J196" s="1488"/>
      <c r="K196" s="997"/>
      <c r="L196" s="403"/>
    </row>
    <row r="197" spans="1:12" ht="15.75" customHeight="1" thickBot="1">
      <c r="A197" s="1423"/>
      <c r="B197" s="1293"/>
      <c r="C197" s="1339"/>
      <c r="D197" s="1142"/>
      <c r="E197" s="1509"/>
      <c r="F197" s="1509"/>
      <c r="G197" s="1509"/>
      <c r="H197" s="866" t="s">
        <v>393</v>
      </c>
      <c r="I197" s="867">
        <f>LOOKUP($L$2,'TODO 1'!$D$7:$D$41,'TODO 1'!GO$7:GO$41)</f>
        <v>10254</v>
      </c>
      <c r="J197" s="1488"/>
      <c r="K197" s="997"/>
      <c r="L197" s="437">
        <f>I194+I195-I196</f>
        <v>10254</v>
      </c>
    </row>
    <row r="198" spans="1:12" ht="15.75" customHeight="1" thickBot="1">
      <c r="A198" s="1423"/>
      <c r="B198" s="1293"/>
      <c r="C198" s="1339"/>
      <c r="D198" s="1116" t="s">
        <v>155</v>
      </c>
      <c r="E198" s="1509" t="s">
        <v>433</v>
      </c>
      <c r="F198" s="1509"/>
      <c r="G198" s="1509"/>
      <c r="H198" s="444" t="s">
        <v>426</v>
      </c>
      <c r="I198" s="436">
        <f>LOOKUP($L$2,'TODO 1'!$D$7:$D$41,'TODO 1'!GP$7:GP$41)</f>
        <v>27152</v>
      </c>
      <c r="J198" s="1488"/>
      <c r="K198" s="997"/>
      <c r="L198" s="403"/>
    </row>
    <row r="199" spans="1:12" ht="15.75" customHeight="1" thickBot="1">
      <c r="A199" s="1423"/>
      <c r="B199" s="1293"/>
      <c r="C199" s="1339"/>
      <c r="D199" s="1141"/>
      <c r="E199" s="1509"/>
      <c r="F199" s="1509"/>
      <c r="G199" s="1509"/>
      <c r="H199" s="444" t="s">
        <v>588</v>
      </c>
      <c r="I199" s="436">
        <f>LOOKUP($L$2,'TODO 1'!$D$7:$D$41,'TODO 1'!GQ$7:GQ$41)</f>
        <v>2631</v>
      </c>
      <c r="J199" s="1488"/>
      <c r="K199" s="997"/>
      <c r="L199" s="403"/>
    </row>
    <row r="200" spans="1:12" ht="15.75" customHeight="1" thickBot="1">
      <c r="A200" s="1423"/>
      <c r="B200" s="1293"/>
      <c r="C200" s="1339"/>
      <c r="D200" s="1141"/>
      <c r="E200" s="1509"/>
      <c r="F200" s="1509"/>
      <c r="G200" s="1509"/>
      <c r="H200" s="444" t="s">
        <v>431</v>
      </c>
      <c r="I200" s="436">
        <f>LOOKUP($L$2,'TODO 1'!$D$7:$D$41,'TODO 1'!GR$7:GR$41)</f>
        <v>17</v>
      </c>
      <c r="J200" s="1488"/>
      <c r="K200" s="997"/>
      <c r="L200" s="403"/>
    </row>
    <row r="201" spans="1:12" ht="15.75" customHeight="1" thickBot="1">
      <c r="A201" s="1423"/>
      <c r="B201" s="1293"/>
      <c r="C201" s="1339"/>
      <c r="D201" s="1142"/>
      <c r="E201" s="1509"/>
      <c r="F201" s="1509"/>
      <c r="G201" s="1509"/>
      <c r="H201" s="866" t="s">
        <v>433</v>
      </c>
      <c r="I201" s="867">
        <f>LOOKUP($L$2,'TODO 1'!$D$7:$D$41,'TODO 1'!GS$7:GS$41)</f>
        <v>29766</v>
      </c>
      <c r="J201" s="1488"/>
      <c r="K201" s="997"/>
      <c r="L201" s="437">
        <f>I198+I199-I200</f>
        <v>29766</v>
      </c>
    </row>
    <row r="202" spans="1:12" ht="15.75" customHeight="1" thickBot="1">
      <c r="A202" s="1423"/>
      <c r="B202" s="1293"/>
      <c r="C202" s="1339"/>
      <c r="D202" s="1116" t="s">
        <v>156</v>
      </c>
      <c r="E202" s="1509" t="s">
        <v>434</v>
      </c>
      <c r="F202" s="1509"/>
      <c r="G202" s="1509"/>
      <c r="H202" s="444" t="s">
        <v>426</v>
      </c>
      <c r="I202" s="436">
        <f>LOOKUP($L$2,'TODO 1'!$D$7:$D$41,'TODO 1'!GT$7:GT$41)</f>
        <v>8212</v>
      </c>
      <c r="J202" s="1488" t="s">
        <v>750</v>
      </c>
      <c r="K202" s="997"/>
      <c r="L202" s="403"/>
    </row>
    <row r="203" spans="1:12" ht="15.75" customHeight="1" thickBot="1">
      <c r="A203" s="1423"/>
      <c r="B203" s="1293"/>
      <c r="C203" s="1339"/>
      <c r="D203" s="1141"/>
      <c r="E203" s="1509"/>
      <c r="F203" s="1509"/>
      <c r="G203" s="1509"/>
      <c r="H203" s="444" t="s">
        <v>589</v>
      </c>
      <c r="I203" s="436">
        <f>LOOKUP($L$2,'TODO 1'!$D$7:$D$41,'TODO 1'!GU$7:GU$41)</f>
        <v>134</v>
      </c>
      <c r="J203" s="1488"/>
      <c r="K203" s="997"/>
      <c r="L203" s="403"/>
    </row>
    <row r="204" spans="1:12" ht="15.75" customHeight="1" thickBot="1">
      <c r="A204" s="1423"/>
      <c r="B204" s="1293"/>
      <c r="C204" s="1339"/>
      <c r="D204" s="1141"/>
      <c r="E204" s="1509"/>
      <c r="F204" s="1509"/>
      <c r="G204" s="1509"/>
      <c r="H204" s="444" t="s">
        <v>431</v>
      </c>
      <c r="I204" s="436">
        <f>LOOKUP($L$2,'TODO 1'!$D$7:$D$41,'TODO 1'!GV$7:GV$41)</f>
        <v>1</v>
      </c>
      <c r="J204" s="1488"/>
      <c r="K204" s="997"/>
      <c r="L204" s="403"/>
    </row>
    <row r="205" spans="1:12" ht="15.75" customHeight="1" thickBot="1">
      <c r="A205" s="1423"/>
      <c r="B205" s="1293"/>
      <c r="C205" s="1339"/>
      <c r="D205" s="1142"/>
      <c r="E205" s="1509"/>
      <c r="F205" s="1509"/>
      <c r="G205" s="1509"/>
      <c r="H205" s="866" t="s">
        <v>434</v>
      </c>
      <c r="I205" s="867">
        <f>LOOKUP($L$2,'TODO 1'!$D$7:$D$41,'TODO 1'!GW$7:GW$41)</f>
        <v>8345</v>
      </c>
      <c r="J205" s="1488"/>
      <c r="K205" s="997"/>
      <c r="L205" s="437">
        <f>I202+I203-I204</f>
        <v>8345</v>
      </c>
    </row>
    <row r="206" spans="1:12" ht="15.75" customHeight="1" thickBot="1">
      <c r="A206" s="1423"/>
      <c r="B206" s="1293"/>
      <c r="C206" s="1339"/>
      <c r="D206" s="1116" t="s">
        <v>157</v>
      </c>
      <c r="E206" s="1509" t="s">
        <v>435</v>
      </c>
      <c r="F206" s="1509"/>
      <c r="G206" s="1509"/>
      <c r="H206" s="444" t="s">
        <v>426</v>
      </c>
      <c r="I206" s="436">
        <f>LOOKUP($L$2,'TODO 1'!$D$7:$D$41,'TODO 1'!GX$7:GX$41)</f>
        <v>42021</v>
      </c>
      <c r="J206" s="1488"/>
      <c r="K206" s="997"/>
      <c r="L206" s="403"/>
    </row>
    <row r="207" spans="1:12" ht="15.75" customHeight="1" thickBot="1">
      <c r="A207" s="1423"/>
      <c r="B207" s="1293"/>
      <c r="C207" s="1339"/>
      <c r="D207" s="1141"/>
      <c r="E207" s="1509"/>
      <c r="F207" s="1509"/>
      <c r="G207" s="1509"/>
      <c r="H207" s="444" t="s">
        <v>590</v>
      </c>
      <c r="I207" s="436">
        <f>LOOKUP($L$2,'TODO 1'!$D$7:$D$41,'TODO 1'!GY$7:GY$41)</f>
        <v>2973</v>
      </c>
      <c r="J207" s="1488"/>
      <c r="K207" s="997"/>
      <c r="L207" s="403"/>
    </row>
    <row r="208" spans="1:12" ht="15.75" customHeight="1" thickBot="1">
      <c r="A208" s="1423"/>
      <c r="B208" s="1293"/>
      <c r="C208" s="1339"/>
      <c r="D208" s="1141"/>
      <c r="E208" s="1509"/>
      <c r="F208" s="1509"/>
      <c r="G208" s="1509"/>
      <c r="H208" s="444" t="s">
        <v>431</v>
      </c>
      <c r="I208" s="436">
        <f>LOOKUP($L$2,'TODO 1'!$D$7:$D$41,'TODO 1'!GZ$7:GZ$41)</f>
        <v>0</v>
      </c>
      <c r="J208" s="1488"/>
      <c r="K208" s="997"/>
      <c r="L208" s="403"/>
    </row>
    <row r="209" spans="1:12" ht="15.75" customHeight="1" thickBot="1">
      <c r="A209" s="1423"/>
      <c r="B209" s="1293"/>
      <c r="C209" s="1339"/>
      <c r="D209" s="1142"/>
      <c r="E209" s="1509"/>
      <c r="F209" s="1509"/>
      <c r="G209" s="1509"/>
      <c r="H209" s="866" t="s">
        <v>435</v>
      </c>
      <c r="I209" s="867">
        <f>LOOKUP($L$2,'TODO 1'!$D$7:$D$41,'TODO 1'!HA$7:HA$41)</f>
        <v>44994</v>
      </c>
      <c r="J209" s="1488"/>
      <c r="K209" s="997"/>
      <c r="L209" s="437">
        <f>I206+I207-I208</f>
        <v>44994</v>
      </c>
    </row>
    <row r="210" spans="1:12" ht="15.75" customHeight="1" thickBot="1">
      <c r="A210" s="1423"/>
      <c r="B210" s="1293"/>
      <c r="C210" s="1339"/>
      <c r="D210" s="1116" t="s">
        <v>158</v>
      </c>
      <c r="E210" s="1519" t="s">
        <v>17</v>
      </c>
      <c r="F210" s="1519"/>
      <c r="G210" s="1519"/>
      <c r="H210" s="444" t="s">
        <v>426</v>
      </c>
      <c r="I210" s="436">
        <f>LOOKUP($L$2,'TODO 1'!$D$7:$D$41,'TODO 1'!HB$7:HB$41)</f>
        <v>204</v>
      </c>
      <c r="J210" s="1488"/>
      <c r="K210" s="997"/>
      <c r="L210" s="403"/>
    </row>
    <row r="211" spans="1:12" ht="15.75" customHeight="1" thickBot="1">
      <c r="A211" s="1423"/>
      <c r="B211" s="1293"/>
      <c r="C211" s="1339"/>
      <c r="D211" s="1141"/>
      <c r="E211" s="1519"/>
      <c r="F211" s="1519"/>
      <c r="G211" s="1519"/>
      <c r="H211" s="439" t="s">
        <v>730</v>
      </c>
      <c r="I211" s="436">
        <f>LOOKUP($L$2,'TODO 1'!$D$7:$D$41,'TODO 1'!HC$7:HC$41)</f>
        <v>0</v>
      </c>
      <c r="J211" s="1488"/>
      <c r="K211" s="997"/>
      <c r="L211" s="403"/>
    </row>
    <row r="212" spans="1:12" ht="15.75" customHeight="1" thickBot="1">
      <c r="A212" s="1423"/>
      <c r="B212" s="1293"/>
      <c r="C212" s="1339"/>
      <c r="D212" s="1141"/>
      <c r="E212" s="1519"/>
      <c r="F212" s="1519"/>
      <c r="G212" s="1519"/>
      <c r="H212" s="444" t="s">
        <v>431</v>
      </c>
      <c r="I212" s="436">
        <f>LOOKUP($L$2,'TODO 1'!$D$7:$D$41,'TODO 1'!HD$7:HD$41)</f>
        <v>31</v>
      </c>
      <c r="J212" s="1488"/>
      <c r="K212" s="997"/>
      <c r="L212" s="403"/>
    </row>
    <row r="213" spans="1:12" ht="20.25" customHeight="1" thickBot="1">
      <c r="A213" s="1423"/>
      <c r="B213" s="1293"/>
      <c r="C213" s="1339"/>
      <c r="D213" s="1142"/>
      <c r="E213" s="1519"/>
      <c r="F213" s="1519"/>
      <c r="G213" s="1519"/>
      <c r="H213" s="866" t="s">
        <v>159</v>
      </c>
      <c r="I213" s="867">
        <f>LOOKUP($L$2,'TODO 1'!$D$7:$D$41,'TODO 1'!HE$7:HE$41)</f>
        <v>173</v>
      </c>
      <c r="J213" s="1488"/>
      <c r="K213" s="997"/>
      <c r="L213" s="437">
        <f>I210+I211-I212</f>
        <v>173</v>
      </c>
    </row>
    <row r="214" spans="1:12" ht="15.75" customHeight="1" thickBot="1">
      <c r="A214" s="1423"/>
      <c r="B214" s="1293"/>
      <c r="C214" s="1339"/>
      <c r="D214" s="1116" t="s">
        <v>160</v>
      </c>
      <c r="E214" s="1519" t="s">
        <v>18</v>
      </c>
      <c r="F214" s="1519"/>
      <c r="G214" s="1519"/>
      <c r="H214" s="444" t="s">
        <v>426</v>
      </c>
      <c r="I214" s="436">
        <f>LOOKUP($L$2,'TODO 1'!$D$7:$D$41,'TODO 1'!HF$7:HF$41)</f>
        <v>179</v>
      </c>
      <c r="J214" s="1488"/>
      <c r="K214" s="997"/>
      <c r="L214" s="403"/>
    </row>
    <row r="215" spans="1:12" ht="15.75" customHeight="1" thickBot="1">
      <c r="A215" s="1423"/>
      <c r="B215" s="1293"/>
      <c r="C215" s="1339"/>
      <c r="D215" s="1141"/>
      <c r="E215" s="1519"/>
      <c r="F215" s="1519"/>
      <c r="G215" s="1519"/>
      <c r="H215" s="439" t="s">
        <v>145</v>
      </c>
      <c r="I215" s="436">
        <f>LOOKUP($L$2,'TODO 1'!$D$7:$D$41,'TODO 1'!HG$7:HG$41)</f>
        <v>3</v>
      </c>
      <c r="J215" s="1488"/>
      <c r="K215" s="997"/>
      <c r="L215" s="403"/>
    </row>
    <row r="216" spans="1:12" ht="15.75" customHeight="1" thickBot="1">
      <c r="A216" s="1423"/>
      <c r="B216" s="1293"/>
      <c r="C216" s="1339"/>
      <c r="D216" s="1141"/>
      <c r="E216" s="1519"/>
      <c r="F216" s="1519"/>
      <c r="G216" s="1519"/>
      <c r="H216" s="444" t="s">
        <v>431</v>
      </c>
      <c r="I216" s="436">
        <f>LOOKUP($L$2,'TODO 1'!$D$7:$D$41,'TODO 1'!HH$7:HH$41)</f>
        <v>1</v>
      </c>
      <c r="J216" s="1488"/>
      <c r="K216" s="997"/>
      <c r="L216" s="437"/>
    </row>
    <row r="217" spans="1:12" ht="24.75" thickBot="1">
      <c r="A217" s="1423"/>
      <c r="B217" s="1293"/>
      <c r="C217" s="1339"/>
      <c r="D217" s="1142"/>
      <c r="E217" s="1519"/>
      <c r="F217" s="1519"/>
      <c r="G217" s="1519"/>
      <c r="H217" s="866" t="s">
        <v>18</v>
      </c>
      <c r="I217" s="867">
        <f>LOOKUP($L$2,'TODO 1'!$D$7:$D$41,'TODO 1'!HI$7:HI$41)</f>
        <v>181</v>
      </c>
      <c r="J217" s="1488"/>
      <c r="K217" s="997"/>
      <c r="L217" s="437">
        <f>I214+I215-I216</f>
        <v>181</v>
      </c>
    </row>
    <row r="218" spans="1:12" ht="15.75" customHeight="1" thickBot="1">
      <c r="A218" s="1423"/>
      <c r="B218" s="1293"/>
      <c r="C218" s="1339"/>
      <c r="D218" s="1116" t="s">
        <v>161</v>
      </c>
      <c r="E218" s="1519" t="s">
        <v>671</v>
      </c>
      <c r="F218" s="1519"/>
      <c r="G218" s="1519"/>
      <c r="H218" s="444" t="s">
        <v>426</v>
      </c>
      <c r="I218" s="436">
        <f>LOOKUP($L$2,'TODO 1'!$D$7:$D$41,'TODO 1'!HJ$7:HJ$41)</f>
        <v>35147</v>
      </c>
      <c r="J218" s="1488" t="s">
        <v>751</v>
      </c>
      <c r="K218" s="997"/>
      <c r="L218" s="403"/>
    </row>
    <row r="219" spans="1:12" ht="15.75" customHeight="1" thickBot="1">
      <c r="A219" s="1423"/>
      <c r="B219" s="1293"/>
      <c r="C219" s="1339"/>
      <c r="D219" s="1141"/>
      <c r="E219" s="1519"/>
      <c r="F219" s="1519"/>
      <c r="G219" s="1519"/>
      <c r="H219" s="444" t="s">
        <v>23</v>
      </c>
      <c r="I219" s="436">
        <f>LOOKUP($L$2,'TODO 1'!$D$7:$D$41,'TODO 1'!HK$7:HK$41)</f>
        <v>215</v>
      </c>
      <c r="J219" s="1488"/>
      <c r="K219" s="997"/>
      <c r="L219" s="403"/>
    </row>
    <row r="220" spans="1:12" ht="15.75" customHeight="1" thickBot="1">
      <c r="A220" s="1423"/>
      <c r="B220" s="1293"/>
      <c r="C220" s="1339"/>
      <c r="D220" s="1141"/>
      <c r="E220" s="1519"/>
      <c r="F220" s="1519"/>
      <c r="G220" s="1519"/>
      <c r="H220" s="444" t="s">
        <v>431</v>
      </c>
      <c r="I220" s="436">
        <f>LOOKUP($L$2,'TODO 1'!$D$7:$D$41,'TODO 1'!HL$7:HL$41)</f>
        <v>0</v>
      </c>
      <c r="J220" s="1488"/>
      <c r="K220" s="997"/>
      <c r="L220" s="403"/>
    </row>
    <row r="221" spans="1:12" ht="15.75" customHeight="1" thickBot="1">
      <c r="A221" s="1423"/>
      <c r="B221" s="1293"/>
      <c r="C221" s="1339"/>
      <c r="D221" s="1142"/>
      <c r="E221" s="1519"/>
      <c r="F221" s="1519"/>
      <c r="G221" s="1519"/>
      <c r="H221" s="866" t="s">
        <v>671</v>
      </c>
      <c r="I221" s="867">
        <f>LOOKUP($L$2,'TODO 1'!$D$7:$D$41,'TODO 1'!HM$7:HM$41)</f>
        <v>35362</v>
      </c>
      <c r="J221" s="1488"/>
      <c r="K221" s="997"/>
      <c r="L221" s="437">
        <f>I218+I219-I220</f>
        <v>35362</v>
      </c>
    </row>
    <row r="222" spans="1:12" ht="15.75" customHeight="1" thickBot="1">
      <c r="A222" s="1423"/>
      <c r="B222" s="1293"/>
      <c r="C222" s="1339"/>
      <c r="D222" s="1116" t="s">
        <v>162</v>
      </c>
      <c r="E222" s="1509" t="s">
        <v>352</v>
      </c>
      <c r="F222" s="1509"/>
      <c r="G222" s="1509"/>
      <c r="H222" s="439" t="s">
        <v>413</v>
      </c>
      <c r="I222" s="436">
        <f>LOOKUP($L$2,'TODO 1'!$D$7:$D$41,'TODO 1'!HN$7:HN$41)</f>
        <v>0</v>
      </c>
      <c r="J222" s="1488"/>
      <c r="K222" s="997"/>
      <c r="L222" s="403"/>
    </row>
    <row r="223" spans="1:12" ht="15.75" customHeight="1" thickBot="1">
      <c r="A223" s="1423"/>
      <c r="B223" s="1293"/>
      <c r="C223" s="1339"/>
      <c r="D223" s="1141"/>
      <c r="E223" s="1509"/>
      <c r="F223" s="1509"/>
      <c r="G223" s="1509"/>
      <c r="H223" s="444" t="s">
        <v>426</v>
      </c>
      <c r="I223" s="436">
        <f>LOOKUP($L$2,'TODO 1'!$D$7:$D$41,'TODO 1'!HO$7:HO$41)</f>
        <v>25130</v>
      </c>
      <c r="J223" s="1488"/>
      <c r="K223" s="997"/>
      <c r="L223" s="403"/>
    </row>
    <row r="224" spans="1:12" ht="15.75" customHeight="1" thickBot="1">
      <c r="A224" s="1423"/>
      <c r="B224" s="1293"/>
      <c r="C224" s="1339"/>
      <c r="D224" s="1141"/>
      <c r="E224" s="1509"/>
      <c r="F224" s="1509"/>
      <c r="G224" s="1509"/>
      <c r="H224" s="444" t="s">
        <v>591</v>
      </c>
      <c r="I224" s="436">
        <f>LOOKUP($L$2,'TODO 1'!$D$7:$D$41,'TODO 1'!HP$7:HP$41)</f>
        <v>491</v>
      </c>
      <c r="J224" s="1488"/>
      <c r="K224" s="997"/>
      <c r="L224" s="403"/>
    </row>
    <row r="225" spans="1:12" ht="15.75" customHeight="1" thickBot="1">
      <c r="A225" s="1423"/>
      <c r="B225" s="1293"/>
      <c r="C225" s="1339"/>
      <c r="D225" s="1141"/>
      <c r="E225" s="1509"/>
      <c r="F225" s="1509"/>
      <c r="G225" s="1509"/>
      <c r="H225" s="444" t="s">
        <v>431</v>
      </c>
      <c r="I225" s="436">
        <f>LOOKUP($L$2,'TODO 1'!$D$7:$D$41,'TODO 1'!HQ$7:HQ$41)</f>
        <v>12</v>
      </c>
      <c r="J225" s="1488"/>
      <c r="K225" s="997"/>
      <c r="L225" s="403"/>
    </row>
    <row r="226" spans="1:12" ht="15.75" customHeight="1" thickBot="1">
      <c r="A226" s="1423"/>
      <c r="B226" s="1293"/>
      <c r="C226" s="1339"/>
      <c r="D226" s="1142"/>
      <c r="E226" s="1509"/>
      <c r="F226" s="1509"/>
      <c r="G226" s="1509"/>
      <c r="H226" s="866" t="s">
        <v>352</v>
      </c>
      <c r="I226" s="867">
        <f>LOOKUP($L$2,'TODO 1'!$D$7:$D$41,'TODO 1'!HR$7:HR$41)</f>
        <v>25609</v>
      </c>
      <c r="J226" s="1488"/>
      <c r="K226" s="997"/>
      <c r="L226" s="437">
        <f>I223+I224-I225</f>
        <v>25609</v>
      </c>
    </row>
    <row r="227" spans="1:12" ht="51.75" customHeight="1" thickBot="1">
      <c r="A227" s="1424"/>
      <c r="B227" s="1294"/>
      <c r="C227" s="1340"/>
      <c r="D227" s="1531" t="s">
        <v>358</v>
      </c>
      <c r="E227" s="1532"/>
      <c r="F227" s="1532"/>
      <c r="G227" s="1532"/>
      <c r="H227" s="1533"/>
      <c r="I227" s="868">
        <f>I189+I193+I197+I201+I205+I209+I213+I217+I221+I226</f>
        <v>170748</v>
      </c>
      <c r="J227" s="1488"/>
      <c r="K227" s="644" t="s">
        <v>704</v>
      </c>
      <c r="L227" s="404">
        <f>SUM(L186:L226)</f>
        <v>170748</v>
      </c>
    </row>
    <row r="228" spans="1:13" ht="20.25" customHeight="1" thickBot="1">
      <c r="A228" s="1428" t="s">
        <v>504</v>
      </c>
      <c r="B228" s="1100" t="s">
        <v>148</v>
      </c>
      <c r="C228" s="1271" t="s">
        <v>372</v>
      </c>
      <c r="D228" s="423" t="s">
        <v>75</v>
      </c>
      <c r="E228" s="1506"/>
      <c r="F228" s="1507"/>
      <c r="G228" s="1508"/>
      <c r="H228" s="391" t="s">
        <v>76</v>
      </c>
      <c r="I228" s="417">
        <f>LOOKUP($L$2,'TODO 8 '!$D$7:$D43,'TODO 8 '!F$7:F$43)</f>
        <v>36575</v>
      </c>
      <c r="J228" s="1064" t="s">
        <v>752</v>
      </c>
      <c r="K228" s="998" t="s">
        <v>706</v>
      </c>
      <c r="L228" s="631"/>
      <c r="M228" s="841" t="str">
        <f>LOOKUP($L$2,'TODO 8 '!$D$7:$D43,'TODO 8 '!E$7:E$43)</f>
        <v>BIBLIOTECA COMPLUTENSE</v>
      </c>
    </row>
    <row r="229" spans="1:12" ht="13.5" customHeight="1" thickBot="1">
      <c r="A229" s="1429"/>
      <c r="B229" s="1101"/>
      <c r="C229" s="1272"/>
      <c r="D229" s="422" t="s">
        <v>486</v>
      </c>
      <c r="E229" s="1539"/>
      <c r="F229" s="1540"/>
      <c r="G229" s="1541"/>
      <c r="H229" s="431" t="s">
        <v>448</v>
      </c>
      <c r="I229" s="416">
        <f>LOOKUP($L$2,'TODO 8 '!$D$7:$D43,'TODO 8 '!G$7:G$43)</f>
        <v>19397</v>
      </c>
      <c r="J229" s="1064"/>
      <c r="K229" s="998"/>
      <c r="L229" s="625"/>
    </row>
    <row r="230" spans="1:12" ht="28.5" customHeight="1" thickBot="1">
      <c r="A230" s="1429"/>
      <c r="B230" s="1101"/>
      <c r="C230" s="1273"/>
      <c r="D230" s="1536"/>
      <c r="E230" s="1537"/>
      <c r="F230" s="1537"/>
      <c r="G230" s="1538"/>
      <c r="H230" s="866" t="s">
        <v>859</v>
      </c>
      <c r="I230" s="867">
        <f>LOOKUP($L$2,'TODO 8 '!$D$7:$D43,'TODO 8 '!H$7:H$43)</f>
        <v>55972</v>
      </c>
      <c r="J230" s="1064"/>
      <c r="K230" s="998"/>
      <c r="L230" s="437">
        <f>SUM(I228:I229)</f>
        <v>55972</v>
      </c>
    </row>
    <row r="231" spans="1:12" ht="15.75" customHeight="1" thickBot="1">
      <c r="A231" s="1429"/>
      <c r="B231" s="1104" t="s">
        <v>146</v>
      </c>
      <c r="C231" s="1209" t="s">
        <v>147</v>
      </c>
      <c r="D231" s="1018" t="s">
        <v>480</v>
      </c>
      <c r="E231" s="1510" t="s">
        <v>455</v>
      </c>
      <c r="F231" s="1511"/>
      <c r="G231" s="1512"/>
      <c r="H231" s="358" t="s">
        <v>449</v>
      </c>
      <c r="I231" s="416">
        <f>LOOKUP($L$2,'TODO 8 '!$D$7:$D43,'TODO 8 '!I$7:I$43)</f>
        <v>127</v>
      </c>
      <c r="J231" s="1542" t="s">
        <v>753</v>
      </c>
      <c r="K231" s="998" t="s">
        <v>707</v>
      </c>
      <c r="L231" s="625"/>
    </row>
    <row r="232" spans="1:12" ht="20.25" customHeight="1" thickBot="1">
      <c r="A232" s="1429"/>
      <c r="B232" s="1105"/>
      <c r="C232" s="1210"/>
      <c r="D232" s="1018"/>
      <c r="E232" s="1513"/>
      <c r="F232" s="1514"/>
      <c r="G232" s="1515"/>
      <c r="H232" s="358" t="s">
        <v>393</v>
      </c>
      <c r="I232" s="416">
        <f>LOOKUP($L$2,'TODO 8 '!$D$7:$D43,'TODO 8 '!J$7:J$43)</f>
        <v>2884</v>
      </c>
      <c r="J232" s="1543"/>
      <c r="K232" s="998"/>
      <c r="L232" s="625"/>
    </row>
    <row r="233" spans="1:12" ht="20.25" customHeight="1" thickBot="1">
      <c r="A233" s="1429"/>
      <c r="B233" s="1105"/>
      <c r="C233" s="1210"/>
      <c r="D233" s="1018"/>
      <c r="E233" s="1513"/>
      <c r="F233" s="1514"/>
      <c r="G233" s="1515"/>
      <c r="H233" s="358" t="s">
        <v>432</v>
      </c>
      <c r="I233" s="416">
        <f>LOOKUP($L$2,'TODO 8 '!$D$7:$D43,'TODO 8 '!K$7:K$43)</f>
        <v>5</v>
      </c>
      <c r="J233" s="1543"/>
      <c r="K233" s="998"/>
      <c r="L233" s="625"/>
    </row>
    <row r="234" spans="1:12" ht="20.25" customHeight="1" thickBot="1">
      <c r="A234" s="1429"/>
      <c r="B234" s="1105"/>
      <c r="C234" s="1210"/>
      <c r="D234" s="1018"/>
      <c r="E234" s="1513"/>
      <c r="F234" s="1514"/>
      <c r="G234" s="1515"/>
      <c r="H234" s="358" t="s">
        <v>656</v>
      </c>
      <c r="I234" s="416">
        <f>LOOKUP($L$2,'TODO 8 '!$D$7:$D43,'TODO 8 '!L$7:L$43)</f>
        <v>429</v>
      </c>
      <c r="J234" s="1543"/>
      <c r="K234" s="998"/>
      <c r="L234" s="625"/>
    </row>
    <row r="235" spans="1:12" ht="20.25" customHeight="1" thickBot="1">
      <c r="A235" s="1429"/>
      <c r="B235" s="1105"/>
      <c r="C235" s="1210"/>
      <c r="D235" s="1018"/>
      <c r="E235" s="1513"/>
      <c r="F235" s="1514"/>
      <c r="G235" s="1515"/>
      <c r="H235" s="358" t="s">
        <v>657</v>
      </c>
      <c r="I235" s="416">
        <f>LOOKUP($L$2,'TODO 8 '!$D$7:$D43,'TODO 8 '!M$7:M$43)</f>
        <v>127</v>
      </c>
      <c r="J235" s="1543"/>
      <c r="K235" s="998"/>
      <c r="L235" s="625"/>
    </row>
    <row r="236" spans="1:12" ht="20.25" customHeight="1" thickBot="1">
      <c r="A236" s="1429"/>
      <c r="B236" s="1105"/>
      <c r="C236" s="1210"/>
      <c r="D236" s="1018"/>
      <c r="E236" s="1513"/>
      <c r="F236" s="1514"/>
      <c r="G236" s="1515"/>
      <c r="H236" s="358" t="s">
        <v>435</v>
      </c>
      <c r="I236" s="416">
        <f>LOOKUP($L$2,'TODO 8 '!$D$7:$D43,'TODO 8 '!N$7:N$43)</f>
        <v>454</v>
      </c>
      <c r="J236" s="1543"/>
      <c r="K236" s="998"/>
      <c r="L236" s="625"/>
    </row>
    <row r="237" spans="1:12" ht="20.25" customHeight="1" thickBot="1">
      <c r="A237" s="1429"/>
      <c r="B237" s="1105"/>
      <c r="C237" s="1210"/>
      <c r="D237" s="1018"/>
      <c r="E237" s="1513"/>
      <c r="F237" s="1514"/>
      <c r="G237" s="1515"/>
      <c r="H237" s="358" t="s">
        <v>452</v>
      </c>
      <c r="I237" s="416">
        <f>LOOKUP($L$2,'TODO 8 '!$D$7:$D43,'TODO 8 '!O$7:O$43)</f>
        <v>16</v>
      </c>
      <c r="J237" s="1543"/>
      <c r="K237" s="998"/>
      <c r="L237" s="625"/>
    </row>
    <row r="238" spans="1:12" ht="20.25" customHeight="1" thickBot="1">
      <c r="A238" s="1429"/>
      <c r="B238" s="1105"/>
      <c r="C238" s="1210"/>
      <c r="D238" s="1018"/>
      <c r="E238" s="1513"/>
      <c r="F238" s="1514"/>
      <c r="G238" s="1515"/>
      <c r="H238" s="358" t="s">
        <v>453</v>
      </c>
      <c r="I238" s="416">
        <f>LOOKUP($L$2,'TODO 8 '!$D$7:$D43,'TODO 8 '!P$7:P$43)</f>
        <v>276</v>
      </c>
      <c r="J238" s="1543"/>
      <c r="K238" s="998"/>
      <c r="L238" s="625"/>
    </row>
    <row r="239" spans="1:12" ht="20.25" customHeight="1" thickBot="1">
      <c r="A239" s="1429"/>
      <c r="B239" s="1105"/>
      <c r="C239" s="1210"/>
      <c r="D239" s="1018"/>
      <c r="E239" s="1513"/>
      <c r="F239" s="1514"/>
      <c r="G239" s="1515"/>
      <c r="H239" s="358" t="s">
        <v>352</v>
      </c>
      <c r="I239" s="416">
        <f>LOOKUP($L$2,'TODO 8 '!$D$7:$D43,'TODO 8 '!Q$7:Q$43)</f>
        <v>28</v>
      </c>
      <c r="J239" s="1543"/>
      <c r="K239" s="998"/>
      <c r="L239" s="625"/>
    </row>
    <row r="240" spans="1:12" ht="20.25" customHeight="1" thickBot="1">
      <c r="A240" s="1429"/>
      <c r="B240" s="1105"/>
      <c r="C240" s="1210"/>
      <c r="D240" s="1018"/>
      <c r="E240" s="1516"/>
      <c r="F240" s="1517"/>
      <c r="G240" s="1518"/>
      <c r="H240" s="866" t="s">
        <v>860</v>
      </c>
      <c r="I240" s="867">
        <f>LOOKUP($L$2,'TODO 8 '!$D$7:$D43,'TODO 8 '!R$7:R$43)</f>
        <v>4346</v>
      </c>
      <c r="J240" s="1543"/>
      <c r="K240" s="998"/>
      <c r="L240" s="437">
        <f>SUM(I231:I239)</f>
        <v>4346</v>
      </c>
    </row>
    <row r="241" spans="1:12" ht="20.25" customHeight="1" thickBot="1">
      <c r="A241" s="1429"/>
      <c r="B241" s="1105"/>
      <c r="C241" s="1210"/>
      <c r="D241" s="1018" t="s">
        <v>481</v>
      </c>
      <c r="E241" s="1450" t="s">
        <v>454</v>
      </c>
      <c r="F241" s="1450"/>
      <c r="G241" s="1450"/>
      <c r="H241" s="358" t="s">
        <v>449</v>
      </c>
      <c r="I241" s="416">
        <f>LOOKUP($L$2,'TODO 8 '!$D$7:$D43,'TODO 8 '!S$7:S$43)</f>
        <v>0</v>
      </c>
      <c r="J241" s="1543"/>
      <c r="K241" s="998"/>
      <c r="L241" s="625"/>
    </row>
    <row r="242" spans="1:12" ht="20.25" customHeight="1" thickBot="1">
      <c r="A242" s="1429"/>
      <c r="B242" s="1105"/>
      <c r="C242" s="1210"/>
      <c r="D242" s="1018"/>
      <c r="E242" s="1450"/>
      <c r="F242" s="1450"/>
      <c r="G242" s="1450"/>
      <c r="H242" s="358" t="s">
        <v>393</v>
      </c>
      <c r="I242" s="416">
        <f>LOOKUP($L$2,'TODO 8 '!$D$7:$D43,'TODO 8 '!T$7:T$43)</f>
        <v>23</v>
      </c>
      <c r="J242" s="1543"/>
      <c r="K242" s="998"/>
      <c r="L242" s="625"/>
    </row>
    <row r="243" spans="1:12" ht="20.25" customHeight="1" thickBot="1">
      <c r="A243" s="1429"/>
      <c r="B243" s="1105"/>
      <c r="C243" s="1210"/>
      <c r="D243" s="1018"/>
      <c r="E243" s="1450"/>
      <c r="F243" s="1450"/>
      <c r="G243" s="1450"/>
      <c r="H243" s="358" t="s">
        <v>432</v>
      </c>
      <c r="I243" s="416">
        <f>LOOKUP($L$2,'TODO 8 '!$D$7:$D43,'TODO 8 '!U$7:U$43)</f>
        <v>0</v>
      </c>
      <c r="J243" s="1543"/>
      <c r="K243" s="998"/>
      <c r="L243" s="625"/>
    </row>
    <row r="244" spans="1:12" ht="20.25" customHeight="1" thickBot="1">
      <c r="A244" s="1429"/>
      <c r="B244" s="1105"/>
      <c r="C244" s="1210"/>
      <c r="D244" s="1018"/>
      <c r="E244" s="1450"/>
      <c r="F244" s="1450"/>
      <c r="G244" s="1450"/>
      <c r="H244" s="358" t="s">
        <v>656</v>
      </c>
      <c r="I244" s="416">
        <f>LOOKUP($L$2,'TODO 8 '!$D$7:$D43,'TODO 8 '!V$7:V$43)</f>
        <v>1</v>
      </c>
      <c r="J244" s="1543"/>
      <c r="K244" s="998"/>
      <c r="L244" s="625"/>
    </row>
    <row r="245" spans="1:12" ht="20.25" customHeight="1" thickBot="1">
      <c r="A245" s="1429"/>
      <c r="B245" s="1105"/>
      <c r="C245" s="1210"/>
      <c r="D245" s="1018"/>
      <c r="E245" s="1450"/>
      <c r="F245" s="1450"/>
      <c r="G245" s="1450"/>
      <c r="H245" s="358" t="s">
        <v>657</v>
      </c>
      <c r="I245" s="416">
        <f>LOOKUP($L$2,'TODO 8 '!$D$7:$D43,'TODO 8 '!W$7:W$43)</f>
        <v>0</v>
      </c>
      <c r="J245" s="1543"/>
      <c r="K245" s="998"/>
      <c r="L245" s="625"/>
    </row>
    <row r="246" spans="1:12" ht="20.25" customHeight="1" thickBot="1">
      <c r="A246" s="1429"/>
      <c r="B246" s="1105"/>
      <c r="C246" s="1210"/>
      <c r="D246" s="1018"/>
      <c r="E246" s="1450"/>
      <c r="F246" s="1450"/>
      <c r="G246" s="1450"/>
      <c r="H246" s="358" t="s">
        <v>435</v>
      </c>
      <c r="I246" s="416">
        <f>LOOKUP($L$2,'TODO 8 '!$D$7:$D43,'TODO 8 '!X$7:X$43)</f>
        <v>71</v>
      </c>
      <c r="J246" s="1543"/>
      <c r="K246" s="998"/>
      <c r="L246" s="625"/>
    </row>
    <row r="247" spans="1:12" ht="20.25" customHeight="1" thickBot="1">
      <c r="A247" s="1429"/>
      <c r="B247" s="1105"/>
      <c r="C247" s="1210"/>
      <c r="D247" s="1018"/>
      <c r="E247" s="1450"/>
      <c r="F247" s="1450"/>
      <c r="G247" s="1450"/>
      <c r="H247" s="358" t="s">
        <v>452</v>
      </c>
      <c r="I247" s="416">
        <f>LOOKUP($L$2,'TODO 8 '!$D$7:$D43,'TODO 8 '!Y$7:Y$43)</f>
        <v>0</v>
      </c>
      <c r="J247" s="1543"/>
      <c r="K247" s="998"/>
      <c r="L247" s="625"/>
    </row>
    <row r="248" spans="1:12" ht="20.25" customHeight="1" thickBot="1">
      <c r="A248" s="1429"/>
      <c r="B248" s="1105"/>
      <c r="C248" s="1210"/>
      <c r="D248" s="1018"/>
      <c r="E248" s="1450"/>
      <c r="F248" s="1450"/>
      <c r="G248" s="1450"/>
      <c r="H248" s="358" t="s">
        <v>453</v>
      </c>
      <c r="I248" s="416">
        <f>LOOKUP($L$2,'TODO 8 '!$D$7:$D43,'TODO 8 '!Z$7:Z$43)</f>
        <v>5</v>
      </c>
      <c r="J248" s="1543"/>
      <c r="K248" s="998"/>
      <c r="L248" s="625"/>
    </row>
    <row r="249" spans="1:12" ht="20.25" customHeight="1" thickBot="1">
      <c r="A249" s="1429"/>
      <c r="B249" s="1105"/>
      <c r="C249" s="1210"/>
      <c r="D249" s="1018"/>
      <c r="E249" s="1450"/>
      <c r="F249" s="1450"/>
      <c r="G249" s="1450"/>
      <c r="H249" s="358" t="s">
        <v>352</v>
      </c>
      <c r="I249" s="416">
        <f>LOOKUP($L$2,'TODO 8 '!$D$7:$D43,'TODO 8 '!AA$7:AA$43)</f>
        <v>0</v>
      </c>
      <c r="J249" s="1543"/>
      <c r="K249" s="998"/>
      <c r="L249" s="625"/>
    </row>
    <row r="250" spans="1:12" ht="15.75" customHeight="1" thickBot="1">
      <c r="A250" s="1429"/>
      <c r="B250" s="1105"/>
      <c r="C250" s="1211"/>
      <c r="D250" s="1018"/>
      <c r="E250" s="1450"/>
      <c r="F250" s="1450"/>
      <c r="G250" s="1450"/>
      <c r="H250" s="873" t="s">
        <v>861</v>
      </c>
      <c r="I250" s="879">
        <f>LOOKUP($L$2,'TODO 8 '!$D$7:$D43,'TODO 8 '!AB$7:AB$43)</f>
        <v>100</v>
      </c>
      <c r="J250" s="1543"/>
      <c r="K250" s="998"/>
      <c r="L250" s="624"/>
    </row>
    <row r="251" spans="1:12" ht="27" customHeight="1">
      <c r="A251" s="1429"/>
      <c r="B251" s="1102" t="s">
        <v>163</v>
      </c>
      <c r="C251" s="1087" t="s">
        <v>164</v>
      </c>
      <c r="D251" s="1086" t="s">
        <v>477</v>
      </c>
      <c r="E251" s="1356" t="s">
        <v>456</v>
      </c>
      <c r="F251" s="1356"/>
      <c r="G251" s="1356"/>
      <c r="H251" s="875" t="s">
        <v>658</v>
      </c>
      <c r="I251" s="876">
        <f>LOOKUP($L$2,'TODO 8 '!$D$7:$D43,'TODO 8 '!AC$7:AC$43)</f>
        <v>129976</v>
      </c>
      <c r="J251" s="1543" t="s">
        <v>754</v>
      </c>
      <c r="K251" s="1061" t="s">
        <v>880</v>
      </c>
      <c r="L251" s="625"/>
    </row>
    <row r="252" spans="1:12" ht="27" customHeight="1">
      <c r="A252" s="1429"/>
      <c r="B252" s="1103"/>
      <c r="C252" s="1088"/>
      <c r="D252" s="1086"/>
      <c r="E252" s="1356"/>
      <c r="F252" s="1356"/>
      <c r="G252" s="1356"/>
      <c r="H252" s="877" t="s">
        <v>327</v>
      </c>
      <c r="I252" s="878">
        <f>LOOKUP($L$2,'TODO 8 '!$D$7:$D43,'TODO 8 '!AD$7:AD$43)</f>
        <v>2357209</v>
      </c>
      <c r="J252" s="1543"/>
      <c r="K252" s="1063"/>
      <c r="L252" s="624"/>
    </row>
    <row r="253" spans="1:12" ht="27" customHeight="1">
      <c r="A253" s="1429"/>
      <c r="B253" s="1103"/>
      <c r="C253" s="1088"/>
      <c r="D253" s="1086" t="s">
        <v>478</v>
      </c>
      <c r="E253" s="1356" t="s">
        <v>457</v>
      </c>
      <c r="F253" s="1356"/>
      <c r="G253" s="1356"/>
      <c r="H253" s="875" t="s">
        <v>658</v>
      </c>
      <c r="I253" s="876">
        <f>LOOKUP($L$2,'TODO 8 '!$D$7:$D43,'TODO 8 '!AE$7:AE$43)</f>
        <v>62515</v>
      </c>
      <c r="J253" s="1543"/>
      <c r="K253" s="1063"/>
      <c r="L253" s="625"/>
    </row>
    <row r="254" spans="1:12" ht="27" customHeight="1">
      <c r="A254" s="1429"/>
      <c r="B254" s="1103"/>
      <c r="C254" s="1089"/>
      <c r="D254" s="1086"/>
      <c r="E254" s="1356"/>
      <c r="F254" s="1356"/>
      <c r="G254" s="1356"/>
      <c r="H254" s="877" t="s">
        <v>327</v>
      </c>
      <c r="I254" s="878">
        <f>LOOKUP($L$2,'TODO 8 '!$D$7:$D43,'TODO 8 '!AF$7:AF$43)</f>
        <v>1259297</v>
      </c>
      <c r="J254" s="1543"/>
      <c r="K254" s="1063"/>
      <c r="L254" s="624"/>
    </row>
    <row r="255" spans="1:12" ht="20.25" customHeight="1">
      <c r="A255" s="1429"/>
      <c r="B255" s="1520" t="s">
        <v>624</v>
      </c>
      <c r="C255" s="1521"/>
      <c r="D255" s="1522"/>
      <c r="E255" s="1534" t="s">
        <v>625</v>
      </c>
      <c r="F255" s="1535"/>
      <c r="G255" s="1535"/>
      <c r="H255" s="874" t="s">
        <v>658</v>
      </c>
      <c r="I255" s="913">
        <f>I251+I316</f>
        <v>143519</v>
      </c>
      <c r="J255" s="1543"/>
      <c r="K255" s="1063"/>
      <c r="L255" s="634"/>
    </row>
    <row r="256" spans="1:12" ht="20.25" customHeight="1">
      <c r="A256" s="1429"/>
      <c r="B256" s="1523"/>
      <c r="C256" s="1524"/>
      <c r="D256" s="1525"/>
      <c r="E256" s="1535"/>
      <c r="F256" s="1535"/>
      <c r="G256" s="1535"/>
      <c r="H256" s="869" t="s">
        <v>327</v>
      </c>
      <c r="I256" s="858">
        <f>I252+I317</f>
        <v>2419834</v>
      </c>
      <c r="J256" s="1543"/>
      <c r="K256" s="1063"/>
      <c r="L256" s="634"/>
    </row>
    <row r="257" spans="1:12" ht="20.25" customHeight="1">
      <c r="A257" s="1429"/>
      <c r="B257" s="1523"/>
      <c r="C257" s="1524"/>
      <c r="D257" s="1525"/>
      <c r="E257" s="1535" t="s">
        <v>457</v>
      </c>
      <c r="F257" s="1535"/>
      <c r="G257" s="1535"/>
      <c r="H257" s="874" t="s">
        <v>658</v>
      </c>
      <c r="I257" s="913">
        <f>I253+I318</f>
        <v>73587</v>
      </c>
      <c r="J257" s="1543"/>
      <c r="K257" s="1063"/>
      <c r="L257" s="634"/>
    </row>
    <row r="258" spans="1:12" ht="20.25" customHeight="1" thickBot="1">
      <c r="A258" s="1429"/>
      <c r="B258" s="1526"/>
      <c r="C258" s="1527"/>
      <c r="D258" s="1528"/>
      <c r="E258" s="1535"/>
      <c r="F258" s="1535"/>
      <c r="G258" s="1535"/>
      <c r="H258" s="869" t="s">
        <v>327</v>
      </c>
      <c r="I258" s="858">
        <f>I254+I319</f>
        <v>1307721</v>
      </c>
      <c r="J258" s="1092"/>
      <c r="K258" s="1062"/>
      <c r="L258" s="634"/>
    </row>
    <row r="259" spans="1:12" ht="18.75" customHeight="1" thickBot="1">
      <c r="A259" s="1429"/>
      <c r="B259" s="1107" t="s">
        <v>165</v>
      </c>
      <c r="C259" s="1025" t="s">
        <v>310</v>
      </c>
      <c r="D259" s="1017" t="s">
        <v>479</v>
      </c>
      <c r="E259" s="1357" t="s">
        <v>458</v>
      </c>
      <c r="F259" s="1357"/>
      <c r="G259" s="1357"/>
      <c r="H259" s="367" t="s">
        <v>36</v>
      </c>
      <c r="I259" s="416">
        <f>LOOKUP($L$2,'TODO 8 '!$D$7:$D43,'TODO 8 '!AK$7:AK$43)</f>
        <v>0</v>
      </c>
      <c r="J259" s="1064" t="s">
        <v>755</v>
      </c>
      <c r="K259" s="1061"/>
      <c r="L259" s="625"/>
    </row>
    <row r="260" spans="1:12" ht="20.25" customHeight="1" thickBot="1">
      <c r="A260" s="1429"/>
      <c r="B260" s="1108"/>
      <c r="C260" s="1026"/>
      <c r="D260" s="1018"/>
      <c r="E260" s="1357"/>
      <c r="F260" s="1357"/>
      <c r="G260" s="1357"/>
      <c r="H260" s="367" t="s">
        <v>719</v>
      </c>
      <c r="I260" s="416">
        <f>LOOKUP($L$2,'TODO 8 '!$D$7:$D43,'TODO 8 '!AL$7:AL$43)</f>
        <v>0</v>
      </c>
      <c r="J260" s="1064"/>
      <c r="K260" s="1063"/>
      <c r="L260" s="625"/>
    </row>
    <row r="261" spans="1:12" ht="24" customHeight="1" thickBot="1">
      <c r="A261" s="1429"/>
      <c r="B261" s="1108"/>
      <c r="C261" s="1026"/>
      <c r="D261" s="1018"/>
      <c r="E261" s="1357"/>
      <c r="F261" s="1357"/>
      <c r="G261" s="1357"/>
      <c r="H261" s="635" t="s">
        <v>720</v>
      </c>
      <c r="I261" s="416">
        <f>LOOKUP($L$2,'TODO 8 '!$D$7:$D43,'TODO 8 '!AM$7:AM$43)</f>
        <v>21969</v>
      </c>
      <c r="J261" s="1064"/>
      <c r="K261" s="1063"/>
      <c r="L261" s="624"/>
    </row>
    <row r="262" spans="1:12" ht="25.5" customHeight="1" thickBot="1">
      <c r="A262" s="1429"/>
      <c r="B262" s="1108"/>
      <c r="C262" s="1026"/>
      <c r="D262" s="422" t="s">
        <v>487</v>
      </c>
      <c r="E262" s="1357" t="s">
        <v>459</v>
      </c>
      <c r="F262" s="1357"/>
      <c r="G262" s="1357"/>
      <c r="H262" s="635" t="s">
        <v>721</v>
      </c>
      <c r="I262" s="416">
        <f>LOOKUP($L$2,'TODO 8 '!$D$7:$D43,'TODO 8 '!AN$7:AN$43)</f>
        <v>12333</v>
      </c>
      <c r="J262" s="1064"/>
      <c r="K262" s="1063"/>
      <c r="L262" s="624"/>
    </row>
    <row r="263" spans="1:12" ht="20.25" customHeight="1" thickBot="1">
      <c r="A263" s="1429"/>
      <c r="B263" s="1109"/>
      <c r="C263" s="1027"/>
      <c r="D263" s="1069"/>
      <c r="E263" s="1070"/>
      <c r="F263" s="1070"/>
      <c r="G263" s="1071"/>
      <c r="H263" s="897" t="s">
        <v>86</v>
      </c>
      <c r="I263" s="411">
        <f>LOOKUP($L$2,'TODO 8 '!$D$7:$D44,'TODO 8 '!AO$7:AO$43)</f>
        <v>34302</v>
      </c>
      <c r="J263" s="1064"/>
      <c r="K263" s="1063"/>
      <c r="L263" s="634"/>
    </row>
    <row r="264" spans="1:12" ht="15.75" customHeight="1" thickBot="1">
      <c r="A264" s="1429"/>
      <c r="B264" s="1104" t="s">
        <v>166</v>
      </c>
      <c r="C264" s="1276" t="s">
        <v>167</v>
      </c>
      <c r="D264" s="1018" t="s">
        <v>485</v>
      </c>
      <c r="E264" s="1029" t="s">
        <v>482</v>
      </c>
      <c r="F264" s="1030"/>
      <c r="G264" s="1031"/>
      <c r="H264" s="367" t="s">
        <v>460</v>
      </c>
      <c r="I264" s="416">
        <f>LOOKUP($L$2,'TODO 8 '!$D$7:$D43,'TODO 8 '!AP$7:AP$43)</f>
        <v>9427</v>
      </c>
      <c r="J264" s="1064"/>
      <c r="K264" s="1063"/>
      <c r="L264" s="625"/>
    </row>
    <row r="265" spans="1:12" ht="15.75" customHeight="1" thickBot="1">
      <c r="A265" s="1429"/>
      <c r="B265" s="1105"/>
      <c r="C265" s="1277"/>
      <c r="D265" s="1018"/>
      <c r="E265" s="1032"/>
      <c r="F265" s="1033"/>
      <c r="G265" s="1034"/>
      <c r="H265" s="367" t="s">
        <v>461</v>
      </c>
      <c r="I265" s="416">
        <f>LOOKUP($L$2,'TODO 8 '!$D$7:$D43,'TODO 8 '!AQ$7:AQ$43)</f>
        <v>238447</v>
      </c>
      <c r="J265" s="1064"/>
      <c r="K265" s="1063"/>
      <c r="L265" s="625"/>
    </row>
    <row r="266" spans="1:12" ht="15.75" customHeight="1" thickBot="1">
      <c r="A266" s="1429"/>
      <c r="B266" s="1105"/>
      <c r="C266" s="1277"/>
      <c r="D266" s="1018"/>
      <c r="E266" s="1035"/>
      <c r="F266" s="1036"/>
      <c r="G266" s="1037"/>
      <c r="H266" s="873" t="s">
        <v>862</v>
      </c>
      <c r="I266" s="879">
        <f>LOOKUP($L$2,'TODO 8 '!$D$7:$D43,'TODO 8 '!AR$7:AR$43)</f>
        <v>247874</v>
      </c>
      <c r="J266" s="1064"/>
      <c r="K266" s="1063"/>
      <c r="L266" s="624"/>
    </row>
    <row r="267" spans="1:12" ht="20.25" customHeight="1" thickBot="1">
      <c r="A267" s="1429"/>
      <c r="B267" s="1105"/>
      <c r="C267" s="1277"/>
      <c r="D267" s="424" t="s">
        <v>476</v>
      </c>
      <c r="E267" s="1072" t="s">
        <v>484</v>
      </c>
      <c r="F267" s="1073"/>
      <c r="G267" s="1074"/>
      <c r="H267" s="873" t="s">
        <v>863</v>
      </c>
      <c r="I267" s="880">
        <f>LOOKUP($L$2,'TODO 8 '!$D$7:$D43,'TODO 8 '!AS$7:AS$43)</f>
        <v>37646</v>
      </c>
      <c r="J267" s="1064"/>
      <c r="K267" s="1063"/>
      <c r="L267" s="625"/>
    </row>
    <row r="268" spans="1:12" ht="15.75" customHeight="1" thickBot="1">
      <c r="A268" s="1429"/>
      <c r="B268" s="1105"/>
      <c r="C268" s="1278"/>
      <c r="D268" s="1287"/>
      <c r="E268" s="1288"/>
      <c r="F268" s="1288"/>
      <c r="G268" s="1289"/>
      <c r="H268" s="869" t="s">
        <v>864</v>
      </c>
      <c r="I268" s="849">
        <f>LOOKUP($L$2,'TODO 8 '!$D$7:$D43,'TODO 8 '!AT$7:AT$43)</f>
        <v>285520</v>
      </c>
      <c r="J268" s="1064"/>
      <c r="K268" s="1062"/>
      <c r="L268" s="624"/>
    </row>
    <row r="269" spans="1:12" ht="51" customHeight="1" thickBot="1">
      <c r="A269" s="1429"/>
      <c r="B269" s="1103" t="s">
        <v>171</v>
      </c>
      <c r="C269" s="1279" t="s">
        <v>170</v>
      </c>
      <c r="D269" s="422" t="s">
        <v>117</v>
      </c>
      <c r="E269" s="1291"/>
      <c r="F269" s="1291"/>
      <c r="G269" s="1291"/>
      <c r="H269" s="870" t="s">
        <v>119</v>
      </c>
      <c r="I269" s="881">
        <f>LOOKUP($L$2,'TODO 8 '!$D$7:$D43,'TODO 8 '!AU$7:AU$43)</f>
        <v>59792</v>
      </c>
      <c r="J269" s="1064"/>
      <c r="K269" s="645" t="s">
        <v>708</v>
      </c>
      <c r="L269" s="625"/>
    </row>
    <row r="270" spans="1:12" ht="53.25" customHeight="1" thickBot="1">
      <c r="A270" s="1430"/>
      <c r="B270" s="1286"/>
      <c r="C270" s="1280"/>
      <c r="D270" s="425" t="s">
        <v>118</v>
      </c>
      <c r="E270" s="1290"/>
      <c r="F270" s="1290"/>
      <c r="G270" s="1290"/>
      <c r="H270" s="870" t="s">
        <v>120</v>
      </c>
      <c r="I270" s="882">
        <f>LOOKUP($L$2,'TODO 8 '!$D$7:$D43,'TODO 8 '!AV$7:AV$43)</f>
        <v>285</v>
      </c>
      <c r="J270" s="1064"/>
      <c r="K270" s="645" t="s">
        <v>709</v>
      </c>
      <c r="L270" s="496"/>
    </row>
    <row r="271" spans="1:12" ht="20.25" customHeight="1" thickBot="1">
      <c r="A271" s="1419" t="s">
        <v>242</v>
      </c>
      <c r="B271" s="1106" t="s">
        <v>503</v>
      </c>
      <c r="C271" s="1225" t="s">
        <v>857</v>
      </c>
      <c r="D271" s="662" t="s">
        <v>488</v>
      </c>
      <c r="E271" s="1093"/>
      <c r="F271" s="1094"/>
      <c r="G271" s="1095"/>
      <c r="H271" s="883" t="s">
        <v>492</v>
      </c>
      <c r="I271" s="884">
        <f>LOOKUP($L$2,'TODO 8 '!$D$7:$D43,'TODO 8 '!AW$7:AW$43)</f>
        <v>47427</v>
      </c>
      <c r="J271" s="1488" t="s">
        <v>756</v>
      </c>
      <c r="K271" s="997" t="s">
        <v>710</v>
      </c>
      <c r="L271" s="630"/>
    </row>
    <row r="272" spans="1:12" ht="20.25" customHeight="1" thickBot="1">
      <c r="A272" s="1420"/>
      <c r="B272" s="1096"/>
      <c r="C272" s="1226"/>
      <c r="D272" s="1077" t="s">
        <v>489</v>
      </c>
      <c r="E272" s="1080" t="s">
        <v>617</v>
      </c>
      <c r="F272" s="1081"/>
      <c r="G272" s="1082"/>
      <c r="H272" s="368" t="s">
        <v>493</v>
      </c>
      <c r="I272" s="416">
        <f>LOOKUP($L$2,'TODO 8 '!$D$7:$D43,'TODO 8 '!AX$7:AX$43)</f>
        <v>6364</v>
      </c>
      <c r="J272" s="1488"/>
      <c r="K272" s="997"/>
      <c r="L272" s="625"/>
    </row>
    <row r="273" spans="1:12" ht="20.25" customHeight="1" thickBot="1">
      <c r="A273" s="1420"/>
      <c r="B273" s="1096"/>
      <c r="C273" s="1226"/>
      <c r="D273" s="1078"/>
      <c r="E273" s="1080"/>
      <c r="F273" s="1081"/>
      <c r="G273" s="1082"/>
      <c r="H273" s="368" t="s">
        <v>427</v>
      </c>
      <c r="I273" s="416">
        <f>LOOKUP($L$2,'TODO 8 '!$D$7:$D43,'TODO 8 '!AY$7:AY$43)</f>
        <v>2512</v>
      </c>
      <c r="J273" s="1488"/>
      <c r="K273" s="997"/>
      <c r="L273" s="625"/>
    </row>
    <row r="274" spans="1:12" ht="20.25" customHeight="1" thickBot="1">
      <c r="A274" s="1420"/>
      <c r="B274" s="1096"/>
      <c r="C274" s="1226"/>
      <c r="D274" s="1078"/>
      <c r="E274" s="1080"/>
      <c r="F274" s="1081"/>
      <c r="G274" s="1082"/>
      <c r="H274" s="368" t="s">
        <v>430</v>
      </c>
      <c r="I274" s="416">
        <f>LOOKUP($L$2,'TODO 8 '!$D$7:$D43,'TODO 8 '!AZ$7:AZ$43)</f>
        <v>5228</v>
      </c>
      <c r="J274" s="1488"/>
      <c r="K274" s="997"/>
      <c r="L274" s="625"/>
    </row>
    <row r="275" spans="1:13" ht="20.25" customHeight="1" thickBot="1">
      <c r="A275" s="1420"/>
      <c r="B275" s="1096"/>
      <c r="C275" s="1226"/>
      <c r="D275" s="1079"/>
      <c r="E275" s="1080"/>
      <c r="F275" s="1081"/>
      <c r="G275" s="1082"/>
      <c r="H275" s="869" t="s">
        <v>494</v>
      </c>
      <c r="I275" s="849">
        <f>LOOKUP($L$2,'TODO 8 '!$D$7:$D43,'TODO 8 '!BA$7:BA$43)</f>
        <v>14104</v>
      </c>
      <c r="J275" s="1488"/>
      <c r="K275" s="997"/>
      <c r="L275" s="624"/>
      <c r="M275" s="950"/>
    </row>
    <row r="276" spans="1:12" ht="20.25" customHeight="1" thickBot="1">
      <c r="A276" s="1420"/>
      <c r="B276" s="1096"/>
      <c r="C276" s="1226"/>
      <c r="D276" s="342" t="s">
        <v>490</v>
      </c>
      <c r="E276" s="1011"/>
      <c r="F276" s="1012"/>
      <c r="G276" s="1013"/>
      <c r="H276" s="854" t="s">
        <v>495</v>
      </c>
      <c r="I276" s="885">
        <f>LOOKUP($L$2,'TODO 8 '!$D$7:$D43,'TODO 8 '!BB$7:BB$43)</f>
        <v>33323</v>
      </c>
      <c r="J276" s="1488"/>
      <c r="K276" s="997"/>
      <c r="L276" s="625"/>
    </row>
    <row r="277" spans="1:12" ht="20.25" customHeight="1" thickBot="1">
      <c r="A277" s="1420"/>
      <c r="B277" s="1096"/>
      <c r="C277" s="1226"/>
      <c r="D277" s="1224" t="s">
        <v>491</v>
      </c>
      <c r="E277" s="1019" t="s">
        <v>650</v>
      </c>
      <c r="F277" s="1020"/>
      <c r="G277" s="1021"/>
      <c r="H277" s="368" t="s">
        <v>647</v>
      </c>
      <c r="I277" s="416">
        <f>LOOKUP($L$2,'TODO 8 '!$D$7:$D43,'TODO 8 '!BC$7:BC$43)</f>
        <v>207</v>
      </c>
      <c r="J277" s="1488"/>
      <c r="K277" s="998"/>
      <c r="L277" s="625"/>
    </row>
    <row r="278" spans="1:12" ht="20.25" customHeight="1" thickBot="1">
      <c r="A278" s="1420"/>
      <c r="B278" s="1096"/>
      <c r="C278" s="1226"/>
      <c r="D278" s="1224"/>
      <c r="E278" s="1019"/>
      <c r="F278" s="1020"/>
      <c r="G278" s="1021"/>
      <c r="H278" s="368" t="s">
        <v>648</v>
      </c>
      <c r="I278" s="416">
        <f>LOOKUP($L$2,'TODO 8 '!$D$7:$D43,'TODO 8 '!BD$7:BD$43)</f>
        <v>169</v>
      </c>
      <c r="J278" s="1488"/>
      <c r="K278" s="998"/>
      <c r="L278" s="625"/>
    </row>
    <row r="279" spans="1:12" ht="20.25" customHeight="1" thickBot="1">
      <c r="A279" s="1420"/>
      <c r="B279" s="1096"/>
      <c r="C279" s="1226"/>
      <c r="D279" s="1224"/>
      <c r="E279" s="1019"/>
      <c r="F279" s="1020"/>
      <c r="G279" s="1021"/>
      <c r="H279" s="368" t="s">
        <v>674</v>
      </c>
      <c r="I279" s="416">
        <f>LOOKUP($L$2,'TODO 8 '!$D$7:$D43,'TODO 8 '!BE$7:BE$43)</f>
        <v>2371</v>
      </c>
      <c r="J279" s="1488"/>
      <c r="K279" s="998"/>
      <c r="L279" s="625"/>
    </row>
    <row r="280" spans="1:12" ht="20.25" customHeight="1" thickBot="1">
      <c r="A280" s="1420"/>
      <c r="B280" s="1096"/>
      <c r="C280" s="1227"/>
      <c r="D280" s="1224"/>
      <c r="E280" s="1022"/>
      <c r="F280" s="1023"/>
      <c r="G280" s="1024"/>
      <c r="H280" s="368" t="s">
        <v>649</v>
      </c>
      <c r="I280" s="416">
        <f>LOOKUP($L$2,'TODO 8 '!$D$7:$D43,'TODO 8 '!BF$7:BF$43)</f>
        <v>7312</v>
      </c>
      <c r="J280" s="1488"/>
      <c r="K280" s="998"/>
      <c r="L280" s="625"/>
    </row>
    <row r="281" spans="1:12" ht="20.25" customHeight="1" thickBot="1">
      <c r="A281" s="1420"/>
      <c r="B281" s="351" t="s">
        <v>172</v>
      </c>
      <c r="C281" s="1014"/>
      <c r="D281" s="1015"/>
      <c r="E281" s="1015"/>
      <c r="F281" s="1015"/>
      <c r="G281" s="1016"/>
      <c r="H281" s="869" t="s">
        <v>655</v>
      </c>
      <c r="I281" s="849">
        <f>LOOKUP($L$2,'TODO 8 '!$D$7:$D43,'TODO 8 '!BG$7:BG$43)</f>
        <v>29481</v>
      </c>
      <c r="J281" s="1488"/>
      <c r="K281" s="998"/>
      <c r="L281" s="624"/>
    </row>
    <row r="282" spans="1:12" ht="12.75" customHeight="1" thickBot="1">
      <c r="A282" s="1420"/>
      <c r="B282" s="1113" t="s">
        <v>505</v>
      </c>
      <c r="C282" s="1274" t="s">
        <v>504</v>
      </c>
      <c r="D282" s="1224" t="s">
        <v>496</v>
      </c>
      <c r="E282" s="1364" t="s">
        <v>498</v>
      </c>
      <c r="F282" s="1365"/>
      <c r="G282" s="1366"/>
      <c r="H282" s="368" t="s">
        <v>447</v>
      </c>
      <c r="I282" s="416">
        <f>LOOKUP($L$2,'TODO 8 '!$D$7:$D43,'TODO 8 '!BH$7:BH$43)</f>
        <v>640</v>
      </c>
      <c r="J282" s="1064" t="s">
        <v>756</v>
      </c>
      <c r="K282" s="998" t="s">
        <v>711</v>
      </c>
      <c r="L282" s="625"/>
    </row>
    <row r="283" spans="1:12" ht="20.25" customHeight="1" thickBot="1">
      <c r="A283" s="1420"/>
      <c r="B283" s="1114"/>
      <c r="C283" s="1275"/>
      <c r="D283" s="1224"/>
      <c r="E283" s="1019"/>
      <c r="F283" s="1020"/>
      <c r="G283" s="1021"/>
      <c r="H283" s="355" t="s">
        <v>506</v>
      </c>
      <c r="I283" s="416">
        <f>LOOKUP($L$2,'TODO 8 '!$D$7:$D43,'TODO 8 '!BI$7:BI$43)</f>
        <v>53</v>
      </c>
      <c r="J283" s="1064"/>
      <c r="K283" s="998"/>
      <c r="L283" s="625"/>
    </row>
    <row r="284" spans="1:12" ht="20.25" customHeight="1" thickBot="1">
      <c r="A284" s="1420"/>
      <c r="B284" s="1114"/>
      <c r="C284" s="1275"/>
      <c r="D284" s="342" t="s">
        <v>497</v>
      </c>
      <c r="E284" s="1022"/>
      <c r="F284" s="1023"/>
      <c r="G284" s="1024"/>
      <c r="H284" s="870" t="s">
        <v>327</v>
      </c>
      <c r="I284" s="871">
        <f>LOOKUP($L$2,'TODO 8 '!$D$7:$D43,'TODO 8 '!BJ$7:BJ$43)</f>
        <v>693</v>
      </c>
      <c r="J284" s="1064"/>
      <c r="K284" s="998"/>
      <c r="L284" s="624"/>
    </row>
    <row r="285" spans="1:12" ht="15.75" customHeight="1" thickBot="1">
      <c r="A285" s="1420"/>
      <c r="B285" s="1115"/>
      <c r="C285" s="1275"/>
      <c r="D285" s="1361"/>
      <c r="E285" s="1362"/>
      <c r="F285" s="1362"/>
      <c r="G285" s="1363"/>
      <c r="H285" s="869" t="s">
        <v>865</v>
      </c>
      <c r="I285" s="849">
        <f>LOOKUP($L$2,'TODO 8 '!$D$7:$D43,'TODO 8 '!BK$7:BK$43)</f>
        <v>41616</v>
      </c>
      <c r="J285" s="1064"/>
      <c r="K285" s="998"/>
      <c r="L285" s="624"/>
    </row>
    <row r="286" spans="1:12" ht="20.25" customHeight="1" thickBot="1">
      <c r="A286" s="1420"/>
      <c r="B286" s="1096" t="s">
        <v>173</v>
      </c>
      <c r="C286" s="1269" t="s">
        <v>174</v>
      </c>
      <c r="D286" s="1228"/>
      <c r="E286" s="1229"/>
      <c r="F286" s="1229"/>
      <c r="G286" s="1230"/>
      <c r="H286" s="368" t="s">
        <v>501</v>
      </c>
      <c r="I286" s="416">
        <f>LOOKUP($L$2,'TODO 8 '!$D$7:$D43,'TODO 8 '!BL$7:BL$43)</f>
        <v>110524</v>
      </c>
      <c r="J286" s="1064"/>
      <c r="K286" s="1061"/>
      <c r="L286" s="625"/>
    </row>
    <row r="287" spans="1:12" ht="21" customHeight="1" thickBot="1">
      <c r="A287" s="1421"/>
      <c r="B287" s="1099"/>
      <c r="C287" s="1270"/>
      <c r="D287" s="1231"/>
      <c r="E287" s="1232"/>
      <c r="F287" s="1232"/>
      <c r="G287" s="1233"/>
      <c r="H287" s="392" t="s">
        <v>311</v>
      </c>
      <c r="I287" s="418">
        <f>LOOKUP($L$2,'TODO 8 '!$D$7:$D43,'TODO 8 '!BM$7:BM$43)</f>
        <v>9122</v>
      </c>
      <c r="J287" s="1064"/>
      <c r="K287" s="1062"/>
      <c r="L287" s="496"/>
    </row>
    <row r="288" spans="1:12" ht="20.25" customHeight="1" thickBot="1">
      <c r="A288" s="1428" t="s">
        <v>725</v>
      </c>
      <c r="B288" s="1106" t="s">
        <v>175</v>
      </c>
      <c r="C288" s="1402" t="s">
        <v>176</v>
      </c>
      <c r="D288" s="1354" t="s">
        <v>177</v>
      </c>
      <c r="E288" s="1358" t="s">
        <v>536</v>
      </c>
      <c r="F288" s="1359"/>
      <c r="G288" s="393" t="s">
        <v>509</v>
      </c>
      <c r="H288" s="394" t="s">
        <v>522</v>
      </c>
      <c r="I288" s="417">
        <f>LOOKUP($L$2,'TODO 8 '!$D$7:$D43,'TODO 8 '!BN$7:BN$43)</f>
        <v>732</v>
      </c>
      <c r="J288" s="1090" t="s">
        <v>757</v>
      </c>
      <c r="K288" s="1061"/>
      <c r="L288" s="631"/>
    </row>
    <row r="289" spans="1:12" ht="20.25" customHeight="1" thickBot="1">
      <c r="A289" s="1429"/>
      <c r="B289" s="1096"/>
      <c r="C289" s="1291"/>
      <c r="D289" s="1355"/>
      <c r="E289" s="1019"/>
      <c r="F289" s="1021"/>
      <c r="G289" s="1360" t="s">
        <v>541</v>
      </c>
      <c r="H289" s="368" t="s">
        <v>523</v>
      </c>
      <c r="I289" s="416">
        <f>LOOKUP($L$2,'TODO 8 '!$D$7:$D43,'TODO 8 '!BO$7:BO$43)</f>
        <v>14617</v>
      </c>
      <c r="J289" s="1090"/>
      <c r="K289" s="1063"/>
      <c r="L289" s="625"/>
    </row>
    <row r="290" spans="1:12" ht="20.25" customHeight="1" thickBot="1">
      <c r="A290" s="1429"/>
      <c r="B290" s="1096"/>
      <c r="C290" s="1291"/>
      <c r="D290" s="1355"/>
      <c r="E290" s="1019"/>
      <c r="F290" s="1021"/>
      <c r="G290" s="1360"/>
      <c r="H290" s="368" t="s">
        <v>524</v>
      </c>
      <c r="I290" s="416">
        <f>LOOKUP($L$2,'TODO 8 '!$D$7:$D43,'TODO 8 '!BP$7:BP$43)</f>
        <v>30846</v>
      </c>
      <c r="J290" s="1090"/>
      <c r="K290" s="1063"/>
      <c r="L290" s="625"/>
    </row>
    <row r="291" spans="1:12" ht="20.25" customHeight="1" thickBot="1">
      <c r="A291" s="1429"/>
      <c r="B291" s="1096"/>
      <c r="C291" s="1291"/>
      <c r="D291" s="1355"/>
      <c r="E291" s="1019"/>
      <c r="F291" s="1021"/>
      <c r="G291" s="1360"/>
      <c r="H291" s="368" t="s">
        <v>525</v>
      </c>
      <c r="I291" s="416">
        <f>LOOKUP($L$2,'TODO 8 '!$D$7:$D43,'TODO 8 '!BQ$7:BQ$43)</f>
        <v>39528</v>
      </c>
      <c r="J291" s="1090"/>
      <c r="K291" s="1063"/>
      <c r="L291" s="625"/>
    </row>
    <row r="292" spans="1:12" ht="20.25" customHeight="1" thickBot="1">
      <c r="A292" s="1429"/>
      <c r="B292" s="1096"/>
      <c r="C292" s="1291"/>
      <c r="D292" s="1355"/>
      <c r="E292" s="1019"/>
      <c r="F292" s="1021"/>
      <c r="G292" s="1360"/>
      <c r="H292" s="368" t="s">
        <v>540</v>
      </c>
      <c r="I292" s="416">
        <f>LOOKUP($L$2,'TODO 8 '!$D$7:$D43,'TODO 8 '!BR$7:BR$43)</f>
        <v>99530</v>
      </c>
      <c r="J292" s="1090"/>
      <c r="K292" s="1063"/>
      <c r="L292" s="625"/>
    </row>
    <row r="293" spans="1:12" ht="20.25" customHeight="1" thickBot="1">
      <c r="A293" s="1429"/>
      <c r="B293" s="1096"/>
      <c r="C293" s="1291"/>
      <c r="D293" s="1355"/>
      <c r="E293" s="1019"/>
      <c r="F293" s="1021"/>
      <c r="G293" s="1360"/>
      <c r="H293" s="869" t="s">
        <v>327</v>
      </c>
      <c r="I293" s="849">
        <f>LOOKUP($L$2,'TODO 8 '!$D$7:$D43,'TODO 8 '!BS$7:BS$43)</f>
        <v>184521</v>
      </c>
      <c r="J293" s="1090"/>
      <c r="K293" s="1063"/>
      <c r="L293" s="437">
        <f>SUM(I288:I292)</f>
        <v>185253</v>
      </c>
    </row>
    <row r="294" spans="1:12" ht="20.25" customHeight="1" thickBot="1">
      <c r="A294" s="1429"/>
      <c r="B294" s="1096"/>
      <c r="C294" s="1291"/>
      <c r="D294" s="1355"/>
      <c r="E294" s="1019"/>
      <c r="F294" s="1021"/>
      <c r="G294" s="1234" t="s">
        <v>510</v>
      </c>
      <c r="H294" s="368" t="s">
        <v>526</v>
      </c>
      <c r="I294" s="416">
        <f>LOOKUP($L$2,'TODO 8 '!$D$7:$D43,'TODO 8 '!BT$7:BT$43)</f>
        <v>149</v>
      </c>
      <c r="J294" s="1090"/>
      <c r="K294" s="1063"/>
      <c r="L294" s="625"/>
    </row>
    <row r="295" spans="1:12" ht="20.25" customHeight="1" thickBot="1">
      <c r="A295" s="1429"/>
      <c r="B295" s="1096"/>
      <c r="C295" s="1291"/>
      <c r="D295" s="1355"/>
      <c r="E295" s="1019"/>
      <c r="F295" s="1021"/>
      <c r="G295" s="1235"/>
      <c r="H295" s="368" t="s">
        <v>527</v>
      </c>
      <c r="I295" s="416">
        <f>LOOKUP($L$2,'TODO 8 '!$D$7:$D43,'TODO 8 '!BU$7:BU$43)</f>
        <v>16583</v>
      </c>
      <c r="J295" s="1090"/>
      <c r="K295" s="1063"/>
      <c r="L295" s="625"/>
    </row>
    <row r="296" spans="1:12" ht="20.25" customHeight="1" thickBot="1">
      <c r="A296" s="1429"/>
      <c r="B296" s="1096"/>
      <c r="C296" s="1291"/>
      <c r="D296" s="1355"/>
      <c r="E296" s="1019"/>
      <c r="F296" s="1021"/>
      <c r="G296" s="1236"/>
      <c r="H296" s="870" t="s">
        <v>327</v>
      </c>
      <c r="I296" s="871">
        <f>LOOKUP($L$2,'TODO 8 '!$D$7:$D43,'TODO 8 '!BV$7:BV$43)</f>
        <v>16732</v>
      </c>
      <c r="J296" s="1090"/>
      <c r="K296" s="1063"/>
      <c r="L296" s="437">
        <f>SUM(I294:I295)</f>
        <v>16732</v>
      </c>
    </row>
    <row r="297" spans="1:12" ht="20.25" customHeight="1" thickBot="1">
      <c r="A297" s="1429"/>
      <c r="B297" s="1096"/>
      <c r="C297" s="1291"/>
      <c r="D297" s="1355"/>
      <c r="E297" s="1022"/>
      <c r="F297" s="1024"/>
      <c r="G297" s="1237" t="s">
        <v>327</v>
      </c>
      <c r="H297" s="1238"/>
      <c r="I297" s="849">
        <f>LOOKUP($L$2,'TODO 8 '!$D$7:$D43,'TODO 8 '!BW$7:BW$43)</f>
        <v>201985</v>
      </c>
      <c r="J297" s="1090"/>
      <c r="K297" s="1063"/>
      <c r="L297" s="437">
        <f>SUM(L293:L296)</f>
        <v>201985</v>
      </c>
    </row>
    <row r="298" spans="1:12" ht="20.25" customHeight="1" thickBot="1">
      <c r="A298" s="1429"/>
      <c r="B298" s="1096"/>
      <c r="C298" s="1291"/>
      <c r="D298" s="1355" t="s">
        <v>178</v>
      </c>
      <c r="E298" s="1326" t="s">
        <v>537</v>
      </c>
      <c r="F298" s="1327"/>
      <c r="G298" s="342" t="s">
        <v>511</v>
      </c>
      <c r="H298" s="394" t="s">
        <v>522</v>
      </c>
      <c r="I298" s="417">
        <f>LOOKUP($L$2,'TODO 8 '!$D$7:$D43,'TODO 8 '!BX$7:BX$43)</f>
        <v>5</v>
      </c>
      <c r="J298" s="1090"/>
      <c r="K298" s="1063"/>
      <c r="L298" s="625"/>
    </row>
    <row r="299" spans="1:12" ht="20.25" customHeight="1" thickBot="1">
      <c r="A299" s="1429"/>
      <c r="B299" s="1096"/>
      <c r="C299" s="1291"/>
      <c r="D299" s="1355"/>
      <c r="E299" s="1328"/>
      <c r="F299" s="1329"/>
      <c r="G299" s="1234" t="s">
        <v>543</v>
      </c>
      <c r="H299" s="368" t="s">
        <v>523</v>
      </c>
      <c r="I299" s="416">
        <f>LOOKUP($L$2,'TODO 8 '!$D$7:$D43,'TODO 8 '!BY$7:BY$43)</f>
        <v>393</v>
      </c>
      <c r="J299" s="1090"/>
      <c r="K299" s="1063"/>
      <c r="L299" s="625"/>
    </row>
    <row r="300" spans="1:12" ht="20.25" customHeight="1" thickBot="1">
      <c r="A300" s="1429"/>
      <c r="B300" s="1096"/>
      <c r="C300" s="1291"/>
      <c r="D300" s="1355"/>
      <c r="E300" s="1328"/>
      <c r="F300" s="1329"/>
      <c r="G300" s="1235"/>
      <c r="H300" s="368" t="s">
        <v>524</v>
      </c>
      <c r="I300" s="416">
        <f>LOOKUP($L$2,'TODO 8 '!$D$7:$D43,'TODO 8 '!BZ$7:BZ$43)</f>
        <v>729</v>
      </c>
      <c r="J300" s="1090"/>
      <c r="K300" s="1063"/>
      <c r="L300" s="625"/>
    </row>
    <row r="301" spans="1:12" ht="20.25" customHeight="1" thickBot="1">
      <c r="A301" s="1429"/>
      <c r="B301" s="1096"/>
      <c r="C301" s="1291"/>
      <c r="D301" s="1355"/>
      <c r="E301" s="1328"/>
      <c r="F301" s="1329"/>
      <c r="G301" s="1235"/>
      <c r="H301" s="368" t="s">
        <v>525</v>
      </c>
      <c r="I301" s="416">
        <f>LOOKUP($L$2,'TODO 8 '!$D$7:$D43,'TODO 8 '!CA$7:CA$43)</f>
        <v>1605</v>
      </c>
      <c r="J301" s="1090"/>
      <c r="K301" s="1063"/>
      <c r="L301" s="625"/>
    </row>
    <row r="302" spans="1:12" ht="20.25" customHeight="1" thickBot="1">
      <c r="A302" s="1429"/>
      <c r="B302" s="1096"/>
      <c r="C302" s="1291"/>
      <c r="D302" s="1355"/>
      <c r="E302" s="1328"/>
      <c r="F302" s="1329"/>
      <c r="G302" s="1235"/>
      <c r="H302" s="368" t="s">
        <v>540</v>
      </c>
      <c r="I302" s="416">
        <f>LOOKUP($L$2,'TODO 8 '!$D$7:$D43,'TODO 8 '!CB$7:CB$43)</f>
        <v>2376</v>
      </c>
      <c r="J302" s="1090"/>
      <c r="K302" s="1063"/>
      <c r="L302" s="625"/>
    </row>
    <row r="303" spans="1:12" ht="20.25" customHeight="1" thickBot="1">
      <c r="A303" s="1429"/>
      <c r="B303" s="1096"/>
      <c r="C303" s="1291"/>
      <c r="D303" s="1355"/>
      <c r="E303" s="1328"/>
      <c r="F303" s="1329"/>
      <c r="G303" s="1236"/>
      <c r="H303" s="869" t="s">
        <v>327</v>
      </c>
      <c r="I303" s="849">
        <f>LOOKUP($L$2,'TODO 8 '!$D$7:$D43,'TODO 8 '!CC$7:CC$43)</f>
        <v>5103</v>
      </c>
      <c r="J303" s="1090"/>
      <c r="K303" s="1063"/>
      <c r="L303" s="624"/>
    </row>
    <row r="304" spans="1:12" ht="20.25" customHeight="1" thickBot="1">
      <c r="A304" s="1429"/>
      <c r="B304" s="1096"/>
      <c r="C304" s="1291"/>
      <c r="D304" s="1355"/>
      <c r="E304" s="1328"/>
      <c r="F304" s="1329"/>
      <c r="G304" s="1234" t="s">
        <v>512</v>
      </c>
      <c r="H304" s="368" t="s">
        <v>526</v>
      </c>
      <c r="I304" s="416">
        <f>LOOKUP($L$2,'TODO 8 '!$D$7:$D43,'TODO 8 '!CD$7:CD$43)</f>
        <v>1</v>
      </c>
      <c r="J304" s="1090"/>
      <c r="K304" s="1063"/>
      <c r="L304" s="625"/>
    </row>
    <row r="305" spans="1:12" ht="20.25" customHeight="1" thickBot="1">
      <c r="A305" s="1429"/>
      <c r="B305" s="1096"/>
      <c r="C305" s="1291"/>
      <c r="D305" s="1355"/>
      <c r="E305" s="1328"/>
      <c r="F305" s="1329"/>
      <c r="G305" s="1235"/>
      <c r="H305" s="368" t="s">
        <v>527</v>
      </c>
      <c r="I305" s="416">
        <f>LOOKUP($L$2,'TODO 8 '!$D$7:$D43,'TODO 8 '!CE$7:CE$43)</f>
        <v>366</v>
      </c>
      <c r="J305" s="1090"/>
      <c r="K305" s="1063"/>
      <c r="L305" s="625"/>
    </row>
    <row r="306" spans="1:12" ht="20.25" customHeight="1" thickBot="1">
      <c r="A306" s="1429"/>
      <c r="B306" s="1096"/>
      <c r="C306" s="1291"/>
      <c r="D306" s="1355"/>
      <c r="E306" s="1328"/>
      <c r="F306" s="1329"/>
      <c r="G306" s="1236"/>
      <c r="H306" s="870" t="s">
        <v>327</v>
      </c>
      <c r="I306" s="871">
        <f>LOOKUP($L$2,'TODO 8 '!$D$7:$D43,'TODO 8 '!CF$7:CF$43)</f>
        <v>367</v>
      </c>
      <c r="J306" s="1090"/>
      <c r="K306" s="1063"/>
      <c r="L306" s="624"/>
    </row>
    <row r="307" spans="1:12" ht="20.25" customHeight="1" thickBot="1">
      <c r="A307" s="1429"/>
      <c r="B307" s="1096"/>
      <c r="C307" s="1291"/>
      <c r="D307" s="1355"/>
      <c r="E307" s="1330"/>
      <c r="F307" s="1331"/>
      <c r="G307" s="1237" t="s">
        <v>327</v>
      </c>
      <c r="H307" s="1238"/>
      <c r="I307" s="849">
        <f>LOOKUP($L$2,'TODO 8 '!$D$7:$D43,'TODO 8 '!CG$7:CG$43)</f>
        <v>5475</v>
      </c>
      <c r="J307" s="1090"/>
      <c r="K307" s="1063"/>
      <c r="L307" s="624"/>
    </row>
    <row r="308" spans="1:12" ht="20.25" customHeight="1" thickBot="1">
      <c r="A308" s="1429"/>
      <c r="B308" s="1096" t="s">
        <v>179</v>
      </c>
      <c r="C308" s="1393" t="s">
        <v>174</v>
      </c>
      <c r="D308" s="1083" t="s">
        <v>514</v>
      </c>
      <c r="E308" s="1084"/>
      <c r="F308" s="1084"/>
      <c r="G308" s="1085"/>
      <c r="H308" s="368" t="s">
        <v>632</v>
      </c>
      <c r="I308" s="416">
        <f>LOOKUP($L$2,'TODO 8 '!$D$7:$D43,'TODO 8 '!CH$7:CH$43)</f>
        <v>2793</v>
      </c>
      <c r="J308" s="1064" t="s">
        <v>758</v>
      </c>
      <c r="K308" s="1063"/>
      <c r="L308" s="625"/>
    </row>
    <row r="309" spans="1:12" ht="20.25" customHeight="1" thickBot="1">
      <c r="A309" s="1429"/>
      <c r="B309" s="1096"/>
      <c r="C309" s="1394"/>
      <c r="D309" s="1083" t="s">
        <v>515</v>
      </c>
      <c r="E309" s="1084"/>
      <c r="F309" s="1084"/>
      <c r="G309" s="1085"/>
      <c r="H309" s="368" t="s">
        <v>360</v>
      </c>
      <c r="I309" s="416">
        <f>LOOKUP($L$2,'TODO 8 '!$D$7:$D43,'TODO 8 '!CI$7:CI$43)</f>
        <v>4798</v>
      </c>
      <c r="J309" s="1064"/>
      <c r="K309" s="1063"/>
      <c r="L309" s="625"/>
    </row>
    <row r="310" spans="1:12" ht="20.25" customHeight="1" thickBot="1">
      <c r="A310" s="1429"/>
      <c r="B310" s="1096"/>
      <c r="C310" s="1394"/>
      <c r="D310" s="1083" t="s">
        <v>516</v>
      </c>
      <c r="E310" s="1084"/>
      <c r="F310" s="1084"/>
      <c r="G310" s="1085"/>
      <c r="H310" s="368" t="s">
        <v>359</v>
      </c>
      <c r="I310" s="416">
        <f>LOOKUP($L$2,'TODO 8 '!$D$7:$D43,'TODO 8 '!CJ$7:CJ$43)</f>
        <v>205</v>
      </c>
      <c r="J310" s="1064"/>
      <c r="K310" s="1063"/>
      <c r="L310" s="625"/>
    </row>
    <row r="311" spans="1:12" ht="20.25" customHeight="1" thickBot="1">
      <c r="A311" s="1429"/>
      <c r="B311" s="1096"/>
      <c r="C311" s="1394"/>
      <c r="D311" s="1083" t="s">
        <v>517</v>
      </c>
      <c r="E311" s="1084"/>
      <c r="F311" s="1084"/>
      <c r="G311" s="1085"/>
      <c r="H311" s="368" t="s">
        <v>361</v>
      </c>
      <c r="I311" s="416">
        <f>LOOKUP($L$2,'TODO 8 '!$D$7:$D43,'TODO 8 '!CK$7:CK$43)</f>
        <v>0</v>
      </c>
      <c r="J311" s="1064"/>
      <c r="K311" s="1063"/>
      <c r="L311" s="625"/>
    </row>
    <row r="312" spans="1:12" ht="20.25" customHeight="1" thickBot="1">
      <c r="A312" s="1429"/>
      <c r="B312" s="1097"/>
      <c r="C312" s="1394"/>
      <c r="D312" s="1083" t="s">
        <v>518</v>
      </c>
      <c r="E312" s="1084"/>
      <c r="F312" s="1084"/>
      <c r="G312" s="1085"/>
      <c r="H312" s="665" t="s">
        <v>362</v>
      </c>
      <c r="I312" s="416">
        <f>LOOKUP($L$2,'TODO 8 '!$D$7:$D43,'TODO 8 '!CL$7:CL$43)</f>
        <v>0</v>
      </c>
      <c r="J312" s="1064"/>
      <c r="K312" s="1063"/>
      <c r="L312" s="625"/>
    </row>
    <row r="313" spans="1:12" ht="20.25" customHeight="1" thickBot="1">
      <c r="A313" s="1429"/>
      <c r="B313" s="1096" t="s">
        <v>180</v>
      </c>
      <c r="C313" s="1395" t="s">
        <v>181</v>
      </c>
      <c r="D313" s="1378" t="s">
        <v>539</v>
      </c>
      <c r="E313" s="1379"/>
      <c r="F313" s="1379"/>
      <c r="G313" s="1380"/>
      <c r="H313" s="368" t="s">
        <v>447</v>
      </c>
      <c r="I313" s="666">
        <f>LOOKUP($L$2,'TODO 8 '!$D$7:$D43,'TODO 8 '!CM$7:CM$43)</f>
        <v>1327</v>
      </c>
      <c r="J313" s="1091"/>
      <c r="K313" s="1063"/>
      <c r="L313" s="625"/>
    </row>
    <row r="314" spans="1:12" ht="20.25" customHeight="1" thickBot="1">
      <c r="A314" s="1429"/>
      <c r="B314" s="1096"/>
      <c r="C314" s="1226"/>
      <c r="D314" s="1381"/>
      <c r="E314" s="1382"/>
      <c r="F314" s="1382"/>
      <c r="G314" s="1383"/>
      <c r="H314" s="368" t="s">
        <v>182</v>
      </c>
      <c r="I314" s="667">
        <f>LOOKUP($L$2,'TODO 8 '!$D$7:$D43,'TODO 8 '!CN$7:CN$43)</f>
        <v>9737</v>
      </c>
      <c r="J314" s="1091"/>
      <c r="K314" s="1063"/>
      <c r="L314" s="625"/>
    </row>
    <row r="315" spans="1:12" ht="20.25" customHeight="1" thickBot="1">
      <c r="A315" s="1429"/>
      <c r="B315" s="1096"/>
      <c r="C315" s="1226"/>
      <c r="D315" s="1384"/>
      <c r="E315" s="1385"/>
      <c r="F315" s="1385"/>
      <c r="G315" s="1386"/>
      <c r="H315" s="870" t="s">
        <v>327</v>
      </c>
      <c r="I315" s="886">
        <f>LOOKUP($L$2,'TODO 8 '!$D$7:$D43,'TODO 8 '!CO$7:CO$43)</f>
        <v>11064</v>
      </c>
      <c r="J315" s="1091"/>
      <c r="K315" s="1063"/>
      <c r="L315" s="437">
        <f>SUM(I313:I314)</f>
        <v>11064</v>
      </c>
    </row>
    <row r="316" spans="1:12" ht="20.25" customHeight="1" thickBot="1">
      <c r="A316" s="1429"/>
      <c r="B316" s="1096"/>
      <c r="C316" s="1226"/>
      <c r="D316" s="1245" t="s">
        <v>651</v>
      </c>
      <c r="E316" s="1247"/>
      <c r="F316" s="1387" t="s">
        <v>535</v>
      </c>
      <c r="G316" s="1388"/>
      <c r="H316" s="355" t="s">
        <v>658</v>
      </c>
      <c r="I316" s="667">
        <f>LOOKUP($L$2,'TODO 8 '!$D$7:$D43,'TODO 8 '!CP$7:CP$43)</f>
        <v>13543</v>
      </c>
      <c r="J316" s="1091"/>
      <c r="K316" s="1063"/>
      <c r="L316" s="625"/>
    </row>
    <row r="317" spans="1:12" ht="20.25" customHeight="1" thickBot="1">
      <c r="A317" s="1429"/>
      <c r="B317" s="1096"/>
      <c r="C317" s="1226"/>
      <c r="D317" s="1248"/>
      <c r="E317" s="1250"/>
      <c r="F317" s="1389"/>
      <c r="G317" s="1390"/>
      <c r="H317" s="870" t="s">
        <v>327</v>
      </c>
      <c r="I317" s="886">
        <f>LOOKUP($L$2,'TODO 8 '!$D$7:$D43,'TODO 8 '!CQ$7:CQ$43)</f>
        <v>62625</v>
      </c>
      <c r="J317" s="1091"/>
      <c r="K317" s="1063"/>
      <c r="L317" s="624"/>
    </row>
    <row r="318" spans="1:12" ht="20.25" customHeight="1" thickBot="1">
      <c r="A318" s="1429"/>
      <c r="B318" s="1096"/>
      <c r="C318" s="1226"/>
      <c r="D318" s="1248"/>
      <c r="E318" s="1250"/>
      <c r="F318" s="1083" t="s">
        <v>519</v>
      </c>
      <c r="G318" s="1085"/>
      <c r="H318" s="355" t="s">
        <v>658</v>
      </c>
      <c r="I318" s="667">
        <f>LOOKUP($L$2,'TODO 8 '!$D$7:$D43,'TODO 8 '!CR$7:CR$43)</f>
        <v>11072</v>
      </c>
      <c r="J318" s="1091"/>
      <c r="K318" s="1063"/>
      <c r="L318" s="625"/>
    </row>
    <row r="319" spans="1:12" ht="20.25" customHeight="1" thickBot="1">
      <c r="A319" s="1429"/>
      <c r="B319" s="1096"/>
      <c r="C319" s="1226"/>
      <c r="D319" s="1251"/>
      <c r="E319" s="1253"/>
      <c r="F319" s="1391"/>
      <c r="G319" s="1392"/>
      <c r="H319" s="870" t="s">
        <v>327</v>
      </c>
      <c r="I319" s="907">
        <f>LOOKUP($L$2,'TODO 8 '!$D$7:$D43,'TODO 8 '!CS$7:CS$43)</f>
        <v>48424</v>
      </c>
      <c r="J319" s="1091"/>
      <c r="K319" s="1063"/>
      <c r="L319" s="624"/>
    </row>
    <row r="320" spans="1:12" ht="20.25" customHeight="1" thickBot="1">
      <c r="A320" s="1429"/>
      <c r="B320" s="1096"/>
      <c r="C320" s="1226"/>
      <c r="D320" s="1242"/>
      <c r="E320" s="1243"/>
      <c r="F320" s="1243"/>
      <c r="G320" s="1244"/>
      <c r="H320" s="906" t="s">
        <v>513</v>
      </c>
      <c r="I320" s="908">
        <f>LOOKUP($L$2,'TODO 8 '!$D$7:$D43,'TODO 8 '!CT$7:CT$43)</f>
        <v>47352</v>
      </c>
      <c r="J320" s="1091"/>
      <c r="K320" s="1063"/>
      <c r="L320" s="625"/>
    </row>
    <row r="321" spans="1:12" ht="20.25" customHeight="1" thickBot="1">
      <c r="A321" s="1429"/>
      <c r="B321" s="1096"/>
      <c r="C321" s="1226"/>
      <c r="D321" s="1245" t="s">
        <v>544</v>
      </c>
      <c r="E321" s="1246"/>
      <c r="F321" s="1246"/>
      <c r="G321" s="1247"/>
      <c r="H321" s="368" t="s">
        <v>532</v>
      </c>
      <c r="I321" s="667">
        <f>LOOKUP($L$2,'TODO 8 '!$D$7:$D43,'TODO 8 '!CU$7:CU$43)</f>
        <v>2</v>
      </c>
      <c r="J321" s="1091"/>
      <c r="K321" s="1063"/>
      <c r="L321" s="625"/>
    </row>
    <row r="322" spans="1:12" ht="20.25" customHeight="1" thickBot="1">
      <c r="A322" s="1429"/>
      <c r="B322" s="1096"/>
      <c r="C322" s="1226"/>
      <c r="D322" s="1248"/>
      <c r="E322" s="1249"/>
      <c r="F322" s="1249"/>
      <c r="G322" s="1250"/>
      <c r="H322" s="368" t="s">
        <v>533</v>
      </c>
      <c r="I322" s="667">
        <f>LOOKUP($L$2,'TODO 8 '!$D$7:$D43,'TODO 8 '!CV$7:CV$43)</f>
        <v>0</v>
      </c>
      <c r="J322" s="1091"/>
      <c r="K322" s="1063"/>
      <c r="L322" s="625"/>
    </row>
    <row r="323" spans="1:12" ht="20.25" customHeight="1" thickBot="1">
      <c r="A323" s="1429"/>
      <c r="B323" s="1096"/>
      <c r="C323" s="1226"/>
      <c r="D323" s="1248"/>
      <c r="E323" s="1249"/>
      <c r="F323" s="1249"/>
      <c r="G323" s="1250"/>
      <c r="H323" s="368" t="s">
        <v>534</v>
      </c>
      <c r="I323" s="667">
        <f>LOOKUP($L$2,'TODO 8 '!$D$7:$D43,'TODO 8 '!CW$7:CW$43)</f>
        <v>3</v>
      </c>
      <c r="J323" s="1091"/>
      <c r="K323" s="1063"/>
      <c r="L323" s="625"/>
    </row>
    <row r="324" spans="1:12" ht="20.25" customHeight="1" thickBot="1">
      <c r="A324" s="1429"/>
      <c r="B324" s="1096"/>
      <c r="C324" s="1227"/>
      <c r="D324" s="1251"/>
      <c r="E324" s="1252"/>
      <c r="F324" s="1252"/>
      <c r="G324" s="1253"/>
      <c r="H324" s="368" t="s">
        <v>352</v>
      </c>
      <c r="I324" s="668">
        <f>LOOKUP($L$2,'TODO 8 '!$D$7:$D43,'TODO 8 '!CX$7:CX$43)</f>
        <v>3</v>
      </c>
      <c r="J324" s="1091"/>
      <c r="K324" s="1063"/>
      <c r="L324" s="625"/>
    </row>
    <row r="325" spans="1:12" ht="15" customHeight="1" thickBot="1">
      <c r="A325" s="1429"/>
      <c r="B325" s="1098" t="s">
        <v>631</v>
      </c>
      <c r="C325" s="1263" t="s">
        <v>174</v>
      </c>
      <c r="D325" s="1264"/>
      <c r="E325" s="1264"/>
      <c r="F325" s="1264"/>
      <c r="G325" s="1265"/>
      <c r="H325" s="664" t="s">
        <v>520</v>
      </c>
      <c r="I325" s="416">
        <f>LOOKUP($L$2,'TODO 8 '!$D$7:$D43,'TODO 8 '!CY$7:CY$43)</f>
        <v>7</v>
      </c>
      <c r="J325" s="1064"/>
      <c r="K325" s="1063"/>
      <c r="L325" s="625"/>
    </row>
    <row r="326" spans="1:12" ht="15" customHeight="1" thickBot="1">
      <c r="A326" s="1429"/>
      <c r="B326" s="1096"/>
      <c r="C326" s="1080"/>
      <c r="D326" s="1081"/>
      <c r="E326" s="1081"/>
      <c r="F326" s="1081"/>
      <c r="G326" s="1082"/>
      <c r="H326" s="368" t="s">
        <v>521</v>
      </c>
      <c r="I326" s="416">
        <f>LOOKUP($L$2,'TODO 8 '!$D$7:$D43,'TODO 8 '!CZ$7:CZ$43)</f>
        <v>4</v>
      </c>
      <c r="J326" s="1064"/>
      <c r="K326" s="1063"/>
      <c r="L326" s="625"/>
    </row>
    <row r="327" spans="1:12" ht="15" customHeight="1" thickBot="1">
      <c r="A327" s="1429"/>
      <c r="B327" s="1096"/>
      <c r="C327" s="1080"/>
      <c r="D327" s="1081"/>
      <c r="E327" s="1081"/>
      <c r="F327" s="1081"/>
      <c r="G327" s="1082"/>
      <c r="H327" s="368" t="s">
        <v>627</v>
      </c>
      <c r="I327" s="416">
        <f>LOOKUP($L$2,'TODO 8 '!$D$7:$D43,'TODO 8 '!DA$7:DA$43)</f>
        <v>0</v>
      </c>
      <c r="J327" s="1064"/>
      <c r="K327" s="1063"/>
      <c r="L327" s="625"/>
    </row>
    <row r="328" spans="1:12" ht="15.75" customHeight="1" thickBot="1">
      <c r="A328" s="1430"/>
      <c r="B328" s="1099"/>
      <c r="C328" s="1266"/>
      <c r="D328" s="1267"/>
      <c r="E328" s="1267"/>
      <c r="F328" s="1267"/>
      <c r="G328" s="1268"/>
      <c r="H328" s="392" t="s">
        <v>545</v>
      </c>
      <c r="I328" s="418">
        <f>LOOKUP($L$2,'TODO 8 '!$D$7:$D43,'TODO 8 '!DB$7:DB$43)</f>
        <v>5</v>
      </c>
      <c r="J328" s="1064"/>
      <c r="K328" s="1062"/>
      <c r="L328" s="496"/>
    </row>
    <row r="329" spans="1:12" ht="20.25" customHeight="1" thickBot="1">
      <c r="A329" s="1431" t="s">
        <v>261</v>
      </c>
      <c r="B329" s="663" t="s">
        <v>547</v>
      </c>
      <c r="C329" s="1281"/>
      <c r="D329" s="1282"/>
      <c r="E329" s="1282"/>
      <c r="F329" s="1282"/>
      <c r="G329" s="1283"/>
      <c r="H329" s="664" t="s">
        <v>652</v>
      </c>
      <c r="I329" s="416">
        <f>LOOKUP($L$2,'TODO 8 '!$D$7:$D43,'TODO 8 '!DC$7:DC$43)</f>
        <v>295134</v>
      </c>
      <c r="J329" s="1092" t="s">
        <v>759</v>
      </c>
      <c r="K329" s="1063"/>
      <c r="L329" s="631"/>
    </row>
    <row r="330" spans="1:12" ht="20.25" customHeight="1" thickBot="1">
      <c r="A330" s="1431"/>
      <c r="B330" s="351" t="s">
        <v>548</v>
      </c>
      <c r="C330" s="1281"/>
      <c r="D330" s="1282"/>
      <c r="E330" s="1282"/>
      <c r="F330" s="1282"/>
      <c r="G330" s="1283"/>
      <c r="H330" s="368" t="s">
        <v>500</v>
      </c>
      <c r="I330" s="416">
        <f>LOOKUP($L$2,'TODO 8 '!$D$7:$D43,'TODO 8 '!DD$7:DD$43)</f>
        <v>1409205</v>
      </c>
      <c r="J330" s="1064"/>
      <c r="K330" s="1062"/>
      <c r="L330" s="625"/>
    </row>
    <row r="331" spans="1:12" ht="48.75" customHeight="1" thickBot="1">
      <c r="A331" s="1431"/>
      <c r="B331" s="351" t="s">
        <v>183</v>
      </c>
      <c r="C331" s="1281"/>
      <c r="D331" s="1282"/>
      <c r="E331" s="1282"/>
      <c r="F331" s="1282"/>
      <c r="G331" s="1283"/>
      <c r="H331" s="851" t="s">
        <v>866</v>
      </c>
      <c r="I331" s="872">
        <f>LOOKUP($L$2,'TODO 8 '!$D$7:$D43,'TODO 8 '!DE$7:DE$43)</f>
        <v>632268</v>
      </c>
      <c r="J331" s="1064"/>
      <c r="K331" s="645" t="s">
        <v>881</v>
      </c>
      <c r="L331" s="625"/>
    </row>
    <row r="332" spans="1:12" ht="20.25" customHeight="1" thickBot="1">
      <c r="A332" s="1431"/>
      <c r="B332" s="1097" t="s">
        <v>184</v>
      </c>
      <c r="C332" s="1450" t="s">
        <v>1</v>
      </c>
      <c r="D332" s="1450"/>
      <c r="E332" s="1450"/>
      <c r="F332" s="1450"/>
      <c r="G332" s="1450"/>
      <c r="H332" s="368" t="s">
        <v>363</v>
      </c>
      <c r="I332" s="416">
        <f>LOOKUP($L$2,'TODO 8 '!$D$7:$D43,'TODO 8 '!DF$7:DF$43)</f>
        <v>3386</v>
      </c>
      <c r="J332" s="1064"/>
      <c r="K332" s="998"/>
      <c r="L332" s="625"/>
    </row>
    <row r="333" spans="1:12" ht="20.25" customHeight="1" thickBot="1">
      <c r="A333" s="1431"/>
      <c r="B333" s="1222"/>
      <c r="C333" s="1450"/>
      <c r="D333" s="1450"/>
      <c r="E333" s="1450"/>
      <c r="F333" s="1450"/>
      <c r="G333" s="1450"/>
      <c r="H333" s="368" t="s">
        <v>364</v>
      </c>
      <c r="I333" s="416">
        <f>LOOKUP($L$2,'TODO 8 '!$D$7:$D43,'TODO 8 '!DG$7:DG$43)</f>
        <v>3810</v>
      </c>
      <c r="J333" s="1064"/>
      <c r="K333" s="998"/>
      <c r="L333" s="625"/>
    </row>
    <row r="334" spans="1:12" ht="20.25" customHeight="1" thickBot="1">
      <c r="A334" s="1432"/>
      <c r="B334" s="1223"/>
      <c r="C334" s="1451"/>
      <c r="D334" s="1451"/>
      <c r="E334" s="1451"/>
      <c r="F334" s="1451"/>
      <c r="G334" s="1451"/>
      <c r="H334" s="887" t="s">
        <v>327</v>
      </c>
      <c r="I334" s="888">
        <f>LOOKUP($L$2,'TODO 8 '!$D$7:$D43,'TODO 8 '!DH$7:DH$43)</f>
        <v>7196</v>
      </c>
      <c r="J334" s="1064"/>
      <c r="K334" s="998"/>
      <c r="L334" s="710">
        <f>I332+I333</f>
        <v>7196</v>
      </c>
    </row>
    <row r="335" spans="1:12" ht="15.75" customHeight="1" thickBot="1">
      <c r="A335" s="1433" t="s">
        <v>243</v>
      </c>
      <c r="B335" s="1436" t="s">
        <v>185</v>
      </c>
      <c r="C335" s="1284" t="s">
        <v>186</v>
      </c>
      <c r="D335" s="1118" t="s">
        <v>563</v>
      </c>
      <c r="E335" s="1254" t="s">
        <v>722</v>
      </c>
      <c r="F335" s="1255"/>
      <c r="G335" s="1256"/>
      <c r="H335" s="390" t="s">
        <v>559</v>
      </c>
      <c r="I335" s="417">
        <f>LOOKUP($L$2,'TODO 8 '!$D$7:$D43,'TODO 8 '!DI$7:DI$43)</f>
        <v>85</v>
      </c>
      <c r="J335" s="1064" t="s">
        <v>760</v>
      </c>
      <c r="K335" s="998" t="s">
        <v>712</v>
      </c>
      <c r="L335" s="631"/>
    </row>
    <row r="336" spans="1:12" ht="15.75" customHeight="1" thickBot="1">
      <c r="A336" s="1434"/>
      <c r="B336" s="1437"/>
      <c r="C336" s="988"/>
      <c r="D336" s="980"/>
      <c r="E336" s="1257"/>
      <c r="F336" s="1258"/>
      <c r="G336" s="1259"/>
      <c r="H336" s="366" t="s">
        <v>639</v>
      </c>
      <c r="I336" s="416">
        <f>LOOKUP($L$2,'TODO 8 '!$D$7:$D43,'TODO 8 '!DJ$7:DJ$43)</f>
        <v>199</v>
      </c>
      <c r="J336" s="1064"/>
      <c r="K336" s="998"/>
      <c r="L336" s="625"/>
    </row>
    <row r="337" spans="1:12" ht="15.75" customHeight="1" thickBot="1">
      <c r="A337" s="1434"/>
      <c r="B337" s="1152"/>
      <c r="C337" s="988"/>
      <c r="D337" s="980"/>
      <c r="E337" s="1257"/>
      <c r="F337" s="1258"/>
      <c r="G337" s="1259"/>
      <c r="H337" s="366" t="s">
        <v>560</v>
      </c>
      <c r="I337" s="416">
        <f>LOOKUP($L$2,'TODO 8 '!$D$7:$D43,'TODO 8 '!DK$7:DK$43)</f>
        <v>3754</v>
      </c>
      <c r="J337" s="1064"/>
      <c r="K337" s="998"/>
      <c r="L337" s="625"/>
    </row>
    <row r="338" spans="1:12" ht="15.75" customHeight="1" thickBot="1">
      <c r="A338" s="1434"/>
      <c r="B338" s="1152"/>
      <c r="C338" s="988"/>
      <c r="D338" s="980"/>
      <c r="E338" s="1257"/>
      <c r="F338" s="1258"/>
      <c r="G338" s="1259"/>
      <c r="H338" s="366" t="s">
        <v>632</v>
      </c>
      <c r="I338" s="416">
        <f>LOOKUP($L$2,'TODO 8 '!$D$7:$D43,'TODO 8 '!DL$7:DL$43)</f>
        <v>1315</v>
      </c>
      <c r="J338" s="1064"/>
      <c r="K338" s="998"/>
      <c r="L338" s="625"/>
    </row>
    <row r="339" spans="1:12" ht="15.75" customHeight="1" thickBot="1">
      <c r="A339" s="1434"/>
      <c r="B339" s="1152"/>
      <c r="C339" s="988"/>
      <c r="D339" s="980"/>
      <c r="E339" s="1257"/>
      <c r="F339" s="1258"/>
      <c r="G339" s="1259"/>
      <c r="H339" s="366" t="s">
        <v>561</v>
      </c>
      <c r="I339" s="416">
        <f>LOOKUP($L$2,'TODO 8 '!$D$7:$D43,'TODO 8 '!DM$7:DM$43)</f>
        <v>79</v>
      </c>
      <c r="J339" s="1064"/>
      <c r="K339" s="998"/>
      <c r="L339" s="625"/>
    </row>
    <row r="340" spans="1:12" ht="15.75" customHeight="1" thickBot="1">
      <c r="A340" s="1434"/>
      <c r="B340" s="1152"/>
      <c r="C340" s="988"/>
      <c r="D340" s="980"/>
      <c r="E340" s="1257"/>
      <c r="F340" s="1258"/>
      <c r="G340" s="1259"/>
      <c r="H340" s="366" t="s">
        <v>328</v>
      </c>
      <c r="I340" s="416">
        <f>LOOKUP($L$2,'TODO 8 '!$D$7:$D43,'TODO 8 '!DN$7:DN$43)</f>
        <v>137</v>
      </c>
      <c r="J340" s="1064"/>
      <c r="K340" s="998"/>
      <c r="L340" s="625"/>
    </row>
    <row r="341" spans="1:12" ht="15.75" customHeight="1" thickBot="1">
      <c r="A341" s="1434"/>
      <c r="B341" s="1152"/>
      <c r="C341" s="988"/>
      <c r="D341" s="980"/>
      <c r="E341" s="1257"/>
      <c r="F341" s="1258"/>
      <c r="G341" s="1259"/>
      <c r="H341" s="366" t="s">
        <v>352</v>
      </c>
      <c r="I341" s="416">
        <f>LOOKUP($L$2,'TODO 8 '!$D$7:$D43,'TODO 8 '!DO$7:DO$43)</f>
        <v>113</v>
      </c>
      <c r="J341" s="1064"/>
      <c r="K341" s="998"/>
      <c r="L341" s="625"/>
    </row>
    <row r="342" spans="1:12" ht="15.75" customHeight="1" thickBot="1">
      <c r="A342" s="1434"/>
      <c r="B342" s="1152"/>
      <c r="C342" s="988"/>
      <c r="D342" s="980"/>
      <c r="E342" s="1260"/>
      <c r="F342" s="1261"/>
      <c r="G342" s="1262"/>
      <c r="H342" s="870" t="s">
        <v>327</v>
      </c>
      <c r="I342" s="871">
        <f>LOOKUP($L$2,'TODO 8 '!$D$7:$D43,'TODO 8 '!DP$7:DP$43)</f>
        <v>5682</v>
      </c>
      <c r="J342" s="1064"/>
      <c r="K342" s="998"/>
      <c r="L342" s="437">
        <f>SUM(I335:I341)</f>
        <v>5682</v>
      </c>
    </row>
    <row r="343" spans="1:12" ht="15.75" customHeight="1" thickBot="1">
      <c r="A343" s="1434"/>
      <c r="B343" s="1152"/>
      <c r="C343" s="988"/>
      <c r="D343" s="980" t="s">
        <v>564</v>
      </c>
      <c r="E343" s="1254" t="s">
        <v>608</v>
      </c>
      <c r="F343" s="1255"/>
      <c r="G343" s="1256"/>
      <c r="H343" s="366" t="s">
        <v>559</v>
      </c>
      <c r="I343" s="416">
        <f>LOOKUP($L$2,'TODO 8 '!$D$7:$D43,'TODO 8 '!DQ$7:DQ$43)</f>
        <v>1427</v>
      </c>
      <c r="J343" s="1064"/>
      <c r="K343" s="998"/>
      <c r="L343" s="625"/>
    </row>
    <row r="344" spans="1:12" ht="15.75" customHeight="1" thickBot="1">
      <c r="A344" s="1434"/>
      <c r="B344" s="1152"/>
      <c r="C344" s="988"/>
      <c r="D344" s="980"/>
      <c r="E344" s="1257"/>
      <c r="F344" s="1258"/>
      <c r="G344" s="1259"/>
      <c r="H344" s="366" t="s">
        <v>639</v>
      </c>
      <c r="I344" s="416">
        <f>LOOKUP($L$2,'TODO 8 '!$D$7:$D43,'TODO 8 '!DR$7:DR$43)</f>
        <v>835</v>
      </c>
      <c r="J344" s="1064"/>
      <c r="K344" s="998"/>
      <c r="L344" s="625"/>
    </row>
    <row r="345" spans="1:12" ht="15.75" customHeight="1" thickBot="1">
      <c r="A345" s="1434"/>
      <c r="B345" s="1152"/>
      <c r="C345" s="988"/>
      <c r="D345" s="980"/>
      <c r="E345" s="1257"/>
      <c r="F345" s="1258"/>
      <c r="G345" s="1259"/>
      <c r="H345" s="366" t="s">
        <v>560</v>
      </c>
      <c r="I345" s="416">
        <f>LOOKUP($L$2,'TODO 8 '!$D$7:$D43,'TODO 8 '!DS$7:DS$43)</f>
        <v>13920</v>
      </c>
      <c r="J345" s="1064"/>
      <c r="K345" s="998"/>
      <c r="L345" s="625"/>
    </row>
    <row r="346" spans="1:12" ht="15.75" customHeight="1" thickBot="1">
      <c r="A346" s="1434"/>
      <c r="B346" s="1152"/>
      <c r="C346" s="988"/>
      <c r="D346" s="980"/>
      <c r="E346" s="1257"/>
      <c r="F346" s="1258"/>
      <c r="G346" s="1259"/>
      <c r="H346" s="366" t="s">
        <v>632</v>
      </c>
      <c r="I346" s="416">
        <f>LOOKUP($L$2,'TODO 8 '!$D$7:$D43,'TODO 8 '!DT$7:DT$43)</f>
        <v>10291</v>
      </c>
      <c r="J346" s="1064"/>
      <c r="K346" s="998"/>
      <c r="L346" s="625"/>
    </row>
    <row r="347" spans="1:12" ht="15.75" customHeight="1" thickBot="1">
      <c r="A347" s="1434"/>
      <c r="B347" s="1152"/>
      <c r="C347" s="988"/>
      <c r="D347" s="980"/>
      <c r="E347" s="1257"/>
      <c r="F347" s="1258"/>
      <c r="G347" s="1259"/>
      <c r="H347" s="366" t="s">
        <v>561</v>
      </c>
      <c r="I347" s="416">
        <f>LOOKUP($L$2,'TODO 8 '!$D$7:$D43,'TODO 8 '!DU$7:DU$43)</f>
        <v>90</v>
      </c>
      <c r="J347" s="1064"/>
      <c r="K347" s="998"/>
      <c r="L347" s="625"/>
    </row>
    <row r="348" spans="1:12" ht="15.75" customHeight="1" thickBot="1">
      <c r="A348" s="1434"/>
      <c r="B348" s="1152"/>
      <c r="C348" s="988"/>
      <c r="D348" s="980"/>
      <c r="E348" s="1257"/>
      <c r="F348" s="1258"/>
      <c r="G348" s="1259"/>
      <c r="H348" s="366" t="s">
        <v>328</v>
      </c>
      <c r="I348" s="416">
        <f>LOOKUP($L$2,'TODO 8 '!$D$7:$D43,'TODO 8 '!DV$7:DV$43)</f>
        <v>5502</v>
      </c>
      <c r="J348" s="1064"/>
      <c r="K348" s="998"/>
      <c r="L348" s="625"/>
    </row>
    <row r="349" spans="1:12" ht="15.75" customHeight="1" thickBot="1">
      <c r="A349" s="1434"/>
      <c r="B349" s="1152"/>
      <c r="C349" s="988"/>
      <c r="D349" s="980"/>
      <c r="E349" s="1257"/>
      <c r="F349" s="1258"/>
      <c r="G349" s="1259"/>
      <c r="H349" s="366" t="s">
        <v>638</v>
      </c>
      <c r="I349" s="416">
        <f>LOOKUP($L$2,'TODO 8 '!$D$7:$D43,'TODO 8 '!DW$7:DW$43)</f>
        <v>3534</v>
      </c>
      <c r="J349" s="1064"/>
      <c r="K349" s="998"/>
      <c r="L349" s="625"/>
    </row>
    <row r="350" spans="1:12" ht="15.75" customHeight="1" thickBot="1">
      <c r="A350" s="1434"/>
      <c r="B350" s="1152"/>
      <c r="C350" s="988"/>
      <c r="D350" s="980"/>
      <c r="E350" s="1260"/>
      <c r="F350" s="1261"/>
      <c r="G350" s="1262"/>
      <c r="H350" s="870" t="s">
        <v>327</v>
      </c>
      <c r="I350" s="871">
        <f>LOOKUP($L$2,'TODO 8 '!$D$7:$D43,'TODO 8 '!DX$7:DX$43)</f>
        <v>35599</v>
      </c>
      <c r="J350" s="1064"/>
      <c r="K350" s="998"/>
      <c r="L350" s="437">
        <f>SUM(I343:I349)</f>
        <v>35599</v>
      </c>
    </row>
    <row r="351" spans="1:12" ht="15.75" customHeight="1" thickBot="1">
      <c r="A351" s="1434"/>
      <c r="B351" s="1152"/>
      <c r="C351" s="1285"/>
      <c r="D351" s="354" t="s">
        <v>557</v>
      </c>
      <c r="E351" s="1242"/>
      <c r="F351" s="1243"/>
      <c r="G351" s="1244"/>
      <c r="H351" s="366" t="s">
        <v>558</v>
      </c>
      <c r="I351" s="416">
        <f>LOOKUP($L$2,'TODO 8 '!$D$7:$D43,'TODO 8 '!DY$7:DY$43)</f>
        <v>2824</v>
      </c>
      <c r="J351" s="1064" t="s">
        <v>761</v>
      </c>
      <c r="K351" s="998"/>
      <c r="L351" s="625"/>
    </row>
    <row r="352" spans="1:12" ht="15.75" customHeight="1" thickBot="1">
      <c r="A352" s="1434"/>
      <c r="B352" s="1452" t="s">
        <v>187</v>
      </c>
      <c r="C352" s="1025" t="s">
        <v>189</v>
      </c>
      <c r="D352" s="353" t="s">
        <v>190</v>
      </c>
      <c r="E352" s="1239"/>
      <c r="F352" s="1240"/>
      <c r="G352" s="1241"/>
      <c r="H352" s="368" t="s">
        <v>402</v>
      </c>
      <c r="I352" s="416">
        <f>LOOKUP($L$2,'TODO 8 '!$D$7:$D43,'TODO 8 '!DZ$7:DZ$43)</f>
        <v>25</v>
      </c>
      <c r="J352" s="1064"/>
      <c r="K352" s="998"/>
      <c r="L352" s="625"/>
    </row>
    <row r="353" spans="1:12" ht="15.75" customHeight="1" thickBot="1">
      <c r="A353" s="1434"/>
      <c r="B353" s="1453"/>
      <c r="C353" s="1026"/>
      <c r="D353" s="353" t="s">
        <v>191</v>
      </c>
      <c r="E353" s="1239"/>
      <c r="F353" s="1240"/>
      <c r="G353" s="1241"/>
      <c r="H353" s="368" t="s">
        <v>675</v>
      </c>
      <c r="I353" s="416">
        <f>LOOKUP($L$2,'TODO 8 '!$D$7:$D43,'TODO 8 '!EA$7:EA$43)</f>
        <v>1131</v>
      </c>
      <c r="J353" s="1064"/>
      <c r="K353" s="998"/>
      <c r="L353" s="625"/>
    </row>
    <row r="354" spans="1:12" ht="15.75" customHeight="1" thickBot="1">
      <c r="A354" s="1434"/>
      <c r="B354" s="1454"/>
      <c r="C354" s="1027"/>
      <c r="D354" s="353" t="s">
        <v>192</v>
      </c>
      <c r="E354" s="1239"/>
      <c r="F354" s="1240"/>
      <c r="G354" s="1241"/>
      <c r="H354" s="368" t="s">
        <v>352</v>
      </c>
      <c r="I354" s="669">
        <f>LOOKUP($L$2,'TODO 8 '!$D$7:$D43,'TODO 8 '!EB$7:EB$43)</f>
        <v>3801</v>
      </c>
      <c r="J354" s="1064"/>
      <c r="K354" s="998"/>
      <c r="L354" s="625"/>
    </row>
    <row r="355" spans="1:12" ht="12.75" customHeight="1" thickBot="1">
      <c r="A355" s="1434"/>
      <c r="B355" s="1110" t="s">
        <v>193</v>
      </c>
      <c r="C355" s="1438" t="s">
        <v>194</v>
      </c>
      <c r="D355" s="980" t="s">
        <v>44</v>
      </c>
      <c r="E355" s="1254" t="s">
        <v>377</v>
      </c>
      <c r="F355" s="1255"/>
      <c r="G355" s="1256"/>
      <c r="H355" s="366" t="s">
        <v>630</v>
      </c>
      <c r="I355" s="416">
        <f>LOOKUP($L$2,'TODO 8 '!$D$7:$D43,'TODO 8 '!EC$7:EC$43)</f>
        <v>112</v>
      </c>
      <c r="J355" s="1064" t="s">
        <v>762</v>
      </c>
      <c r="K355" s="998" t="s">
        <v>712</v>
      </c>
      <c r="L355" s="625"/>
    </row>
    <row r="356" spans="1:12" ht="12.75" customHeight="1" thickBot="1">
      <c r="A356" s="1434"/>
      <c r="B356" s="1111"/>
      <c r="C356" s="1439"/>
      <c r="D356" s="980"/>
      <c r="E356" s="1257"/>
      <c r="F356" s="1258"/>
      <c r="G356" s="1259"/>
      <c r="H356" s="366" t="s">
        <v>628</v>
      </c>
      <c r="I356" s="416">
        <f>LOOKUP($L$2,'TODO 8 '!$D$7:$D43,'TODO 8 '!ED$7:ED$43)</f>
        <v>216</v>
      </c>
      <c r="J356" s="1064"/>
      <c r="K356" s="998"/>
      <c r="L356" s="625"/>
    </row>
    <row r="357" spans="1:12" ht="12.75" customHeight="1" thickBot="1">
      <c r="A357" s="1434"/>
      <c r="B357" s="1111"/>
      <c r="C357" s="1439"/>
      <c r="D357" s="980"/>
      <c r="E357" s="1257"/>
      <c r="F357" s="1258"/>
      <c r="G357" s="1259"/>
      <c r="H357" s="366" t="s">
        <v>560</v>
      </c>
      <c r="I357" s="416">
        <f>LOOKUP($L$2,'TODO 8 '!$D$7:$D43,'TODO 8 '!EE$7:EE$43)</f>
        <v>17715</v>
      </c>
      <c r="J357" s="1064"/>
      <c r="K357" s="998"/>
      <c r="L357" s="625"/>
    </row>
    <row r="358" spans="1:12" ht="12.75" customHeight="1" thickBot="1">
      <c r="A358" s="1434"/>
      <c r="B358" s="1111"/>
      <c r="C358" s="1439"/>
      <c r="D358" s="980"/>
      <c r="E358" s="1257"/>
      <c r="F358" s="1258"/>
      <c r="G358" s="1259"/>
      <c r="H358" s="366" t="s">
        <v>632</v>
      </c>
      <c r="I358" s="416">
        <f>LOOKUP($L$2,'TODO 8 '!$D$7:$D43,'TODO 8 '!EF$7:EF$43)</f>
        <v>2887</v>
      </c>
      <c r="J358" s="1064"/>
      <c r="K358" s="998"/>
      <c r="L358" s="625"/>
    </row>
    <row r="359" spans="1:12" ht="12.75" customHeight="1" thickBot="1">
      <c r="A359" s="1434"/>
      <c r="B359" s="1111"/>
      <c r="C359" s="1439"/>
      <c r="D359" s="980"/>
      <c r="E359" s="1257"/>
      <c r="F359" s="1258"/>
      <c r="G359" s="1259"/>
      <c r="H359" s="366" t="s">
        <v>326</v>
      </c>
      <c r="I359" s="416">
        <f>LOOKUP($L$2,'TODO 8 '!$D$7:$D43,'TODO 8 '!EG$7:EG$43)</f>
        <v>88</v>
      </c>
      <c r="J359" s="1064"/>
      <c r="K359" s="998"/>
      <c r="L359" s="625"/>
    </row>
    <row r="360" spans="1:12" ht="12.75" customHeight="1" thickBot="1">
      <c r="A360" s="1434"/>
      <c r="B360" s="1111"/>
      <c r="C360" s="1439"/>
      <c r="D360" s="980"/>
      <c r="E360" s="1257"/>
      <c r="F360" s="1258"/>
      <c r="G360" s="1259"/>
      <c r="H360" s="366" t="s">
        <v>328</v>
      </c>
      <c r="I360" s="416">
        <f>LOOKUP($L$2,'TODO 8 '!$D$7:$D43,'TODO 8 '!EH$7:EH$43)</f>
        <v>151</v>
      </c>
      <c r="J360" s="1064"/>
      <c r="K360" s="998"/>
      <c r="L360" s="625"/>
    </row>
    <row r="361" spans="1:12" ht="12.75" customHeight="1" thickBot="1">
      <c r="A361" s="1434"/>
      <c r="B361" s="1111"/>
      <c r="C361" s="1439"/>
      <c r="D361" s="980"/>
      <c r="E361" s="1257"/>
      <c r="F361" s="1258"/>
      <c r="G361" s="1259"/>
      <c r="H361" s="366" t="s">
        <v>638</v>
      </c>
      <c r="I361" s="416">
        <f>LOOKUP($L$2,'TODO 8 '!$D$7:$D43,'TODO 8 '!EI$7:EI$43)</f>
        <v>16</v>
      </c>
      <c r="J361" s="1064"/>
      <c r="K361" s="998"/>
      <c r="L361" s="625"/>
    </row>
    <row r="362" spans="1:12" ht="12.75" customHeight="1" thickBot="1">
      <c r="A362" s="1434"/>
      <c r="B362" s="1111"/>
      <c r="C362" s="1439"/>
      <c r="D362" s="980"/>
      <c r="E362" s="1260"/>
      <c r="F362" s="1261"/>
      <c r="G362" s="1262"/>
      <c r="H362" s="366" t="s">
        <v>629</v>
      </c>
      <c r="I362" s="416">
        <f>LOOKUP($L$2,'TODO 8 '!$D$7:$D43,'TODO 8 '!EJ$7:EJ$43)</f>
        <v>5</v>
      </c>
      <c r="J362" s="1064"/>
      <c r="K362" s="998"/>
      <c r="L362" s="625"/>
    </row>
    <row r="363" spans="1:12" ht="15.75" customHeight="1" thickBot="1">
      <c r="A363" s="1434"/>
      <c r="B363" s="1111"/>
      <c r="C363" s="1439"/>
      <c r="D363" s="980"/>
      <c r="E363" s="1254"/>
      <c r="F363" s="1255"/>
      <c r="G363" s="1256"/>
      <c r="H363" s="889" t="s">
        <v>867</v>
      </c>
      <c r="I363" s="849">
        <f>LOOKUP($L$2,'TODO 8 '!$D$7:$D43,'TODO 8 '!EK$7:EK$43)</f>
        <v>21190</v>
      </c>
      <c r="J363" s="1064"/>
      <c r="K363" s="998"/>
      <c r="L363" s="437">
        <f>SUM(I355:I362)</f>
        <v>21190</v>
      </c>
    </row>
    <row r="364" spans="1:12" ht="12.75" customHeight="1" thickBot="1">
      <c r="A364" s="1434"/>
      <c r="B364" s="1111"/>
      <c r="C364" s="1439"/>
      <c r="D364" s="980" t="s">
        <v>45</v>
      </c>
      <c r="E364" s="1254" t="s">
        <v>723</v>
      </c>
      <c r="F364" s="1255"/>
      <c r="G364" s="1256"/>
      <c r="H364" s="366" t="s">
        <v>630</v>
      </c>
      <c r="I364" s="416">
        <f>LOOKUP($L$2,'TODO 8 '!$D$7:$D43,'TODO 8 '!EL$7:EL$43)</f>
        <v>120</v>
      </c>
      <c r="J364" s="1064"/>
      <c r="K364" s="998" t="s">
        <v>713</v>
      </c>
      <c r="L364" s="625"/>
    </row>
    <row r="365" spans="1:12" ht="12.75" customHeight="1" thickBot="1">
      <c r="A365" s="1434"/>
      <c r="B365" s="1111"/>
      <c r="C365" s="1439"/>
      <c r="D365" s="980"/>
      <c r="E365" s="1257"/>
      <c r="F365" s="1258"/>
      <c r="G365" s="1259"/>
      <c r="H365" s="366" t="s">
        <v>628</v>
      </c>
      <c r="I365" s="416">
        <f>LOOKUP($L$2,'TODO 8 '!$D$7:$D43,'TODO 8 '!EM$7:EM$43)</f>
        <v>480</v>
      </c>
      <c r="J365" s="1064"/>
      <c r="K365" s="998"/>
      <c r="L365" s="625"/>
    </row>
    <row r="366" spans="1:12" ht="12.75" customHeight="1" thickBot="1">
      <c r="A366" s="1434"/>
      <c r="B366" s="1111"/>
      <c r="C366" s="1439"/>
      <c r="D366" s="980"/>
      <c r="E366" s="1257"/>
      <c r="F366" s="1258"/>
      <c r="G366" s="1259"/>
      <c r="H366" s="366" t="s">
        <v>560</v>
      </c>
      <c r="I366" s="416">
        <f>LOOKUP($L$2,'TODO 8 '!$D$7:$D43,'TODO 8 '!EN$7:EN$43)</f>
        <v>61354</v>
      </c>
      <c r="J366" s="1064"/>
      <c r="K366" s="998"/>
      <c r="L366" s="625"/>
    </row>
    <row r="367" spans="1:12" ht="12.75" customHeight="1" thickBot="1">
      <c r="A367" s="1434"/>
      <c r="B367" s="1111"/>
      <c r="C367" s="1439"/>
      <c r="D367" s="980"/>
      <c r="E367" s="1257"/>
      <c r="F367" s="1258"/>
      <c r="G367" s="1259"/>
      <c r="H367" s="366" t="s">
        <v>562</v>
      </c>
      <c r="I367" s="416">
        <f>LOOKUP($L$2,'TODO 8 '!$D$7:$D43,'TODO 8 '!EO$7:EO$43)</f>
        <v>9023</v>
      </c>
      <c r="J367" s="1064"/>
      <c r="K367" s="998"/>
      <c r="L367" s="625"/>
    </row>
    <row r="368" spans="1:12" ht="12.75" customHeight="1" thickBot="1">
      <c r="A368" s="1434"/>
      <c r="B368" s="1111"/>
      <c r="C368" s="1439"/>
      <c r="D368" s="980"/>
      <c r="E368" s="1257"/>
      <c r="F368" s="1258"/>
      <c r="G368" s="1259"/>
      <c r="H368" s="366" t="s">
        <v>326</v>
      </c>
      <c r="I368" s="416">
        <f>LOOKUP($L$2,'TODO 8 '!$D$7:$D43,'TODO 8 '!EP$7:EP$43)</f>
        <v>1136</v>
      </c>
      <c r="J368" s="1064"/>
      <c r="K368" s="998"/>
      <c r="L368" s="625"/>
    </row>
    <row r="369" spans="1:12" ht="12.75" customHeight="1" thickBot="1">
      <c r="A369" s="1434"/>
      <c r="B369" s="1111"/>
      <c r="C369" s="1439"/>
      <c r="D369" s="980"/>
      <c r="E369" s="1257"/>
      <c r="F369" s="1258"/>
      <c r="G369" s="1259"/>
      <c r="H369" s="366" t="s">
        <v>328</v>
      </c>
      <c r="I369" s="416">
        <f>LOOKUP($L$2,'TODO 8 '!$D$7:$D43,'TODO 8 '!EQ$7:EQ$43)</f>
        <v>8088</v>
      </c>
      <c r="J369" s="1064"/>
      <c r="K369" s="998"/>
      <c r="L369" s="625"/>
    </row>
    <row r="370" spans="1:12" ht="12.75" customHeight="1" thickBot="1">
      <c r="A370" s="1434"/>
      <c r="B370" s="1111"/>
      <c r="C370" s="1439"/>
      <c r="D370" s="980"/>
      <c r="E370" s="1257"/>
      <c r="F370" s="1258"/>
      <c r="G370" s="1259"/>
      <c r="H370" s="366" t="s">
        <v>638</v>
      </c>
      <c r="I370" s="416">
        <f>LOOKUP($L$2,'TODO 8 '!$D$7:$D43,'TODO 8 '!ER$7:ER$43)</f>
        <v>169</v>
      </c>
      <c r="J370" s="1064"/>
      <c r="K370" s="998"/>
      <c r="L370" s="625"/>
    </row>
    <row r="371" spans="1:12" ht="12.75" customHeight="1" thickBot="1">
      <c r="A371" s="1434"/>
      <c r="B371" s="1111"/>
      <c r="C371" s="1439"/>
      <c r="D371" s="980"/>
      <c r="E371" s="1260"/>
      <c r="F371" s="1261"/>
      <c r="G371" s="1262"/>
      <c r="H371" s="366" t="s">
        <v>629</v>
      </c>
      <c r="I371" s="416">
        <f>LOOKUP($L$2,'TODO 8 '!$D$7:$D43,'TODO 8 '!ES$7:ES$43)</f>
        <v>49</v>
      </c>
      <c r="J371" s="1064"/>
      <c r="K371" s="998"/>
      <c r="L371" s="625"/>
    </row>
    <row r="372" spans="1:12" ht="18" customHeight="1" thickBot="1">
      <c r="A372" s="1434"/>
      <c r="B372" s="1111"/>
      <c r="C372" s="1439"/>
      <c r="D372" s="980"/>
      <c r="E372" s="1254"/>
      <c r="F372" s="1255"/>
      <c r="G372" s="1256"/>
      <c r="H372" s="889" t="s">
        <v>376</v>
      </c>
      <c r="I372" s="849">
        <f>LOOKUP($L$2,'TODO 8 '!$D$7:$D43,'TODO 8 '!ET$7:ET$43)</f>
        <v>80419</v>
      </c>
      <c r="J372" s="1064"/>
      <c r="K372" s="998"/>
      <c r="L372" s="437">
        <f>SUM(I364:I371)</f>
        <v>80419</v>
      </c>
    </row>
    <row r="373" spans="1:12" ht="20.25" customHeight="1" thickBot="1">
      <c r="A373" s="1434"/>
      <c r="B373" s="1455"/>
      <c r="C373" s="1440"/>
      <c r="D373" s="1483"/>
      <c r="E373" s="1484"/>
      <c r="F373" s="1484"/>
      <c r="G373" s="1485"/>
      <c r="H373" s="869" t="s">
        <v>556</v>
      </c>
      <c r="I373" s="849">
        <f>LOOKUP($L$2,'TODO 8 '!$D$7:$D43,'TODO 8 '!EU$7:EU$43)</f>
        <v>101609</v>
      </c>
      <c r="J373" s="1064"/>
      <c r="K373" s="998"/>
      <c r="L373" s="437">
        <f>L363+L372</f>
        <v>101609</v>
      </c>
    </row>
    <row r="374" spans="1:12" ht="20.25" customHeight="1" thickBot="1">
      <c r="A374" s="1434"/>
      <c r="B374" s="1110" t="s">
        <v>195</v>
      </c>
      <c r="C374" s="987" t="s">
        <v>196</v>
      </c>
      <c r="D374" s="980" t="s">
        <v>47</v>
      </c>
      <c r="E374" s="1441" t="s">
        <v>565</v>
      </c>
      <c r="F374" s="1442"/>
      <c r="G374" s="1443"/>
      <c r="H374" s="366" t="s">
        <v>630</v>
      </c>
      <c r="I374" s="416">
        <f>LOOKUP($L$2,'TODO 8 '!$D$7:$D43,'TODO 8 '!EV$7:EV$43)</f>
        <v>4838</v>
      </c>
      <c r="J374" s="1542" t="s">
        <v>763</v>
      </c>
      <c r="K374" s="998" t="s">
        <v>882</v>
      </c>
      <c r="L374" s="625"/>
    </row>
    <row r="375" spans="1:12" ht="20.25" customHeight="1" thickBot="1">
      <c r="A375" s="1434"/>
      <c r="B375" s="1111"/>
      <c r="C375" s="988"/>
      <c r="D375" s="980"/>
      <c r="E375" s="1444"/>
      <c r="F375" s="1445"/>
      <c r="G375" s="1446"/>
      <c r="H375" s="366" t="s">
        <v>628</v>
      </c>
      <c r="I375" s="416">
        <f>LOOKUP($L$2,'TODO 8 '!$D$7:$D43,'TODO 8 '!EW$7:EW$43)</f>
        <v>8999</v>
      </c>
      <c r="J375" s="1543"/>
      <c r="K375" s="998"/>
      <c r="L375" s="625"/>
    </row>
    <row r="376" spans="1:12" ht="20.25" customHeight="1" thickBot="1">
      <c r="A376" s="1434"/>
      <c r="B376" s="1111"/>
      <c r="C376" s="988"/>
      <c r="D376" s="980"/>
      <c r="E376" s="1444"/>
      <c r="F376" s="1445"/>
      <c r="G376" s="1446"/>
      <c r="H376" s="366" t="s">
        <v>560</v>
      </c>
      <c r="I376" s="416">
        <f>LOOKUP($L$2,'TODO 8 '!$D$7:$D43,'TODO 8 '!EX$7:EX$43)</f>
        <v>848139</v>
      </c>
      <c r="J376" s="1543"/>
      <c r="K376" s="998"/>
      <c r="L376" s="625"/>
    </row>
    <row r="377" spans="1:12" ht="20.25" customHeight="1" thickBot="1">
      <c r="A377" s="1434"/>
      <c r="B377" s="1111"/>
      <c r="C377" s="988"/>
      <c r="D377" s="980"/>
      <c r="E377" s="1444"/>
      <c r="F377" s="1445"/>
      <c r="G377" s="1446"/>
      <c r="H377" s="366" t="s">
        <v>632</v>
      </c>
      <c r="I377" s="416">
        <f>LOOKUP($L$2,'TODO 8 '!$D$7:$D43,'TODO 8 '!EY$7:EY$43)</f>
        <v>163447</v>
      </c>
      <c r="J377" s="1543"/>
      <c r="K377" s="998"/>
      <c r="L377" s="625"/>
    </row>
    <row r="378" spans="1:12" ht="20.25" customHeight="1" thickBot="1">
      <c r="A378" s="1434"/>
      <c r="B378" s="1111"/>
      <c r="C378" s="988"/>
      <c r="D378" s="980"/>
      <c r="E378" s="1444"/>
      <c r="F378" s="1445"/>
      <c r="G378" s="1446"/>
      <c r="H378" s="366" t="s">
        <v>326</v>
      </c>
      <c r="I378" s="416">
        <f>LOOKUP($L$2,'TODO 8 '!$D$7:$D43,'TODO 8 '!EZ$7:EZ$43)</f>
        <v>29122</v>
      </c>
      <c r="J378" s="1543"/>
      <c r="K378" s="998"/>
      <c r="L378" s="625"/>
    </row>
    <row r="379" spans="1:12" ht="20.25" customHeight="1" thickBot="1">
      <c r="A379" s="1434"/>
      <c r="B379" s="1111"/>
      <c r="C379" s="988"/>
      <c r="D379" s="980"/>
      <c r="E379" s="1444"/>
      <c r="F379" s="1445"/>
      <c r="G379" s="1446"/>
      <c r="H379" s="366" t="s">
        <v>328</v>
      </c>
      <c r="I379" s="416">
        <f>LOOKUP($L$2,'TODO 8 '!$D$7:$D43,'TODO 8 '!FA$7:FA$43)</f>
        <v>130002</v>
      </c>
      <c r="J379" s="1543"/>
      <c r="K379" s="998"/>
      <c r="L379" s="625"/>
    </row>
    <row r="380" spans="1:12" ht="20.25" customHeight="1" thickBot="1">
      <c r="A380" s="1434"/>
      <c r="B380" s="1111"/>
      <c r="C380" s="988"/>
      <c r="D380" s="980"/>
      <c r="E380" s="1444"/>
      <c r="F380" s="1445"/>
      <c r="G380" s="1446"/>
      <c r="H380" s="366" t="s">
        <v>638</v>
      </c>
      <c r="I380" s="416">
        <f>LOOKUP($L$2,'TODO 8 '!$D$7:$D43,'TODO 8 '!FB$7:FB$43)</f>
        <v>11399</v>
      </c>
      <c r="J380" s="1543"/>
      <c r="K380" s="998"/>
      <c r="L380" s="625"/>
    </row>
    <row r="381" spans="1:12" ht="20.25" customHeight="1" thickBot="1">
      <c r="A381" s="1434"/>
      <c r="B381" s="1111"/>
      <c r="C381" s="988"/>
      <c r="D381" s="980"/>
      <c r="E381" s="1444"/>
      <c r="F381" s="1445"/>
      <c r="G381" s="1446"/>
      <c r="H381" s="366" t="s">
        <v>629</v>
      </c>
      <c r="I381" s="416">
        <f>LOOKUP($L$2,'TODO 8 '!$D$7:$D43,'TODO 8 '!FC$7:FC$43)</f>
        <v>2054</v>
      </c>
      <c r="J381" s="1543"/>
      <c r="K381" s="998"/>
      <c r="L381" s="625"/>
    </row>
    <row r="382" spans="1:12" ht="20.25" customHeight="1" thickBot="1">
      <c r="A382" s="1434"/>
      <c r="B382" s="1111"/>
      <c r="C382" s="988"/>
      <c r="D382" s="980"/>
      <c r="E382" s="1444"/>
      <c r="F382" s="1445"/>
      <c r="G382" s="1446"/>
      <c r="H382" s="366" t="s">
        <v>821</v>
      </c>
      <c r="I382" s="416">
        <f>LOOKUP($L$2,'TODO 8 '!$D$7:$D44,'TODO 8 '!FD$7:FD$43)</f>
        <v>2442</v>
      </c>
      <c r="J382" s="1543"/>
      <c r="K382" s="998"/>
      <c r="L382" s="625"/>
    </row>
    <row r="383" spans="1:12" ht="20.25" customHeight="1" thickBot="1">
      <c r="A383" s="1434"/>
      <c r="B383" s="1111"/>
      <c r="C383" s="988"/>
      <c r="D383" s="980"/>
      <c r="E383" s="1447"/>
      <c r="F383" s="1448"/>
      <c r="G383" s="1449"/>
      <c r="H383" s="869" t="s">
        <v>868</v>
      </c>
      <c r="I383" s="849">
        <f>LOOKUP($L$2,'TODO 8 '!$D$7:$D43,'TODO 8 '!FE$7:FE$43)</f>
        <v>1200442</v>
      </c>
      <c r="J383" s="1543"/>
      <c r="K383" s="998"/>
      <c r="L383" s="437">
        <f>SUM(I374:I382)</f>
        <v>1200442</v>
      </c>
    </row>
    <row r="384" spans="1:12" ht="20.25" customHeight="1" thickBot="1">
      <c r="A384" s="1434"/>
      <c r="B384" s="1111"/>
      <c r="C384" s="988"/>
      <c r="D384" s="980" t="s">
        <v>48</v>
      </c>
      <c r="E384" s="981" t="s">
        <v>365</v>
      </c>
      <c r="F384" s="982"/>
      <c r="G384" s="978"/>
      <c r="H384" s="366" t="s">
        <v>822</v>
      </c>
      <c r="I384" s="416">
        <f>LOOKUP($L$2,'TODO 8 '!$D$7:$D43,'TODO 8 '!FF$7:FF$43)</f>
        <v>421551</v>
      </c>
      <c r="J384" s="1543" t="s">
        <v>764</v>
      </c>
      <c r="K384" s="998"/>
      <c r="L384" s="625"/>
    </row>
    <row r="385" spans="1:12" ht="20.25" customHeight="1" thickBot="1">
      <c r="A385" s="1434"/>
      <c r="B385" s="1111"/>
      <c r="C385" s="988"/>
      <c r="D385" s="980"/>
      <c r="E385" s="972"/>
      <c r="F385" s="973"/>
      <c r="G385" s="974"/>
      <c r="H385" s="366" t="s">
        <v>823</v>
      </c>
      <c r="I385" s="416">
        <f>LOOKUP($L$2,'TODO 8 '!$D$7:$D43,'TODO 8 '!FG$7:FG$43)</f>
        <v>486786</v>
      </c>
      <c r="J385" s="1543"/>
      <c r="K385" s="998"/>
      <c r="L385" s="625"/>
    </row>
    <row r="386" spans="1:12" ht="20.25" customHeight="1" thickBot="1">
      <c r="A386" s="1434"/>
      <c r="B386" s="1111"/>
      <c r="C386" s="988"/>
      <c r="D386" s="1116"/>
      <c r="E386" s="972"/>
      <c r="F386" s="973"/>
      <c r="G386" s="974"/>
      <c r="H386" s="740" t="s">
        <v>824</v>
      </c>
      <c r="I386" s="416">
        <f>LOOKUP($L$2,'TODO 8 '!$D$7:$D44,'TODO 8 '!FH$7:FH$43)</f>
        <v>66938</v>
      </c>
      <c r="J386" s="1543"/>
      <c r="K386" s="998"/>
      <c r="L386" s="625"/>
    </row>
    <row r="387" spans="1:12" ht="20.25" customHeight="1" thickBot="1">
      <c r="A387" s="1434"/>
      <c r="B387" s="1111"/>
      <c r="C387" s="988"/>
      <c r="D387" s="1116"/>
      <c r="E387" s="972"/>
      <c r="F387" s="973"/>
      <c r="G387" s="974"/>
      <c r="H387" s="740" t="s">
        <v>825</v>
      </c>
      <c r="I387" s="416">
        <f>LOOKUP($L$2,'TODO 8 '!$D$7:$D45,'TODO 8 '!FI$7:FI$43)</f>
        <v>19166</v>
      </c>
      <c r="J387" s="1543"/>
      <c r="K387" s="998"/>
      <c r="L387" s="625"/>
    </row>
    <row r="388" spans="1:12" ht="20.25" customHeight="1" thickBot="1">
      <c r="A388" s="1434"/>
      <c r="B388" s="1111"/>
      <c r="C388" s="988"/>
      <c r="D388" s="1116"/>
      <c r="E388" s="972"/>
      <c r="F388" s="973"/>
      <c r="G388" s="974"/>
      <c r="H388" s="740" t="s">
        <v>826</v>
      </c>
      <c r="I388" s="416">
        <f>LOOKUP($L$2,'TODO 8 '!$D$7:$D46,'TODO 8 '!FJ$7:FJ$43)</f>
        <v>11728</v>
      </c>
      <c r="J388" s="1543"/>
      <c r="K388" s="998"/>
      <c r="L388" s="625"/>
    </row>
    <row r="389" spans="1:12" ht="20.25" customHeight="1" thickBot="1">
      <c r="A389" s="1434"/>
      <c r="B389" s="1111"/>
      <c r="C389" s="988"/>
      <c r="D389" s="1116"/>
      <c r="E389" s="972"/>
      <c r="F389" s="973"/>
      <c r="G389" s="974"/>
      <c r="H389" s="740" t="s">
        <v>827</v>
      </c>
      <c r="I389" s="416">
        <f>LOOKUP($L$2,'TODO 8 '!$D$7:$D47,'TODO 8 '!FK$7:FK$43)</f>
        <v>41996</v>
      </c>
      <c r="J389" s="1543"/>
      <c r="K389" s="998"/>
      <c r="L389" s="625"/>
    </row>
    <row r="390" spans="1:12" ht="20.25" customHeight="1" thickBot="1">
      <c r="A390" s="1434"/>
      <c r="B390" s="1111"/>
      <c r="C390" s="988"/>
      <c r="D390" s="1116"/>
      <c r="E390" s="972"/>
      <c r="F390" s="973"/>
      <c r="G390" s="974"/>
      <c r="H390" s="740" t="s">
        <v>828</v>
      </c>
      <c r="I390" s="416">
        <f>LOOKUP($L$2,'TODO 8 '!$D$7:$D48,'TODO 8 '!FL$7:FL$43)</f>
        <v>58209</v>
      </c>
      <c r="J390" s="1543"/>
      <c r="K390" s="998"/>
      <c r="L390" s="625"/>
    </row>
    <row r="391" spans="1:12" ht="20.25" customHeight="1" thickBot="1">
      <c r="A391" s="1434"/>
      <c r="B391" s="1111"/>
      <c r="C391" s="988"/>
      <c r="D391" s="1116"/>
      <c r="E391" s="972"/>
      <c r="F391" s="973"/>
      <c r="G391" s="974"/>
      <c r="H391" s="740" t="s">
        <v>829</v>
      </c>
      <c r="I391" s="416">
        <f>LOOKUP($L$2,'TODO 8 '!$D$7:$D49,'TODO 8 '!FM$7:FM$43)</f>
        <v>4818</v>
      </c>
      <c r="J391" s="1543"/>
      <c r="K391" s="998"/>
      <c r="L391" s="625"/>
    </row>
    <row r="392" spans="1:12" ht="20.25" customHeight="1" thickBot="1">
      <c r="A392" s="1434"/>
      <c r="B392" s="1111"/>
      <c r="C392" s="988"/>
      <c r="D392" s="1116"/>
      <c r="E392" s="972"/>
      <c r="F392" s="973"/>
      <c r="G392" s="974"/>
      <c r="H392" s="740" t="s">
        <v>830</v>
      </c>
      <c r="I392" s="416">
        <f>LOOKUP($L$2,'TODO 8 '!$D$7:$D50,'TODO 8 '!FN$7:FN$43)</f>
        <v>1681</v>
      </c>
      <c r="J392" s="1543"/>
      <c r="K392" s="998"/>
      <c r="L392" s="625"/>
    </row>
    <row r="393" spans="1:12" ht="20.25" customHeight="1" thickBot="1">
      <c r="A393" s="1434"/>
      <c r="B393" s="1111"/>
      <c r="C393" s="988"/>
      <c r="D393" s="1116"/>
      <c r="E393" s="972"/>
      <c r="F393" s="973"/>
      <c r="G393" s="974"/>
      <c r="H393" s="740" t="s">
        <v>831</v>
      </c>
      <c r="I393" s="416">
        <f>LOOKUP($L$2,'TODO 8 '!$D$7:$D51,'TODO 8 '!FO$7:FO$43)</f>
        <v>2390</v>
      </c>
      <c r="J393" s="1543"/>
      <c r="K393" s="998"/>
      <c r="L393" s="625"/>
    </row>
    <row r="394" spans="1:12" ht="20.25" customHeight="1" thickBot="1">
      <c r="A394" s="1434"/>
      <c r="B394" s="1111"/>
      <c r="C394" s="988"/>
      <c r="D394" s="1116"/>
      <c r="E394" s="972"/>
      <c r="F394" s="973"/>
      <c r="G394" s="974"/>
      <c r="H394" s="740" t="s">
        <v>832</v>
      </c>
      <c r="I394" s="416">
        <f>LOOKUP($L$2,'TODO 8 '!$D$7:$D52,'TODO 8 '!FP$7:FP$43)</f>
        <v>6105</v>
      </c>
      <c r="J394" s="1543"/>
      <c r="K394" s="998"/>
      <c r="L394" s="625"/>
    </row>
    <row r="395" spans="1:12" ht="21" customHeight="1" thickBot="1">
      <c r="A395" s="1435"/>
      <c r="B395" s="1112"/>
      <c r="C395" s="989"/>
      <c r="D395" s="1117"/>
      <c r="E395" s="975"/>
      <c r="F395" s="976"/>
      <c r="G395" s="977"/>
      <c r="H395" s="890" t="s">
        <v>327</v>
      </c>
      <c r="I395" s="853">
        <f>LOOKUP($L$2,'TODO 8 '!$D$7:$D43,'TODO 8 '!FQ$7:FQ$43)</f>
        <v>1121368</v>
      </c>
      <c r="J395" s="1092"/>
      <c r="K395" s="998"/>
      <c r="L395" s="437">
        <f>SUM(I384:I394)</f>
        <v>1121368</v>
      </c>
    </row>
    <row r="396" spans="1:12" ht="12.75" customHeight="1" thickBot="1">
      <c r="A396" s="1422" t="s">
        <v>244</v>
      </c>
      <c r="B396" s="983" t="s">
        <v>206</v>
      </c>
      <c r="C396" s="953" t="s">
        <v>207</v>
      </c>
      <c r="D396" s="1118" t="s">
        <v>202</v>
      </c>
      <c r="E396" s="960" t="s">
        <v>198</v>
      </c>
      <c r="F396" s="957" t="s">
        <v>567</v>
      </c>
      <c r="G396" s="1119" t="s">
        <v>320</v>
      </c>
      <c r="H396" s="390" t="s">
        <v>569</v>
      </c>
      <c r="I396" s="417">
        <f>LOOKUP($L$2,'TODO 8 '!$D$7:$D43,'TODO 8 '!FR$7:FR$43)</f>
        <v>3484.911618645491</v>
      </c>
      <c r="J396" s="1064" t="s">
        <v>765</v>
      </c>
      <c r="K396" s="998" t="s">
        <v>714</v>
      </c>
      <c r="L396" s="632"/>
    </row>
    <row r="397" spans="1:12" ht="20.25" customHeight="1" thickBot="1">
      <c r="A397" s="1423"/>
      <c r="B397" s="984"/>
      <c r="C397" s="954"/>
      <c r="D397" s="980"/>
      <c r="E397" s="961"/>
      <c r="F397" s="958"/>
      <c r="G397" s="963"/>
      <c r="H397" s="366" t="s">
        <v>570</v>
      </c>
      <c r="I397" s="416">
        <f>LOOKUP($L$2,'TODO 8 '!$D$7:$D43,'TODO 8 '!FS$7:FS$43)</f>
        <v>20.088381354509032</v>
      </c>
      <c r="J397" s="1064"/>
      <c r="K397" s="998"/>
      <c r="L397" s="633"/>
    </row>
    <row r="398" spans="1:12" ht="20.25" customHeight="1" thickBot="1">
      <c r="A398" s="1423"/>
      <c r="B398" s="984"/>
      <c r="C398" s="954"/>
      <c r="D398" s="980"/>
      <c r="E398" s="961"/>
      <c r="F398" s="958"/>
      <c r="G398" s="969" t="s">
        <v>568</v>
      </c>
      <c r="H398" s="366" t="s">
        <v>569</v>
      </c>
      <c r="I398" s="416">
        <f>LOOKUP($L$2,'TODO 8 '!$D$7:$D43,'TODO 8 '!FT$7:FT$43)</f>
        <v>5780.926329219592</v>
      </c>
      <c r="J398" s="1064"/>
      <c r="K398" s="998"/>
      <c r="L398" s="633"/>
    </row>
    <row r="399" spans="1:12" ht="20.25" customHeight="1" thickBot="1">
      <c r="A399" s="1423"/>
      <c r="B399" s="984"/>
      <c r="C399" s="954"/>
      <c r="D399" s="980"/>
      <c r="E399" s="961"/>
      <c r="F399" s="958"/>
      <c r="G399" s="969"/>
      <c r="H399" s="366" t="s">
        <v>570</v>
      </c>
      <c r="I399" s="416">
        <f>LOOKUP($L$2,'TODO 8 '!$D$7:$D43,'TODO 8 '!FU$7:FU$43)</f>
        <v>81.07367078040724</v>
      </c>
      <c r="J399" s="1064"/>
      <c r="K399" s="998"/>
      <c r="L399" s="633"/>
    </row>
    <row r="400" spans="1:12" ht="20.25" customHeight="1" thickBot="1">
      <c r="A400" s="1423"/>
      <c r="B400" s="984"/>
      <c r="C400" s="954"/>
      <c r="D400" s="980"/>
      <c r="E400" s="961"/>
      <c r="F400" s="958"/>
      <c r="G400" s="343"/>
      <c r="H400" s="891" t="s">
        <v>618</v>
      </c>
      <c r="I400" s="892">
        <f>LOOKUP($L$2,'TODO 8 '!$D$7:$D43,'TODO 8 '!FV$7:FV$43)</f>
        <v>9367</v>
      </c>
      <c r="J400" s="1064"/>
      <c r="K400" s="998"/>
      <c r="L400" s="437">
        <f>SUM(I396:I399)</f>
        <v>9367</v>
      </c>
    </row>
    <row r="401" spans="1:12" ht="12.75" customHeight="1" thickBot="1">
      <c r="A401" s="1423"/>
      <c r="B401" s="984"/>
      <c r="C401" s="954"/>
      <c r="D401" s="980"/>
      <c r="E401" s="961"/>
      <c r="F401" s="966" t="s">
        <v>197</v>
      </c>
      <c r="G401" s="970"/>
      <c r="H401" s="366" t="s">
        <v>569</v>
      </c>
      <c r="I401" s="416">
        <f>LOOKUP($L$2,'TODO 8 '!$D$7:$D43,'TODO 8 '!FW$7:FW$43)</f>
        <v>2115.5443484298935</v>
      </c>
      <c r="J401" s="1064"/>
      <c r="K401" s="998"/>
      <c r="L401" s="633"/>
    </row>
    <row r="402" spans="1:12" ht="20.25" customHeight="1" thickBot="1">
      <c r="A402" s="1423"/>
      <c r="B402" s="984"/>
      <c r="C402" s="954"/>
      <c r="D402" s="980"/>
      <c r="E402" s="961"/>
      <c r="F402" s="967"/>
      <c r="G402" s="971"/>
      <c r="H402" s="366" t="s">
        <v>570</v>
      </c>
      <c r="I402" s="416">
        <f>LOOKUP($L$2,'TODO 8 '!$D$7:$D43,'TODO 8 '!FX$7:FX$43)</f>
        <v>82.45565157010654</v>
      </c>
      <c r="J402" s="1064"/>
      <c r="K402" s="998"/>
      <c r="L402" s="633"/>
    </row>
    <row r="403" spans="1:12" ht="20.25" customHeight="1" thickBot="1">
      <c r="A403" s="1423"/>
      <c r="B403" s="984"/>
      <c r="C403" s="954"/>
      <c r="D403" s="980"/>
      <c r="E403" s="961"/>
      <c r="F403" s="965"/>
      <c r="G403" s="968"/>
      <c r="H403" s="891" t="s">
        <v>619</v>
      </c>
      <c r="I403" s="892">
        <f>LOOKUP($L$2,'TODO 8 '!$D$7:$D43,'TODO 8 '!FY$7:FY$43)</f>
        <v>2198</v>
      </c>
      <c r="J403" s="1064"/>
      <c r="K403" s="998"/>
      <c r="L403" s="437">
        <f>SUM(I401:I402)</f>
        <v>2198</v>
      </c>
    </row>
    <row r="404" spans="1:12" ht="15.75" customHeight="1" thickBot="1">
      <c r="A404" s="1423"/>
      <c r="B404" s="984"/>
      <c r="C404" s="954"/>
      <c r="D404" s="980"/>
      <c r="E404" s="956"/>
      <c r="F404" s="1075"/>
      <c r="G404" s="1076"/>
      <c r="H404" s="870" t="s">
        <v>592</v>
      </c>
      <c r="I404" s="871">
        <f>LOOKUP($L$2,'TODO 8 '!$D$7:$D43,'TODO 8 '!FZ$7:FZ$43)</f>
        <v>11565</v>
      </c>
      <c r="J404" s="1064"/>
      <c r="K404" s="998"/>
      <c r="L404" s="437">
        <f>SUM(L400:L403)</f>
        <v>11565</v>
      </c>
    </row>
    <row r="405" spans="1:12" ht="12.75" customHeight="1" thickBot="1">
      <c r="A405" s="1423"/>
      <c r="B405" s="984"/>
      <c r="C405" s="954"/>
      <c r="D405" s="980" t="s">
        <v>203</v>
      </c>
      <c r="E405" s="1008" t="s">
        <v>199</v>
      </c>
      <c r="F405" s="958" t="s">
        <v>567</v>
      </c>
      <c r="G405" s="963" t="s">
        <v>320</v>
      </c>
      <c r="H405" s="366" t="s">
        <v>569</v>
      </c>
      <c r="I405" s="416">
        <f>LOOKUP($L$2,'TODO 8 '!$D$7:$D43,'TODO 8 '!GA$7:GA$43)</f>
        <v>2181.327699225287</v>
      </c>
      <c r="J405" s="1064"/>
      <c r="K405" s="998"/>
      <c r="L405" s="633"/>
    </row>
    <row r="406" spans="1:12" ht="15.75" customHeight="1" thickBot="1">
      <c r="A406" s="1423"/>
      <c r="B406" s="984"/>
      <c r="C406" s="954"/>
      <c r="D406" s="980"/>
      <c r="E406" s="1009"/>
      <c r="F406" s="958"/>
      <c r="G406" s="963"/>
      <c r="H406" s="366" t="s">
        <v>570</v>
      </c>
      <c r="I406" s="416">
        <f>LOOKUP($L$2,'TODO 8 '!$D$7:$D43,'TODO 8 '!GB$7:GB$43)</f>
        <v>46.67230077471346</v>
      </c>
      <c r="J406" s="1064"/>
      <c r="K406" s="998"/>
      <c r="L406" s="633"/>
    </row>
    <row r="407" spans="1:12" ht="15.75" customHeight="1" thickBot="1">
      <c r="A407" s="1423"/>
      <c r="B407" s="984"/>
      <c r="C407" s="954"/>
      <c r="D407" s="980"/>
      <c r="E407" s="1009"/>
      <c r="F407" s="958"/>
      <c r="G407" s="969" t="s">
        <v>568</v>
      </c>
      <c r="H407" s="366" t="s">
        <v>569</v>
      </c>
      <c r="I407" s="416">
        <f>LOOKUP($L$2,'TODO 8 '!$D$7:$D43,'TODO 8 '!GC$7:GC$43)</f>
        <v>1422.1871756088663</v>
      </c>
      <c r="J407" s="1064"/>
      <c r="K407" s="998"/>
      <c r="L407" s="633"/>
    </row>
    <row r="408" spans="1:12" ht="15.75" customHeight="1" thickBot="1">
      <c r="A408" s="1423"/>
      <c r="B408" s="984"/>
      <c r="C408" s="954"/>
      <c r="D408" s="980"/>
      <c r="E408" s="1009"/>
      <c r="F408" s="958"/>
      <c r="G408" s="969"/>
      <c r="H408" s="366" t="s">
        <v>570</v>
      </c>
      <c r="I408" s="416">
        <f>LOOKUP($L$2,'TODO 8 '!$D$7:$D43,'TODO 8 '!GD$7:GD$43)</f>
        <v>35.81282439113375</v>
      </c>
      <c r="J408" s="1064"/>
      <c r="K408" s="998"/>
      <c r="L408" s="633"/>
    </row>
    <row r="409" spans="1:12" ht="15.75" customHeight="1" thickBot="1">
      <c r="A409" s="1423"/>
      <c r="B409" s="984"/>
      <c r="C409" s="954"/>
      <c r="D409" s="980"/>
      <c r="E409" s="1009"/>
      <c r="F409" s="958"/>
      <c r="G409" s="343"/>
      <c r="H409" s="891" t="s">
        <v>593</v>
      </c>
      <c r="I409" s="892">
        <f>LOOKUP($L$2,'TODO 8 '!$D$7:$D43,'TODO 8 '!GE$7:GE$43)</f>
        <v>3686</v>
      </c>
      <c r="J409" s="1064"/>
      <c r="K409" s="998"/>
      <c r="L409" s="437">
        <f>SUM(I405:I408)</f>
        <v>3686.0000000000005</v>
      </c>
    </row>
    <row r="410" spans="1:12" ht="15.75" customHeight="1" thickBot="1">
      <c r="A410" s="1423"/>
      <c r="B410" s="984"/>
      <c r="C410" s="954"/>
      <c r="D410" s="980"/>
      <c r="E410" s="1009"/>
      <c r="F410" s="966" t="s">
        <v>197</v>
      </c>
      <c r="G410" s="970"/>
      <c r="H410" s="366" t="s">
        <v>569</v>
      </c>
      <c r="I410" s="416">
        <f>LOOKUP($L$2,'TODO 8 '!$D$7:$D43,'TODO 8 '!GF$7:GF$43)</f>
        <v>625.205980992188</v>
      </c>
      <c r="J410" s="1064"/>
      <c r="K410" s="998"/>
      <c r="L410" s="633"/>
    </row>
    <row r="411" spans="1:12" ht="15.75" customHeight="1" thickBot="1">
      <c r="A411" s="1423"/>
      <c r="B411" s="984"/>
      <c r="C411" s="954"/>
      <c r="D411" s="980"/>
      <c r="E411" s="1009"/>
      <c r="F411" s="967"/>
      <c r="G411" s="971"/>
      <c r="H411" s="366" t="s">
        <v>570</v>
      </c>
      <c r="I411" s="416">
        <f>LOOKUP($L$2,'TODO 8 '!$D$7:$D43,'TODO 8 '!GG$7:GG$43)</f>
        <v>41.79401900781212</v>
      </c>
      <c r="J411" s="1064"/>
      <c r="K411" s="998"/>
      <c r="L411" s="633"/>
    </row>
    <row r="412" spans="1:12" ht="20.25" customHeight="1" thickBot="1">
      <c r="A412" s="1423"/>
      <c r="B412" s="984"/>
      <c r="C412" s="954"/>
      <c r="D412" s="980"/>
      <c r="E412" s="1009"/>
      <c r="F412" s="965"/>
      <c r="G412" s="968"/>
      <c r="H412" s="891" t="s">
        <v>594</v>
      </c>
      <c r="I412" s="892">
        <f>LOOKUP($L$2,'TODO 8 '!$D$7:$D43,'TODO 8 '!GH$7:GH$43)</f>
        <v>667</v>
      </c>
      <c r="J412" s="1064"/>
      <c r="K412" s="998"/>
      <c r="L412" s="437">
        <f>SUM(I410:I411)</f>
        <v>667.0000000000001</v>
      </c>
    </row>
    <row r="413" spans="1:12" ht="15.75" customHeight="1" thickBot="1">
      <c r="A413" s="1423"/>
      <c r="B413" s="979"/>
      <c r="C413" s="955"/>
      <c r="D413" s="980"/>
      <c r="E413" s="1010"/>
      <c r="F413" s="343"/>
      <c r="G413" s="343"/>
      <c r="H413" s="870" t="s">
        <v>595</v>
      </c>
      <c r="I413" s="871">
        <f>LOOKUP($L$2,'TODO 8 '!$D$7:$D43,'TODO 8 '!GI$7:GI$43)</f>
        <v>4353</v>
      </c>
      <c r="J413" s="1064"/>
      <c r="K413" s="998"/>
      <c r="L413" s="437">
        <f>I409+I412</f>
        <v>4353</v>
      </c>
    </row>
    <row r="414" spans="1:12" s="382" customFormat="1" ht="12.75" customHeight="1" thickBot="1">
      <c r="A414" s="1423"/>
      <c r="B414" s="1110" t="s">
        <v>208</v>
      </c>
      <c r="C414" s="964" t="s">
        <v>209</v>
      </c>
      <c r="D414" s="980" t="s">
        <v>204</v>
      </c>
      <c r="E414" s="1120" t="s">
        <v>200</v>
      </c>
      <c r="F414" s="958" t="s">
        <v>567</v>
      </c>
      <c r="G414" s="963" t="s">
        <v>320</v>
      </c>
      <c r="H414" s="366" t="s">
        <v>571</v>
      </c>
      <c r="I414" s="416">
        <f>LOOKUP($L$2,'TODO 8 '!$D$7:$D43,'TODO 8 '!GJ$7:GJ$43)</f>
        <v>1693</v>
      </c>
      <c r="J414" s="1064" t="s">
        <v>766</v>
      </c>
      <c r="K414" s="998" t="s">
        <v>715</v>
      </c>
      <c r="L414" s="633"/>
    </row>
    <row r="415" spans="1:12" s="382" customFormat="1" ht="20.25" customHeight="1" thickBot="1">
      <c r="A415" s="1423"/>
      <c r="B415" s="1111"/>
      <c r="C415" s="962"/>
      <c r="D415" s="980"/>
      <c r="E415" s="961"/>
      <c r="F415" s="958"/>
      <c r="G415" s="963"/>
      <c r="H415" s="366" t="s">
        <v>572</v>
      </c>
      <c r="I415" s="416">
        <f>LOOKUP($L$2,'TODO 8 '!$D$7:$D43,'TODO 8 '!GK$7:GK$43)</f>
        <v>296</v>
      </c>
      <c r="J415" s="1064"/>
      <c r="K415" s="998"/>
      <c r="L415" s="633"/>
    </row>
    <row r="416" spans="1:12" s="382" customFormat="1" ht="12.75" customHeight="1" thickBot="1">
      <c r="A416" s="1423"/>
      <c r="B416" s="1111"/>
      <c r="C416" s="962"/>
      <c r="D416" s="980"/>
      <c r="E416" s="961"/>
      <c r="F416" s="958"/>
      <c r="G416" s="969" t="s">
        <v>568</v>
      </c>
      <c r="H416" s="366" t="s">
        <v>571</v>
      </c>
      <c r="I416" s="416">
        <f>LOOKUP($L$2,'TODO 8 '!$D$7:$D43,'TODO 8 '!GL$7:GL$43)</f>
        <v>6277</v>
      </c>
      <c r="J416" s="1064"/>
      <c r="K416" s="998"/>
      <c r="L416" s="633"/>
    </row>
    <row r="417" spans="1:12" s="382" customFormat="1" ht="20.25" customHeight="1" thickBot="1">
      <c r="A417" s="1423"/>
      <c r="B417" s="1111"/>
      <c r="C417" s="962"/>
      <c r="D417" s="980"/>
      <c r="E417" s="961"/>
      <c r="F417" s="958"/>
      <c r="G417" s="969"/>
      <c r="H417" s="366" t="s">
        <v>572</v>
      </c>
      <c r="I417" s="416">
        <f>LOOKUP($L$2,'TODO 8 '!$D$7:$D43,'TODO 8 '!GM$7:GM$43)</f>
        <v>1533</v>
      </c>
      <c r="J417" s="1064"/>
      <c r="K417" s="998"/>
      <c r="L417" s="633"/>
    </row>
    <row r="418" spans="1:12" s="382" customFormat="1" ht="20.25" customHeight="1" thickBot="1">
      <c r="A418" s="1423"/>
      <c r="B418" s="1111"/>
      <c r="C418" s="962"/>
      <c r="D418" s="980"/>
      <c r="E418" s="961"/>
      <c r="F418" s="958"/>
      <c r="G418" s="343"/>
      <c r="H418" s="891" t="s">
        <v>620</v>
      </c>
      <c r="I418" s="892">
        <f>LOOKUP($L$2,'TODO 8 '!$D$7:$D43,'TODO 8 '!GN$7:GN$43)</f>
        <v>9799</v>
      </c>
      <c r="J418" s="1064"/>
      <c r="K418" s="998"/>
      <c r="L418" s="437">
        <f>SUM(I414:I417)</f>
        <v>9799</v>
      </c>
    </row>
    <row r="419" spans="1:12" s="382" customFormat="1" ht="20.25" customHeight="1" thickBot="1">
      <c r="A419" s="1423"/>
      <c r="B419" s="1111"/>
      <c r="C419" s="962"/>
      <c r="D419" s="980"/>
      <c r="E419" s="961"/>
      <c r="F419" s="966" t="s">
        <v>197</v>
      </c>
      <c r="G419" s="970"/>
      <c r="H419" s="366" t="s">
        <v>571</v>
      </c>
      <c r="I419" s="416">
        <f>LOOKUP($L$2,'TODO 8 '!$D$7:$D43,'TODO 8 '!GO$7:GO$43)</f>
        <v>190</v>
      </c>
      <c r="J419" s="1064"/>
      <c r="K419" s="998"/>
      <c r="L419" s="633"/>
    </row>
    <row r="420" spans="1:12" s="382" customFormat="1" ht="20.25" customHeight="1" thickBot="1">
      <c r="A420" s="1423"/>
      <c r="B420" s="1111"/>
      <c r="C420" s="962"/>
      <c r="D420" s="980"/>
      <c r="E420" s="961"/>
      <c r="F420" s="967"/>
      <c r="G420" s="971"/>
      <c r="H420" s="366" t="s">
        <v>572</v>
      </c>
      <c r="I420" s="416">
        <f>LOOKUP($L$2,'TODO 8 '!$D$7:$D43,'TODO 8 '!GP$7:GP$43)</f>
        <v>184</v>
      </c>
      <c r="J420" s="1064"/>
      <c r="K420" s="998"/>
      <c r="L420" s="633"/>
    </row>
    <row r="421" spans="1:12" s="382" customFormat="1" ht="20.25" customHeight="1" thickBot="1">
      <c r="A421" s="1423"/>
      <c r="B421" s="1111"/>
      <c r="C421" s="962"/>
      <c r="D421" s="980"/>
      <c r="E421" s="961"/>
      <c r="F421" s="965"/>
      <c r="G421" s="968"/>
      <c r="H421" s="891" t="s">
        <v>621</v>
      </c>
      <c r="I421" s="892">
        <f>LOOKUP($L$2,'TODO 8 '!$D$7:$D43,'TODO 8 '!GQ$7:GQ$43)</f>
        <v>374</v>
      </c>
      <c r="J421" s="1064"/>
      <c r="K421" s="998"/>
      <c r="L421" s="437">
        <f>SUM(I419:I420)</f>
        <v>374</v>
      </c>
    </row>
    <row r="422" spans="1:12" s="382" customFormat="1" ht="20.25" customHeight="1" thickBot="1">
      <c r="A422" s="1423"/>
      <c r="B422" s="1111"/>
      <c r="C422" s="962"/>
      <c r="D422" s="980"/>
      <c r="E422" s="956"/>
      <c r="F422" s="344"/>
      <c r="G422" s="343"/>
      <c r="H422" s="870" t="s">
        <v>626</v>
      </c>
      <c r="I422" s="871">
        <f>LOOKUP($L$2,'TODO 8 '!$D$7:$D43,'TODO 8 '!GR$7:GR$43)</f>
        <v>10173</v>
      </c>
      <c r="J422" s="1064"/>
      <c r="K422" s="998"/>
      <c r="L422" s="437">
        <f>I418+I421</f>
        <v>10173</v>
      </c>
    </row>
    <row r="423" spans="1:12" s="382" customFormat="1" ht="12.75" customHeight="1" thickBot="1">
      <c r="A423" s="1423"/>
      <c r="B423" s="1111"/>
      <c r="C423" s="962"/>
      <c r="D423" s="980" t="s">
        <v>205</v>
      </c>
      <c r="E423" s="1120" t="s">
        <v>201</v>
      </c>
      <c r="F423" s="958" t="s">
        <v>567</v>
      </c>
      <c r="G423" s="963" t="s">
        <v>320</v>
      </c>
      <c r="H423" s="366" t="s">
        <v>571</v>
      </c>
      <c r="I423" s="416">
        <f>LOOKUP($L$2,'TODO 8 '!$D$7:$D43,'TODO 8 '!GS$7:GS$43)</f>
        <v>2172</v>
      </c>
      <c r="J423" s="1064"/>
      <c r="K423" s="998"/>
      <c r="L423" s="633"/>
    </row>
    <row r="424" spans="1:12" s="382" customFormat="1" ht="15.75" customHeight="1" thickBot="1">
      <c r="A424" s="1423"/>
      <c r="B424" s="1111"/>
      <c r="C424" s="962"/>
      <c r="D424" s="980"/>
      <c r="E424" s="961"/>
      <c r="F424" s="958"/>
      <c r="G424" s="963"/>
      <c r="H424" s="366" t="s">
        <v>572</v>
      </c>
      <c r="I424" s="416">
        <f>LOOKUP($L$2,'TODO 8 '!$D$7:$D43,'TODO 8 '!GT$7:GT$43)</f>
        <v>294</v>
      </c>
      <c r="J424" s="1064"/>
      <c r="K424" s="998"/>
      <c r="L424" s="633"/>
    </row>
    <row r="425" spans="1:12" s="382" customFormat="1" ht="12.75" customHeight="1" thickBot="1">
      <c r="A425" s="1423"/>
      <c r="B425" s="1111"/>
      <c r="C425" s="962"/>
      <c r="D425" s="980"/>
      <c r="E425" s="961"/>
      <c r="F425" s="958"/>
      <c r="G425" s="969" t="s">
        <v>568</v>
      </c>
      <c r="H425" s="366" t="s">
        <v>571</v>
      </c>
      <c r="I425" s="416">
        <f>LOOKUP($L$2,'TODO 8 '!$D$7:$D43,'TODO 8 '!GU$7:GU$43)</f>
        <v>2869</v>
      </c>
      <c r="J425" s="1064"/>
      <c r="K425" s="998"/>
      <c r="L425" s="633"/>
    </row>
    <row r="426" spans="1:12" s="382" customFormat="1" ht="15.75" customHeight="1" thickBot="1">
      <c r="A426" s="1423"/>
      <c r="B426" s="1111"/>
      <c r="C426" s="962"/>
      <c r="D426" s="980"/>
      <c r="E426" s="961"/>
      <c r="F426" s="958"/>
      <c r="G426" s="969"/>
      <c r="H426" s="366" t="s">
        <v>572</v>
      </c>
      <c r="I426" s="416">
        <f>LOOKUP($L$2,'TODO 8 '!$D$7:$D43,'TODO 8 '!GV$7:GV$43)</f>
        <v>668</v>
      </c>
      <c r="J426" s="1064"/>
      <c r="K426" s="998"/>
      <c r="L426" s="633"/>
    </row>
    <row r="427" spans="1:12" s="382" customFormat="1" ht="15.75" customHeight="1" thickBot="1">
      <c r="A427" s="1423"/>
      <c r="B427" s="1111"/>
      <c r="C427" s="962"/>
      <c r="D427" s="980"/>
      <c r="E427" s="961"/>
      <c r="F427" s="958"/>
      <c r="G427" s="343"/>
      <c r="H427" s="891" t="s">
        <v>596</v>
      </c>
      <c r="I427" s="892">
        <f>LOOKUP($L$2,'TODO 8 '!$D$7:$D43,'TODO 8 '!GW$7:GW$43)</f>
        <v>6003</v>
      </c>
      <c r="J427" s="1064"/>
      <c r="K427" s="998"/>
      <c r="L427" s="437">
        <f>SUM(I423:I426)</f>
        <v>6003</v>
      </c>
    </row>
    <row r="428" spans="1:12" s="382" customFormat="1" ht="15.75" customHeight="1" thickBot="1">
      <c r="A428" s="1423"/>
      <c r="B428" s="1111"/>
      <c r="C428" s="962"/>
      <c r="D428" s="980"/>
      <c r="E428" s="961"/>
      <c r="F428" s="966" t="s">
        <v>197</v>
      </c>
      <c r="G428" s="970"/>
      <c r="H428" s="366" t="s">
        <v>571</v>
      </c>
      <c r="I428" s="416">
        <f>LOOKUP($L$2,'TODO 8 '!$D$7:$D43,'TODO 8 '!GX$7:GX$43)</f>
        <v>229</v>
      </c>
      <c r="J428" s="1064"/>
      <c r="K428" s="998"/>
      <c r="L428" s="633"/>
    </row>
    <row r="429" spans="1:12" s="382" customFormat="1" ht="15.75" customHeight="1" thickBot="1">
      <c r="A429" s="1423"/>
      <c r="B429" s="1111"/>
      <c r="C429" s="962"/>
      <c r="D429" s="980"/>
      <c r="E429" s="961"/>
      <c r="F429" s="967"/>
      <c r="G429" s="971"/>
      <c r="H429" s="366" t="s">
        <v>572</v>
      </c>
      <c r="I429" s="416">
        <f>LOOKUP($L$2,'TODO 8 '!$D$7:$D43,'TODO 8 '!GY$7:GY$43)</f>
        <v>70</v>
      </c>
      <c r="J429" s="1064"/>
      <c r="K429" s="998"/>
      <c r="L429" s="633"/>
    </row>
    <row r="430" spans="1:12" s="382" customFormat="1" ht="20.25" customHeight="1" thickBot="1">
      <c r="A430" s="1423"/>
      <c r="B430" s="1111"/>
      <c r="C430" s="962"/>
      <c r="D430" s="980"/>
      <c r="E430" s="961"/>
      <c r="F430" s="965"/>
      <c r="G430" s="968"/>
      <c r="H430" s="891" t="s">
        <v>597</v>
      </c>
      <c r="I430" s="892">
        <f>LOOKUP($L$2,'TODO 8 '!$D$7:$D43,'TODO 8 '!GZ$7:GZ$43)</f>
        <v>299</v>
      </c>
      <c r="J430" s="1064"/>
      <c r="K430" s="998"/>
      <c r="L430" s="437">
        <f>SUM(I428:I429)</f>
        <v>299</v>
      </c>
    </row>
    <row r="431" spans="1:12" s="382" customFormat="1" ht="15.75" customHeight="1" thickBot="1">
      <c r="A431" s="1423"/>
      <c r="B431" s="1455"/>
      <c r="C431" s="959"/>
      <c r="D431" s="980"/>
      <c r="E431" s="956"/>
      <c r="F431" s="343"/>
      <c r="G431" s="343"/>
      <c r="H431" s="870" t="s">
        <v>598</v>
      </c>
      <c r="I431" s="871">
        <f>LOOKUP($L$2,'TODO 8 '!$D$7:$D43,'TODO 8 '!HA$7:HA$43)</f>
        <v>6302</v>
      </c>
      <c r="J431" s="1064"/>
      <c r="K431" s="998"/>
      <c r="L431" s="437">
        <f>I427+I430</f>
        <v>6302</v>
      </c>
    </row>
    <row r="432" spans="1:12" s="382" customFormat="1" ht="18.75" customHeight="1">
      <c r="A432" s="1423"/>
      <c r="B432" s="1110"/>
      <c r="C432" s="1369" t="s">
        <v>56</v>
      </c>
      <c r="D432" s="1370"/>
      <c r="E432" s="1371"/>
      <c r="F432" s="999" t="s">
        <v>49</v>
      </c>
      <c r="G432" s="970"/>
      <c r="H432" s="869" t="s">
        <v>790</v>
      </c>
      <c r="I432" s="849">
        <f>I396+I398+I401+I405+I407+I410</f>
        <v>15610.103152121317</v>
      </c>
      <c r="J432" s="1544" t="s">
        <v>767</v>
      </c>
      <c r="K432" s="996" t="s">
        <v>716</v>
      </c>
      <c r="L432" s="437"/>
    </row>
    <row r="433" spans="1:12" ht="23.25" customHeight="1">
      <c r="A433" s="1423"/>
      <c r="B433" s="1111"/>
      <c r="C433" s="1372"/>
      <c r="D433" s="1373"/>
      <c r="E433" s="1374"/>
      <c r="F433" s="1000"/>
      <c r="G433" s="968"/>
      <c r="H433" s="894" t="s">
        <v>791</v>
      </c>
      <c r="I433" s="871">
        <f>I404+I413</f>
        <v>15918</v>
      </c>
      <c r="J433" s="1486"/>
      <c r="K433" s="992"/>
      <c r="L433" s="437">
        <f>L413+L404</f>
        <v>15918</v>
      </c>
    </row>
    <row r="434" spans="1:12" ht="23.25" customHeight="1">
      <c r="A434" s="1423"/>
      <c r="B434" s="1111"/>
      <c r="C434" s="1372"/>
      <c r="D434" s="1373"/>
      <c r="E434" s="1374"/>
      <c r="F434" s="999" t="s">
        <v>50</v>
      </c>
      <c r="G434" s="999"/>
      <c r="H434" s="893" t="s">
        <v>792</v>
      </c>
      <c r="I434" s="849">
        <f>I414+I416+I419+I423+I425+I428</f>
        <v>13430</v>
      </c>
      <c r="J434" s="1486"/>
      <c r="K434" s="992"/>
      <c r="L434" s="437"/>
    </row>
    <row r="435" spans="1:12" ht="23.25" customHeight="1">
      <c r="A435" s="1423"/>
      <c r="B435" s="1111"/>
      <c r="C435" s="1372"/>
      <c r="D435" s="1373"/>
      <c r="E435" s="1374"/>
      <c r="F435" s="1000"/>
      <c r="G435" s="1000"/>
      <c r="H435" s="894" t="s">
        <v>793</v>
      </c>
      <c r="I435" s="871">
        <f>I422+I431</f>
        <v>16475</v>
      </c>
      <c r="J435" s="1486"/>
      <c r="K435" s="992"/>
      <c r="L435" s="437">
        <f>I431+I422</f>
        <v>16475</v>
      </c>
    </row>
    <row r="436" spans="1:12" ht="23.25" customHeight="1" thickBot="1">
      <c r="A436" s="1424"/>
      <c r="B436" s="1112"/>
      <c r="C436" s="1375"/>
      <c r="D436" s="1376"/>
      <c r="E436" s="1377"/>
      <c r="F436" s="952"/>
      <c r="G436" s="951"/>
      <c r="H436" s="895" t="s">
        <v>794</v>
      </c>
      <c r="I436" s="896">
        <f>I433+I435</f>
        <v>32393</v>
      </c>
      <c r="J436" s="1487"/>
      <c r="K436" s="990"/>
      <c r="L436" s="710">
        <f>SUM(L433:L435)</f>
        <v>32393</v>
      </c>
    </row>
    <row r="437" spans="1:12" ht="20.25" customHeight="1" thickBot="1">
      <c r="A437" s="1474" t="s">
        <v>245</v>
      </c>
      <c r="B437" s="374" t="s">
        <v>211</v>
      </c>
      <c r="C437" s="1368"/>
      <c r="D437" s="1368"/>
      <c r="E437" s="1368"/>
      <c r="F437" s="1368"/>
      <c r="G437" s="1368"/>
      <c r="H437" s="396" t="s">
        <v>210</v>
      </c>
      <c r="I437" s="417">
        <f>LOOKUP($L$2,'TODO 8 '!$D$7:$D43,'TODO 8 '!HG$7:HG$43)</f>
        <v>212</v>
      </c>
      <c r="J437" s="1064" t="s">
        <v>768</v>
      </c>
      <c r="K437" s="998"/>
      <c r="L437" s="631"/>
    </row>
    <row r="438" spans="1:12" ht="20.25" customHeight="1" thickBot="1">
      <c r="A438" s="1475"/>
      <c r="B438" s="349" t="s">
        <v>212</v>
      </c>
      <c r="C438" s="1367"/>
      <c r="D438" s="1367"/>
      <c r="E438" s="1367"/>
      <c r="F438" s="1367"/>
      <c r="G438" s="1367"/>
      <c r="H438" s="364" t="s">
        <v>51</v>
      </c>
      <c r="I438" s="416">
        <f>LOOKUP($L$2,'TODO 8 '!$D$7:$D43,'TODO 8 '!HH$7:HH$43)</f>
        <v>318</v>
      </c>
      <c r="J438" s="1064"/>
      <c r="K438" s="998"/>
      <c r="L438" s="625"/>
    </row>
    <row r="439" spans="1:12" ht="20.25" customHeight="1" thickBot="1">
      <c r="A439" s="1475"/>
      <c r="B439" s="349" t="s">
        <v>213</v>
      </c>
      <c r="C439" s="1367"/>
      <c r="D439" s="1367"/>
      <c r="E439" s="1367"/>
      <c r="F439" s="1367"/>
      <c r="G439" s="1367"/>
      <c r="H439" s="364" t="s">
        <v>52</v>
      </c>
      <c r="I439" s="416">
        <f>LOOKUP($L$2,'TODO 8 '!$D$7:$D43,'TODO 8 '!HI$7:HI$43)</f>
        <v>48</v>
      </c>
      <c r="J439" s="1064"/>
      <c r="K439" s="998"/>
      <c r="L439" s="625"/>
    </row>
    <row r="440" spans="1:12" ht="20.25" customHeight="1" thickBot="1">
      <c r="A440" s="1475"/>
      <c r="B440" s="349" t="s">
        <v>214</v>
      </c>
      <c r="C440" s="1367"/>
      <c r="D440" s="1367"/>
      <c r="E440" s="1367"/>
      <c r="F440" s="1367"/>
      <c r="G440" s="1367"/>
      <c r="H440" s="364" t="s">
        <v>53</v>
      </c>
      <c r="I440" s="416">
        <f>LOOKUP($L$2,'TODO 8 '!$D$7:$D43,'TODO 8 '!HJ$7:HJ$43)</f>
        <v>24</v>
      </c>
      <c r="J440" s="1064"/>
      <c r="K440" s="998"/>
      <c r="L440" s="625"/>
    </row>
    <row r="441" spans="1:12" ht="20.25" customHeight="1" thickBot="1">
      <c r="A441" s="1475"/>
      <c r="B441" s="349" t="s">
        <v>215</v>
      </c>
      <c r="C441" s="1367"/>
      <c r="D441" s="1367"/>
      <c r="E441" s="1367"/>
      <c r="F441" s="1367"/>
      <c r="G441" s="1367"/>
      <c r="H441" s="364" t="s">
        <v>54</v>
      </c>
      <c r="I441" s="416">
        <f>LOOKUP($L$2,'TODO 8 '!$D$7:$D43,'TODO 8 '!HK$7:HK$43)</f>
        <v>28</v>
      </c>
      <c r="J441" s="1064"/>
      <c r="K441" s="998"/>
      <c r="L441" s="625"/>
    </row>
    <row r="442" spans="1:12" ht="24.75" thickBot="1">
      <c r="A442" s="1476"/>
      <c r="B442" s="397" t="s">
        <v>216</v>
      </c>
      <c r="C442" s="1412"/>
      <c r="D442" s="1412"/>
      <c r="E442" s="1412"/>
      <c r="F442" s="1412"/>
      <c r="G442" s="1412"/>
      <c r="H442" s="398" t="s">
        <v>55</v>
      </c>
      <c r="I442" s="418">
        <f>LOOKUP($L$2,'TODO 8 '!$D$7:$D43,'TODO 8 '!HL$7:HL$43)</f>
        <v>10</v>
      </c>
      <c r="J442" s="1064"/>
      <c r="K442" s="998"/>
      <c r="L442" s="496"/>
    </row>
    <row r="443" spans="1:12" ht="24.75" customHeight="1" thickBot="1">
      <c r="A443" s="1480" t="s">
        <v>246</v>
      </c>
      <c r="B443" s="1477" t="s">
        <v>217</v>
      </c>
      <c r="C443" s="1119" t="s">
        <v>676</v>
      </c>
      <c r="D443" s="426" t="s">
        <v>220</v>
      </c>
      <c r="E443" s="1402"/>
      <c r="F443" s="1402"/>
      <c r="G443" s="1402"/>
      <c r="H443" s="396" t="s">
        <v>63</v>
      </c>
      <c r="I443" s="417">
        <f>LOOKUP($L$2,'TODO 8 '!$D$7:$D43,'TODO 8 '!HM$7:HM$43)</f>
        <v>23888</v>
      </c>
      <c r="J443" s="1064"/>
      <c r="K443" s="998"/>
      <c r="L443" s="631"/>
    </row>
    <row r="444" spans="1:12" ht="24.75" customHeight="1" thickBot="1">
      <c r="A444" s="1481"/>
      <c r="B444" s="1478"/>
      <c r="C444" s="963"/>
      <c r="D444" s="427" t="s">
        <v>219</v>
      </c>
      <c r="E444" s="1406"/>
      <c r="F444" s="1406"/>
      <c r="G444" s="1406"/>
      <c r="H444" s="364" t="s">
        <v>61</v>
      </c>
      <c r="I444" s="416">
        <f>LOOKUP($L$2,'TODO 8 '!$D$7:$D43,'TODO 8 '!HN$7:HN$43)</f>
        <v>2835</v>
      </c>
      <c r="J444" s="1064"/>
      <c r="K444" s="998"/>
      <c r="L444" s="625"/>
    </row>
    <row r="445" spans="1:12" ht="24.75" customHeight="1" thickBot="1">
      <c r="A445" s="1481"/>
      <c r="B445" s="1478" t="s">
        <v>218</v>
      </c>
      <c r="C445" s="963" t="s">
        <v>424</v>
      </c>
      <c r="D445" s="427" t="s">
        <v>221</v>
      </c>
      <c r="E445" s="1291"/>
      <c r="F445" s="1291"/>
      <c r="G445" s="1291"/>
      <c r="H445" s="899" t="s">
        <v>59</v>
      </c>
      <c r="I445" s="872">
        <f>LOOKUP($L$2,'TODO 8 '!$D$7:$D43,'TODO 8 '!HO$7:HO$43)</f>
        <v>218</v>
      </c>
      <c r="J445" s="1064"/>
      <c r="K445" s="998" t="s">
        <v>717</v>
      </c>
      <c r="L445" s="625"/>
    </row>
    <row r="446" spans="1:12" ht="24.75" customHeight="1" thickBot="1">
      <c r="A446" s="1481"/>
      <c r="B446" s="1478"/>
      <c r="C446" s="963"/>
      <c r="D446" s="427" t="s">
        <v>222</v>
      </c>
      <c r="E446" s="1367"/>
      <c r="F446" s="1367"/>
      <c r="G446" s="1367"/>
      <c r="H446" s="898" t="s">
        <v>60</v>
      </c>
      <c r="I446" s="872">
        <f>LOOKUP($L$2,'TODO 8 '!$D$7:$D43,'TODO 8 '!HP$7:HP$43)</f>
        <v>277</v>
      </c>
      <c r="J446" s="1064"/>
      <c r="K446" s="998"/>
      <c r="L446" s="625"/>
    </row>
    <row r="447" spans="1:12" ht="24.75" customHeight="1" thickBot="1">
      <c r="A447" s="1481"/>
      <c r="B447" s="1478"/>
      <c r="C447" s="963"/>
      <c r="D447" s="427" t="s">
        <v>223</v>
      </c>
      <c r="E447" s="1367"/>
      <c r="F447" s="1367"/>
      <c r="G447" s="1367"/>
      <c r="H447" s="364" t="s">
        <v>61</v>
      </c>
      <c r="I447" s="416">
        <f>LOOKUP($L$2,'TODO 8 '!$D$7:$D43,'TODO 8 '!HQ$7:HQ$43)</f>
        <v>3794</v>
      </c>
      <c r="J447" s="1064"/>
      <c r="K447" s="998"/>
      <c r="L447" s="625"/>
    </row>
    <row r="448" spans="1:12" ht="60.75" customHeight="1" thickBot="1">
      <c r="A448" s="1482"/>
      <c r="B448" s="1479"/>
      <c r="C448" s="1465"/>
      <c r="D448" s="428" t="s">
        <v>224</v>
      </c>
      <c r="E448" s="1412"/>
      <c r="F448" s="1412"/>
      <c r="G448" s="1412"/>
      <c r="H448" s="398" t="s">
        <v>62</v>
      </c>
      <c r="I448" s="418">
        <f>LOOKUP($L$2,'TODO 8 '!$D$7:$D43,'TODO 8 '!HR$7:HR$43)</f>
        <v>11754</v>
      </c>
      <c r="J448" s="1064"/>
      <c r="K448" s="722" t="s">
        <v>718</v>
      </c>
      <c r="L448" s="496"/>
    </row>
    <row r="449" spans="1:12" ht="24.75" thickBot="1">
      <c r="A449" s="1468" t="s">
        <v>247</v>
      </c>
      <c r="B449" s="1151" t="s">
        <v>573</v>
      </c>
      <c r="C449" s="1407" t="s">
        <v>575</v>
      </c>
      <c r="D449" s="1118" t="s">
        <v>576</v>
      </c>
      <c r="E449" s="1410" t="s">
        <v>70</v>
      </c>
      <c r="F449" s="1410"/>
      <c r="G449" s="1410"/>
      <c r="H449" s="406" t="s">
        <v>65</v>
      </c>
      <c r="I449" s="419">
        <f>LOOKUP($L$2,'TODO 8 '!$D$7:$D43,'TODO 8 '!HS$7:HS$43)</f>
        <v>1298</v>
      </c>
      <c r="J449" s="1065" t="s">
        <v>877</v>
      </c>
      <c r="K449" s="1061"/>
      <c r="L449" s="631"/>
    </row>
    <row r="450" spans="1:12" ht="20.25" customHeight="1" thickBot="1">
      <c r="A450" s="1469"/>
      <c r="B450" s="1152"/>
      <c r="C450" s="1408"/>
      <c r="D450" s="980"/>
      <c r="E450" s="1411"/>
      <c r="F450" s="1411"/>
      <c r="G450" s="1411"/>
      <c r="H450" s="407" t="s">
        <v>58</v>
      </c>
      <c r="I450" s="415">
        <f>LOOKUP($L$2,'TODO 8 '!$D$7:$D43,'TODO 8 '!HT$7:HT$43)</f>
        <v>155</v>
      </c>
      <c r="J450" s="1065"/>
      <c r="K450" s="1063"/>
      <c r="L450" s="625"/>
    </row>
    <row r="451" spans="1:12" ht="20.25" customHeight="1" thickBot="1">
      <c r="A451" s="1469"/>
      <c r="B451" s="1152"/>
      <c r="C451" s="1408"/>
      <c r="D451" s="980" t="s">
        <v>577</v>
      </c>
      <c r="E451" s="1411" t="s">
        <v>71</v>
      </c>
      <c r="F451" s="1411"/>
      <c r="G451" s="1411"/>
      <c r="H451" s="900" t="s">
        <v>22</v>
      </c>
      <c r="I451" s="914">
        <f>LOOKUP($L$2,'TODO 8 '!$D$7:$D43,'TODO 8 '!HU$7:HU$43)</f>
        <v>809074</v>
      </c>
      <c r="J451" s="1065"/>
      <c r="K451" s="1063"/>
      <c r="L451" s="625"/>
    </row>
    <row r="452" spans="1:12" ht="20.25" customHeight="1" thickBot="1">
      <c r="A452" s="1469"/>
      <c r="B452" s="1152"/>
      <c r="C452" s="1409"/>
      <c r="D452" s="980"/>
      <c r="E452" s="1411"/>
      <c r="F452" s="1411"/>
      <c r="G452" s="1411"/>
      <c r="H452" s="407" t="s">
        <v>58</v>
      </c>
      <c r="I452" s="915">
        <f>LOOKUP($L$2,'TODO 8 '!$D$7:$D43,'TODO 8 '!HV$7:HV$43)</f>
        <v>0</v>
      </c>
      <c r="J452" s="1065"/>
      <c r="K452" s="1063"/>
      <c r="L452" s="625"/>
    </row>
    <row r="453" spans="1:12" ht="33.75" customHeight="1" thickBot="1">
      <c r="A453" s="1469"/>
      <c r="B453" s="1152" t="s">
        <v>574</v>
      </c>
      <c r="C453" s="1466" t="s">
        <v>677</v>
      </c>
      <c r="D453" s="429" t="s">
        <v>225</v>
      </c>
      <c r="E453" s="1242"/>
      <c r="F453" s="1243"/>
      <c r="G453" s="1244"/>
      <c r="H453" s="918" t="s">
        <v>293</v>
      </c>
      <c r="I453" s="914">
        <f>LOOKUP($L$2,'TODO 8 '!$D$7:$D43,'TODO 8 '!HW$7:HW$43)</f>
        <v>593825</v>
      </c>
      <c r="J453" s="1065"/>
      <c r="K453" s="1063"/>
      <c r="L453" s="625"/>
    </row>
    <row r="454" spans="1:12" ht="33.75" customHeight="1" thickBot="1">
      <c r="A454" s="1469"/>
      <c r="B454" s="1152"/>
      <c r="C454" s="1467"/>
      <c r="D454" s="429" t="s">
        <v>226</v>
      </c>
      <c r="E454" s="1403"/>
      <c r="F454" s="1404"/>
      <c r="G454" s="1405"/>
      <c r="H454" s="918" t="s">
        <v>67</v>
      </c>
      <c r="I454" s="914">
        <f>LOOKUP($L$2,'TODO 8 '!$D$7:$D43,'TODO 8 '!HX$7:HX$43)</f>
        <v>9760664</v>
      </c>
      <c r="J454" s="1065"/>
      <c r="K454" s="1063"/>
      <c r="L454" s="625"/>
    </row>
    <row r="455" spans="1:12" ht="33.75" customHeight="1" thickBot="1">
      <c r="A455" s="1469"/>
      <c r="B455" s="1152" t="s">
        <v>678</v>
      </c>
      <c r="C455" s="1466" t="s">
        <v>679</v>
      </c>
      <c r="D455" s="429" t="s">
        <v>227</v>
      </c>
      <c r="E455" s="1291"/>
      <c r="F455" s="1291"/>
      <c r="G455" s="1291"/>
      <c r="H455" s="918" t="s">
        <v>366</v>
      </c>
      <c r="I455" s="914">
        <f>LOOKUP($L$2,'TODO 8 '!$D$7:$D43,'TODO 8 '!HY$7:HY$43)</f>
        <v>204388</v>
      </c>
      <c r="J455" s="1065"/>
      <c r="K455" s="1063"/>
      <c r="L455" s="625"/>
    </row>
    <row r="456" spans="1:12" ht="33.75" customHeight="1" thickBot="1">
      <c r="A456" s="1469"/>
      <c r="B456" s="1152"/>
      <c r="C456" s="1467"/>
      <c r="D456" s="429" t="s">
        <v>228</v>
      </c>
      <c r="E456" s="1291"/>
      <c r="F456" s="1291"/>
      <c r="G456" s="1291"/>
      <c r="H456" s="918" t="s">
        <v>235</v>
      </c>
      <c r="I456" s="914">
        <f>LOOKUP($L$2,'TODO 8 '!$D$7:$D43,'TODO 8 '!HZ$7:HZ$43)</f>
        <v>4776420</v>
      </c>
      <c r="J456" s="1065"/>
      <c r="K456" s="1062"/>
      <c r="L456" s="625"/>
    </row>
    <row r="457" spans="1:12" ht="33.75" customHeight="1" thickBot="1">
      <c r="A457" s="1470"/>
      <c r="B457" s="399" t="s">
        <v>683</v>
      </c>
      <c r="C457" s="1471" t="s">
        <v>682</v>
      </c>
      <c r="D457" s="1472"/>
      <c r="E457" s="1472"/>
      <c r="F457" s="1472"/>
      <c r="G457" s="1473"/>
      <c r="H457" s="919" t="s">
        <v>681</v>
      </c>
      <c r="I457" s="916">
        <f>LOOKUP($L$2,'TODO 8 '!$D$7:$D43,'TODO 8 '!IA$7:IA$43)</f>
        <v>48715616</v>
      </c>
      <c r="J457" s="1064"/>
      <c r="K457" s="723">
        <v>37</v>
      </c>
      <c r="L457" s="496"/>
    </row>
    <row r="458" spans="1:12" ht="30.75" customHeight="1" thickBot="1">
      <c r="A458" s="1456" t="s">
        <v>248</v>
      </c>
      <c r="B458" s="389" t="s">
        <v>578</v>
      </c>
      <c r="C458" s="1413"/>
      <c r="D458" s="1414"/>
      <c r="E458" s="1414"/>
      <c r="F458" s="1414"/>
      <c r="G458" s="1415"/>
      <c r="H458" s="401" t="s">
        <v>580</v>
      </c>
      <c r="I458" s="417">
        <f>LOOKUP($L$2,'TODO 8 '!$D$7:$D43,'TODO 8 '!IB$7:IB$43)</f>
        <v>45</v>
      </c>
      <c r="J458" s="1064" t="s">
        <v>878</v>
      </c>
      <c r="K458" s="1061"/>
      <c r="L458" s="631"/>
    </row>
    <row r="459" spans="1:12" ht="30" customHeight="1" thickBot="1">
      <c r="A459" s="1457"/>
      <c r="B459" s="350" t="s">
        <v>579</v>
      </c>
      <c r="C459" s="1038" t="s">
        <v>583</v>
      </c>
      <c r="D459" s="1039"/>
      <c r="E459" s="1039"/>
      <c r="F459" s="1039"/>
      <c r="G459" s="1040"/>
      <c r="H459" s="355" t="s">
        <v>581</v>
      </c>
      <c r="I459" s="416">
        <f>LOOKUP($L$2,'TODO 8 '!$D$7:$D43,'TODO 8 '!IC$7:IC$43)</f>
        <v>1166834</v>
      </c>
      <c r="J459" s="1064"/>
      <c r="K459" s="1063"/>
      <c r="L459" s="625"/>
    </row>
    <row r="460" spans="1:12" ht="30" customHeight="1" thickBot="1">
      <c r="A460" s="1458"/>
      <c r="B460" s="399" t="s">
        <v>229</v>
      </c>
      <c r="C460" s="1459"/>
      <c r="D460" s="1460"/>
      <c r="E460" s="1460"/>
      <c r="F460" s="1460"/>
      <c r="G460" s="1461"/>
      <c r="H460" s="400" t="s">
        <v>582</v>
      </c>
      <c r="I460" s="418">
        <f>LOOKUP($L$2,'TODO 8 '!$D$7:$D43,'TODO 8 '!ID$7:ID$43)</f>
        <v>740</v>
      </c>
      <c r="J460" s="1064"/>
      <c r="K460" s="1062"/>
      <c r="L460" s="496"/>
    </row>
  </sheetData>
  <mergeCells count="474">
    <mergeCell ref="K432:K436"/>
    <mergeCell ref="J231:J250"/>
    <mergeCell ref="J251:J258"/>
    <mergeCell ref="J432:J436"/>
    <mergeCell ref="J374:J383"/>
    <mergeCell ref="J384:J395"/>
    <mergeCell ref="J271:J281"/>
    <mergeCell ref="K449:K456"/>
    <mergeCell ref="K458:K460"/>
    <mergeCell ref="B255:D258"/>
    <mergeCell ref="D185:H185"/>
    <mergeCell ref="D227:H227"/>
    <mergeCell ref="E255:G256"/>
    <mergeCell ref="E257:G258"/>
    <mergeCell ref="E186:G189"/>
    <mergeCell ref="D230:G230"/>
    <mergeCell ref="E229:G229"/>
    <mergeCell ref="E194:G197"/>
    <mergeCell ref="J177:J184"/>
    <mergeCell ref="J186:J201"/>
    <mergeCell ref="J202:J217"/>
    <mergeCell ref="E198:G201"/>
    <mergeCell ref="E202:G205"/>
    <mergeCell ref="E190:G193"/>
    <mergeCell ref="E241:G250"/>
    <mergeCell ref="E228:G228"/>
    <mergeCell ref="E206:G209"/>
    <mergeCell ref="E231:G240"/>
    <mergeCell ref="E222:G226"/>
    <mergeCell ref="E218:G221"/>
    <mergeCell ref="E210:G213"/>
    <mergeCell ref="E214:G217"/>
    <mergeCell ref="J134:J155"/>
    <mergeCell ref="J156:J163"/>
    <mergeCell ref="J164:J176"/>
    <mergeCell ref="J228:J230"/>
    <mergeCell ref="J218:J227"/>
    <mergeCell ref="J92:J96"/>
    <mergeCell ref="J97:J106"/>
    <mergeCell ref="J107:J116"/>
    <mergeCell ref="J117:J128"/>
    <mergeCell ref="J72:J81"/>
    <mergeCell ref="J82:J91"/>
    <mergeCell ref="G87:H87"/>
    <mergeCell ref="G82:H82"/>
    <mergeCell ref="G83:G84"/>
    <mergeCell ref="G85:H85"/>
    <mergeCell ref="G86:H86"/>
    <mergeCell ref="G91:H91"/>
    <mergeCell ref="G72:H72"/>
    <mergeCell ref="G77:H77"/>
    <mergeCell ref="J31:J42"/>
    <mergeCell ref="J43:J61"/>
    <mergeCell ref="J62:J71"/>
    <mergeCell ref="D43:G43"/>
    <mergeCell ref="G44:G45"/>
    <mergeCell ref="D49:D51"/>
    <mergeCell ref="G46:G47"/>
    <mergeCell ref="E49:G51"/>
    <mergeCell ref="G67:H67"/>
    <mergeCell ref="G68:G69"/>
    <mergeCell ref="E355:G362"/>
    <mergeCell ref="E353:G353"/>
    <mergeCell ref="D373:G373"/>
    <mergeCell ref="J5:J15"/>
    <mergeCell ref="J16:J18"/>
    <mergeCell ref="J19:J30"/>
    <mergeCell ref="C17:G17"/>
    <mergeCell ref="C18:G18"/>
    <mergeCell ref="C15:G15"/>
    <mergeCell ref="C16:G16"/>
    <mergeCell ref="A396:A436"/>
    <mergeCell ref="A437:A442"/>
    <mergeCell ref="B443:B444"/>
    <mergeCell ref="B445:B448"/>
    <mergeCell ref="A443:A448"/>
    <mergeCell ref="B432:B436"/>
    <mergeCell ref="B414:B431"/>
    <mergeCell ref="C455:C456"/>
    <mergeCell ref="E455:G455"/>
    <mergeCell ref="A449:A457"/>
    <mergeCell ref="E456:G456"/>
    <mergeCell ref="D451:D452"/>
    <mergeCell ref="C457:G457"/>
    <mergeCell ref="B453:B454"/>
    <mergeCell ref="B455:B456"/>
    <mergeCell ref="E453:G453"/>
    <mergeCell ref="C453:C454"/>
    <mergeCell ref="A458:A460"/>
    <mergeCell ref="B449:B452"/>
    <mergeCell ref="C459:G460"/>
    <mergeCell ref="C123:C128"/>
    <mergeCell ref="F136:G139"/>
    <mergeCell ref="F140:G143"/>
    <mergeCell ref="C445:C448"/>
    <mergeCell ref="C443:C444"/>
    <mergeCell ref="E363:G363"/>
    <mergeCell ref="E364:G371"/>
    <mergeCell ref="B335:B351"/>
    <mergeCell ref="C355:C373"/>
    <mergeCell ref="E374:G383"/>
    <mergeCell ref="C332:G334"/>
    <mergeCell ref="B352:B354"/>
    <mergeCell ref="E352:G352"/>
    <mergeCell ref="B355:B373"/>
    <mergeCell ref="E372:G372"/>
    <mergeCell ref="D364:D372"/>
    <mergeCell ref="D355:D363"/>
    <mergeCell ref="A271:A287"/>
    <mergeCell ref="A288:A328"/>
    <mergeCell ref="A329:A334"/>
    <mergeCell ref="A335:A395"/>
    <mergeCell ref="C442:G442"/>
    <mergeCell ref="C441:G441"/>
    <mergeCell ref="C458:G458"/>
    <mergeCell ref="A16:A18"/>
    <mergeCell ref="A19:A30"/>
    <mergeCell ref="A31:A61"/>
    <mergeCell ref="A62:A133"/>
    <mergeCell ref="A134:A176"/>
    <mergeCell ref="A177:A227"/>
    <mergeCell ref="A228:A270"/>
    <mergeCell ref="E447:G447"/>
    <mergeCell ref="C449:C452"/>
    <mergeCell ref="E449:G450"/>
    <mergeCell ref="E451:G452"/>
    <mergeCell ref="E448:G448"/>
    <mergeCell ref="D449:D450"/>
    <mergeCell ref="C288:C307"/>
    <mergeCell ref="D298:D307"/>
    <mergeCell ref="D312:G312"/>
    <mergeCell ref="E454:G454"/>
    <mergeCell ref="E443:G443"/>
    <mergeCell ref="E444:G444"/>
    <mergeCell ref="E445:G445"/>
    <mergeCell ref="E446:G446"/>
    <mergeCell ref="C438:G438"/>
    <mergeCell ref="C440:G440"/>
    <mergeCell ref="C308:C312"/>
    <mergeCell ref="C313:C324"/>
    <mergeCell ref="B87:B91"/>
    <mergeCell ref="C92:F96"/>
    <mergeCell ref="C97:C122"/>
    <mergeCell ref="D122:H122"/>
    <mergeCell ref="G105:H105"/>
    <mergeCell ref="G112:H112"/>
    <mergeCell ref="G117:H117"/>
    <mergeCell ref="G118:G119"/>
    <mergeCell ref="D316:E319"/>
    <mergeCell ref="D313:G315"/>
    <mergeCell ref="F316:G317"/>
    <mergeCell ref="F318:G319"/>
    <mergeCell ref="C439:G439"/>
    <mergeCell ref="C437:G437"/>
    <mergeCell ref="F423:F427"/>
    <mergeCell ref="F428:F430"/>
    <mergeCell ref="G428:G430"/>
    <mergeCell ref="E423:E431"/>
    <mergeCell ref="G423:G424"/>
    <mergeCell ref="G425:G426"/>
    <mergeCell ref="G432:G433"/>
    <mergeCell ref="C432:E436"/>
    <mergeCell ref="D288:D297"/>
    <mergeCell ref="E251:G252"/>
    <mergeCell ref="E253:G254"/>
    <mergeCell ref="E259:G261"/>
    <mergeCell ref="E262:G262"/>
    <mergeCell ref="G297:H297"/>
    <mergeCell ref="E288:F297"/>
    <mergeCell ref="G289:G293"/>
    <mergeCell ref="D285:G285"/>
    <mergeCell ref="E282:G284"/>
    <mergeCell ref="E298:F307"/>
    <mergeCell ref="G294:G296"/>
    <mergeCell ref="C170:C174"/>
    <mergeCell ref="C145:E154"/>
    <mergeCell ref="E172:G174"/>
    <mergeCell ref="D172:D174"/>
    <mergeCell ref="C186:C227"/>
    <mergeCell ref="E177:G177"/>
    <mergeCell ref="E178:G182"/>
    <mergeCell ref="E183:G183"/>
    <mergeCell ref="B134:B144"/>
    <mergeCell ref="B145:B155"/>
    <mergeCell ref="B156:B160"/>
    <mergeCell ref="E170:G171"/>
    <mergeCell ref="E166:G167"/>
    <mergeCell ref="D166:D167"/>
    <mergeCell ref="B92:B96"/>
    <mergeCell ref="C164:C167"/>
    <mergeCell ref="B123:B128"/>
    <mergeCell ref="D123:F128"/>
    <mergeCell ref="F135:G135"/>
    <mergeCell ref="G128:H128"/>
    <mergeCell ref="C156:G160"/>
    <mergeCell ref="C155:H155"/>
    <mergeCell ref="C134:E143"/>
    <mergeCell ref="C144:H144"/>
    <mergeCell ref="B186:B227"/>
    <mergeCell ref="D210:D213"/>
    <mergeCell ref="C177:C184"/>
    <mergeCell ref="D190:D193"/>
    <mergeCell ref="D186:D189"/>
    <mergeCell ref="D214:D217"/>
    <mergeCell ref="D222:D226"/>
    <mergeCell ref="D218:D221"/>
    <mergeCell ref="D206:D209"/>
    <mergeCell ref="D194:D197"/>
    <mergeCell ref="D264:D266"/>
    <mergeCell ref="B269:B270"/>
    <mergeCell ref="D268:G268"/>
    <mergeCell ref="E270:G270"/>
    <mergeCell ref="E269:G269"/>
    <mergeCell ref="C286:C287"/>
    <mergeCell ref="C228:C230"/>
    <mergeCell ref="C282:C285"/>
    <mergeCell ref="C352:C354"/>
    <mergeCell ref="C264:C268"/>
    <mergeCell ref="C269:C270"/>
    <mergeCell ref="C329:G329"/>
    <mergeCell ref="C330:G330"/>
    <mergeCell ref="C331:G331"/>
    <mergeCell ref="C335:C351"/>
    <mergeCell ref="G307:H307"/>
    <mergeCell ref="E354:G354"/>
    <mergeCell ref="D320:G320"/>
    <mergeCell ref="D321:G324"/>
    <mergeCell ref="D335:D342"/>
    <mergeCell ref="D343:D350"/>
    <mergeCell ref="E335:G342"/>
    <mergeCell ref="E343:G350"/>
    <mergeCell ref="E351:G351"/>
    <mergeCell ref="C325:G328"/>
    <mergeCell ref="B332:B334"/>
    <mergeCell ref="D277:D280"/>
    <mergeCell ref="C271:C280"/>
    <mergeCell ref="D282:D283"/>
    <mergeCell ref="D311:G311"/>
    <mergeCell ref="D286:G287"/>
    <mergeCell ref="G304:G306"/>
    <mergeCell ref="G299:G303"/>
    <mergeCell ref="D308:G308"/>
    <mergeCell ref="D309:G309"/>
    <mergeCell ref="G88:G89"/>
    <mergeCell ref="G97:H97"/>
    <mergeCell ref="C231:C250"/>
    <mergeCell ref="D231:D240"/>
    <mergeCell ref="D202:D205"/>
    <mergeCell ref="D184:G184"/>
    <mergeCell ref="D164:D165"/>
    <mergeCell ref="E164:G165"/>
    <mergeCell ref="D178:D182"/>
    <mergeCell ref="C168:G169"/>
    <mergeCell ref="G110:H110"/>
    <mergeCell ref="G116:H116"/>
    <mergeCell ref="G96:H96"/>
    <mergeCell ref="G115:H115"/>
    <mergeCell ref="G98:G99"/>
    <mergeCell ref="G100:H100"/>
    <mergeCell ref="G113:G114"/>
    <mergeCell ref="C31:G42"/>
    <mergeCell ref="C43:C61"/>
    <mergeCell ref="G120:H120"/>
    <mergeCell ref="E11:G11"/>
    <mergeCell ref="E13:G13"/>
    <mergeCell ref="D14:H14"/>
    <mergeCell ref="G106:H106"/>
    <mergeCell ref="E97:F101"/>
    <mergeCell ref="E102:F106"/>
    <mergeCell ref="G70:H70"/>
    <mergeCell ref="D1:I1"/>
    <mergeCell ref="D2:I2"/>
    <mergeCell ref="E44:F48"/>
    <mergeCell ref="D44:D48"/>
    <mergeCell ref="D8:D10"/>
    <mergeCell ref="D5:D7"/>
    <mergeCell ref="E12:G12"/>
    <mergeCell ref="C19:G24"/>
    <mergeCell ref="C25:G27"/>
    <mergeCell ref="E5:G7"/>
    <mergeCell ref="G92:H92"/>
    <mergeCell ref="G103:G104"/>
    <mergeCell ref="G95:H95"/>
    <mergeCell ref="G101:H101"/>
    <mergeCell ref="G93:G94"/>
    <mergeCell ref="G102:H102"/>
    <mergeCell ref="A5:A15"/>
    <mergeCell ref="B5:B14"/>
    <mergeCell ref="C62:F66"/>
    <mergeCell ref="B19:B24"/>
    <mergeCell ref="B25:B27"/>
    <mergeCell ref="B28:B30"/>
    <mergeCell ref="C5:C14"/>
    <mergeCell ref="E8:G10"/>
    <mergeCell ref="B31:B42"/>
    <mergeCell ref="D55:D57"/>
    <mergeCell ref="D97:D101"/>
    <mergeCell ref="B77:B81"/>
    <mergeCell ref="B164:B167"/>
    <mergeCell ref="C87:F91"/>
    <mergeCell ref="D102:D106"/>
    <mergeCell ref="C77:F81"/>
    <mergeCell ref="C82:F86"/>
    <mergeCell ref="E107:F111"/>
    <mergeCell ref="B133:H133"/>
    <mergeCell ref="G90:H90"/>
    <mergeCell ref="B177:B184"/>
    <mergeCell ref="B168:B169"/>
    <mergeCell ref="B170:B174"/>
    <mergeCell ref="B97:B122"/>
    <mergeCell ref="B161:G163"/>
    <mergeCell ref="F146:G146"/>
    <mergeCell ref="F147:G150"/>
    <mergeCell ref="F134:G134"/>
    <mergeCell ref="F145:G145"/>
    <mergeCell ref="F151:G154"/>
    <mergeCell ref="B82:B86"/>
    <mergeCell ref="C28:G30"/>
    <mergeCell ref="G78:G79"/>
    <mergeCell ref="G80:H80"/>
    <mergeCell ref="G76:H76"/>
    <mergeCell ref="B43:B61"/>
    <mergeCell ref="B62:B66"/>
    <mergeCell ref="B67:B71"/>
    <mergeCell ref="B72:B76"/>
    <mergeCell ref="D52:D54"/>
    <mergeCell ref="D198:D201"/>
    <mergeCell ref="G62:H62"/>
    <mergeCell ref="G65:H65"/>
    <mergeCell ref="G66:H66"/>
    <mergeCell ref="G63:G64"/>
    <mergeCell ref="D107:D111"/>
    <mergeCell ref="G111:H111"/>
    <mergeCell ref="G107:H107"/>
    <mergeCell ref="G108:G109"/>
    <mergeCell ref="G124:H124"/>
    <mergeCell ref="G125:G126"/>
    <mergeCell ref="E112:F116"/>
    <mergeCell ref="E117:F121"/>
    <mergeCell ref="C175:G176"/>
    <mergeCell ref="D117:D121"/>
    <mergeCell ref="B129:F132"/>
    <mergeCell ref="B175:B176"/>
    <mergeCell ref="G127:H127"/>
    <mergeCell ref="G121:H121"/>
    <mergeCell ref="D170:D171"/>
    <mergeCell ref="G419:G421"/>
    <mergeCell ref="D384:D395"/>
    <mergeCell ref="D405:D413"/>
    <mergeCell ref="D414:D422"/>
    <mergeCell ref="D396:D404"/>
    <mergeCell ref="G396:G397"/>
    <mergeCell ref="E414:E422"/>
    <mergeCell ref="F410:F412"/>
    <mergeCell ref="G414:G415"/>
    <mergeCell ref="G416:G417"/>
    <mergeCell ref="D253:D254"/>
    <mergeCell ref="D241:D250"/>
    <mergeCell ref="G401:G403"/>
    <mergeCell ref="B288:B307"/>
    <mergeCell ref="B231:B250"/>
    <mergeCell ref="B259:B263"/>
    <mergeCell ref="B374:B395"/>
    <mergeCell ref="B271:B280"/>
    <mergeCell ref="B286:B287"/>
    <mergeCell ref="B282:B285"/>
    <mergeCell ref="B308:B312"/>
    <mergeCell ref="B325:B328"/>
    <mergeCell ref="B313:B324"/>
    <mergeCell ref="B228:B230"/>
    <mergeCell ref="B251:B254"/>
    <mergeCell ref="B264:B268"/>
    <mergeCell ref="D251:D252"/>
    <mergeCell ref="C251:C254"/>
    <mergeCell ref="J335:J350"/>
    <mergeCell ref="J351:J354"/>
    <mergeCell ref="J282:J287"/>
    <mergeCell ref="J288:J307"/>
    <mergeCell ref="J308:J328"/>
    <mergeCell ref="J329:J334"/>
    <mergeCell ref="J259:J270"/>
    <mergeCell ref="E271:G271"/>
    <mergeCell ref="D263:G263"/>
    <mergeCell ref="E267:G267"/>
    <mergeCell ref="F414:F418"/>
    <mergeCell ref="G407:G408"/>
    <mergeCell ref="F405:F409"/>
    <mergeCell ref="F404:G404"/>
    <mergeCell ref="D272:D275"/>
    <mergeCell ref="E264:G266"/>
    <mergeCell ref="E272:G275"/>
    <mergeCell ref="D310:G310"/>
    <mergeCell ref="K5:K15"/>
    <mergeCell ref="J437:J448"/>
    <mergeCell ref="J449:J457"/>
    <mergeCell ref="K343:K354"/>
    <mergeCell ref="K445:K447"/>
    <mergeCell ref="K355:K363"/>
    <mergeCell ref="K364:K373"/>
    <mergeCell ref="K374:K395"/>
    <mergeCell ref="K396:K413"/>
    <mergeCell ref="K177:K184"/>
    <mergeCell ref="J458:J460"/>
    <mergeCell ref="J355:J373"/>
    <mergeCell ref="J396:J413"/>
    <mergeCell ref="J414:J431"/>
    <mergeCell ref="K437:K444"/>
    <mergeCell ref="K186:K226"/>
    <mergeCell ref="K282:K285"/>
    <mergeCell ref="K332:K334"/>
    <mergeCell ref="K335:K342"/>
    <mergeCell ref="K286:K287"/>
    <mergeCell ref="K288:K328"/>
    <mergeCell ref="K329:K330"/>
    <mergeCell ref="K251:K258"/>
    <mergeCell ref="K259:K268"/>
    <mergeCell ref="K134:K155"/>
    <mergeCell ref="K414:K431"/>
    <mergeCell ref="K16:K18"/>
    <mergeCell ref="K156:K163"/>
    <mergeCell ref="K164:K176"/>
    <mergeCell ref="K31:K42"/>
    <mergeCell ref="K43:K48"/>
    <mergeCell ref="K49:K61"/>
    <mergeCell ref="K62:K71"/>
    <mergeCell ref="K19:K24"/>
    <mergeCell ref="K25:K27"/>
    <mergeCell ref="D112:D116"/>
    <mergeCell ref="E52:G54"/>
    <mergeCell ref="E55:G57"/>
    <mergeCell ref="C67:F71"/>
    <mergeCell ref="C72:F76"/>
    <mergeCell ref="E58:G58"/>
    <mergeCell ref="D58:D61"/>
    <mergeCell ref="G81:H81"/>
    <mergeCell ref="G73:G74"/>
    <mergeCell ref="G75:H75"/>
    <mergeCell ref="G71:H71"/>
    <mergeCell ref="E59:G61"/>
    <mergeCell ref="G434:G435"/>
    <mergeCell ref="E405:E413"/>
    <mergeCell ref="E276:G276"/>
    <mergeCell ref="C281:G281"/>
    <mergeCell ref="D259:D261"/>
    <mergeCell ref="E277:G280"/>
    <mergeCell ref="C259:C263"/>
    <mergeCell ref="F436:G436"/>
    <mergeCell ref="K28:K30"/>
    <mergeCell ref="K72:K128"/>
    <mergeCell ref="K271:K276"/>
    <mergeCell ref="K277:K281"/>
    <mergeCell ref="K228:K230"/>
    <mergeCell ref="K231:K250"/>
    <mergeCell ref="F432:F433"/>
    <mergeCell ref="F434:F435"/>
    <mergeCell ref="F419:F421"/>
    <mergeCell ref="C414:C431"/>
    <mergeCell ref="D423:D431"/>
    <mergeCell ref="E396:E404"/>
    <mergeCell ref="F396:F400"/>
    <mergeCell ref="C396:C413"/>
    <mergeCell ref="C374:C395"/>
    <mergeCell ref="B396:B413"/>
    <mergeCell ref="D374:D383"/>
    <mergeCell ref="E384:G395"/>
    <mergeCell ref="G410:G412"/>
    <mergeCell ref="G398:G399"/>
    <mergeCell ref="F401:F403"/>
    <mergeCell ref="G405:G406"/>
    <mergeCell ref="J129:J133"/>
    <mergeCell ref="K129:K133"/>
    <mergeCell ref="G130:G131"/>
    <mergeCell ref="G132:H132"/>
    <mergeCell ref="G129:H129"/>
  </mergeCells>
  <conditionalFormatting sqref="E59 L41:L460 I5:I41 L5:L39 M228 I43:I460">
    <cfRule type="cellIs" priority="1" dxfId="0" operator="lessThan" stopIfTrue="1">
      <formula>1</formula>
    </cfRule>
  </conditionalFormatting>
  <printOptions horizontalCentered="1"/>
  <pageMargins left="0.45" right="0.39" top="0.2" bottom="0.16" header="0" footer="0"/>
  <pageSetup horizontalDpi="600" verticalDpi="600" orientation="portrait" paperSize="9" scale="49" r:id="rId3"/>
  <rowBreaks count="7" manualBreakCount="7">
    <brk id="61" max="10" man="1"/>
    <brk id="133" max="10" man="1"/>
    <brk id="176" max="10" man="1"/>
    <brk id="227" max="10" man="1"/>
    <brk id="287" max="10" man="1"/>
    <brk id="328" max="10" man="1"/>
    <brk id="395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S320"/>
  <sheetViews>
    <sheetView showGridLines="0" showZeros="0" view="pageBreakPreview" zoomScaleSheetLayoutView="100" workbookViewId="0" topLeftCell="EZ15">
      <selection activeCell="FH45" sqref="FH45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7" width="8.28125" style="1" customWidth="1"/>
    <col min="8" max="8" width="8.28125" style="2" customWidth="1"/>
    <col min="9" max="10" width="8.28125" style="1" customWidth="1"/>
    <col min="11" max="11" width="9.57421875" style="2" customWidth="1"/>
    <col min="12" max="12" width="8.140625" style="1" customWidth="1"/>
    <col min="13" max="13" width="8.28125" style="3" customWidth="1"/>
    <col min="14" max="14" width="8.28125" style="1" customWidth="1"/>
    <col min="15" max="15" width="11.28125" style="2" customWidth="1"/>
    <col min="16" max="16" width="11.57421875" style="1" customWidth="1"/>
    <col min="17" max="17" width="16.57421875" style="0" customWidth="1"/>
    <col min="18" max="18" width="19.57421875" style="0" customWidth="1"/>
    <col min="19" max="19" width="52.57421875" style="0" customWidth="1"/>
    <col min="20" max="24" width="9.140625" style="5" customWidth="1"/>
    <col min="25" max="25" width="9.140625" style="6" customWidth="1"/>
    <col min="26" max="27" width="11.28125" style="5" customWidth="1"/>
    <col min="28" max="28" width="11.28125" style="6" customWidth="1"/>
    <col min="29" max="30" width="9.140625" style="5" customWidth="1"/>
    <col min="31" max="31" width="9.140625" style="6" customWidth="1"/>
    <col min="32" max="39" width="4.7109375" style="0" customWidth="1"/>
    <col min="40" max="40" width="5.421875" style="0" customWidth="1"/>
    <col min="41" max="41" width="4.7109375" style="0" customWidth="1"/>
    <col min="42" max="42" width="7.140625" style="7" customWidth="1"/>
    <col min="43" max="43" width="7.421875" style="0" customWidth="1"/>
    <col min="44" max="46" width="5.7109375" style="0" customWidth="1"/>
    <col min="47" max="48" width="6.7109375" style="0" customWidth="1"/>
    <col min="49" max="49" width="5.7109375" style="8" customWidth="1"/>
    <col min="50" max="51" width="6.28125" style="0" customWidth="1"/>
    <col min="52" max="52" width="4.421875" style="0" customWidth="1"/>
    <col min="53" max="54" width="5.57421875" style="0" customWidth="1"/>
    <col min="55" max="55" width="5.57421875" style="8" customWidth="1"/>
    <col min="56" max="57" width="5.57421875" style="0" customWidth="1"/>
    <col min="58" max="58" width="5.57421875" style="8" customWidth="1"/>
    <col min="59" max="59" width="7.8515625" style="0" customWidth="1"/>
    <col min="60" max="61" width="4.140625" style="0" customWidth="1"/>
    <col min="62" max="62" width="5.28125" style="0" customWidth="1"/>
    <col min="63" max="66" width="13.28125" style="1" customWidth="1"/>
    <col min="67" max="67" width="13.28125" style="2" customWidth="1"/>
    <col min="68" max="71" width="13.28125" style="1" customWidth="1"/>
    <col min="72" max="72" width="13.28125" style="2" customWidth="1"/>
    <col min="73" max="76" width="13.28125" style="1" customWidth="1"/>
    <col min="77" max="77" width="13.28125" style="2" customWidth="1"/>
    <col min="78" max="81" width="13.28125" style="1" customWidth="1"/>
    <col min="82" max="82" width="13.28125" style="2" customWidth="1"/>
    <col min="83" max="91" width="13.28125" style="1" customWidth="1"/>
    <col min="92" max="92" width="13.28125" style="2" customWidth="1"/>
    <col min="93" max="96" width="13.28125" style="1" customWidth="1"/>
    <col min="97" max="97" width="13.28125" style="2" customWidth="1"/>
    <col min="98" max="123" width="13.28125" style="1" customWidth="1"/>
    <col min="124" max="124" width="8.421875" style="9" customWidth="1"/>
    <col min="125" max="133" width="10.140625" style="1" customWidth="1"/>
    <col min="134" max="134" width="15.7109375" style="2" customWidth="1"/>
    <col min="135" max="136" width="5.57421875" style="25" customWidth="1"/>
    <col min="137" max="139" width="5.57421875" style="23" customWidth="1"/>
    <col min="140" max="140" width="5.57421875" style="26" customWidth="1"/>
    <col min="141" max="143" width="5.57421875" style="23" customWidth="1"/>
    <col min="144" max="146" width="5.57421875" style="26" customWidth="1"/>
    <col min="147" max="148" width="5.57421875" style="23" customWidth="1"/>
    <col min="149" max="149" width="5.57421875" style="27" customWidth="1"/>
    <col min="150" max="151" width="5.57421875" style="23" customWidth="1"/>
    <col min="152" max="152" width="5.57421875" style="27" customWidth="1"/>
    <col min="153" max="154" width="5.57421875" style="23" customWidth="1"/>
    <col min="155" max="155" width="5.57421875" style="27" customWidth="1"/>
    <col min="156" max="156" width="5.57421875" style="26" customWidth="1"/>
    <col min="157" max="157" width="8.00390625" style="23" customWidth="1"/>
    <col min="158" max="160" width="5.57421875" style="23" customWidth="1"/>
    <col min="161" max="161" width="8.28125" style="23" customWidth="1"/>
    <col min="162" max="163" width="14.28125" style="23" customWidth="1"/>
    <col min="164" max="164" width="14.28125" style="24" customWidth="1"/>
    <col min="165" max="166" width="9.7109375" style="0" customWidth="1"/>
    <col min="167" max="168" width="8.57421875" style="0" customWidth="1"/>
    <col min="169" max="170" width="9.8515625" style="0" customWidth="1"/>
    <col min="171" max="172" width="8.140625" style="0" customWidth="1"/>
    <col min="173" max="175" width="6.7109375" style="0" customWidth="1"/>
    <col min="176" max="177" width="14.57421875" style="0" customWidth="1"/>
    <col min="178" max="178" width="13.7109375" style="20" customWidth="1"/>
    <col min="179" max="179" width="8.7109375" style="20" customWidth="1"/>
    <col min="180" max="180" width="9.421875" style="20" customWidth="1"/>
    <col min="181" max="182" width="8.7109375" style="20" customWidth="1"/>
    <col min="183" max="183" width="9.421875" style="17" customWidth="1"/>
    <col min="184" max="184" width="8.7109375" style="20" customWidth="1"/>
    <col min="185" max="185" width="12.8515625" style="21" customWidth="1"/>
    <col min="186" max="186" width="9.7109375" style="20" customWidth="1"/>
    <col min="187" max="187" width="9.00390625" style="20" customWidth="1"/>
    <col min="188" max="188" width="6.28125" style="20" customWidth="1"/>
    <col min="189" max="189" width="9.57421875" style="20" customWidth="1"/>
    <col min="190" max="190" width="10.140625" style="20" customWidth="1"/>
    <col min="191" max="192" width="6.28125" style="20" customWidth="1"/>
    <col min="193" max="193" width="8.421875" style="20" customWidth="1"/>
    <col min="194" max="194" width="6.28125" style="20" customWidth="1"/>
    <col min="195" max="195" width="7.421875" style="20" customWidth="1"/>
    <col min="196" max="196" width="6.28125" style="20" customWidth="1"/>
    <col min="197" max="197" width="8.00390625" style="20" customWidth="1"/>
    <col min="198" max="200" width="7.7109375" style="20" customWidth="1"/>
    <col min="201" max="201" width="9.8515625" style="20" customWidth="1"/>
    <col min="202" max="205" width="7.7109375" style="20" customWidth="1"/>
    <col min="206" max="208" width="9.140625" style="20" customWidth="1"/>
    <col min="209" max="209" width="10.8515625" style="20" customWidth="1"/>
    <col min="210" max="210" width="10.00390625" style="20" customWidth="1"/>
    <col min="211" max="212" width="7.7109375" style="20" customWidth="1"/>
    <col min="213" max="213" width="11.8515625" style="20" customWidth="1"/>
    <col min="214" max="214" width="10.00390625" style="20" customWidth="1"/>
    <col min="215" max="216" width="7.7109375" style="20" customWidth="1"/>
    <col min="217" max="217" width="11.8515625" style="20" customWidth="1"/>
    <col min="218" max="220" width="7.7109375" style="20" customWidth="1"/>
    <col min="221" max="221" width="6.8515625" style="20" customWidth="1"/>
    <col min="222" max="222" width="35.28125" style="20" customWidth="1"/>
    <col min="223" max="223" width="10.28125" style="20" customWidth="1"/>
    <col min="224" max="225" width="7.28125" style="20" customWidth="1"/>
    <col min="226" max="226" width="10.140625" style="20" customWidth="1"/>
    <col min="227" max="227" width="14.8515625" style="22" customWidth="1"/>
  </cols>
  <sheetData>
    <row r="2" spans="5:227" s="533" customFormat="1" ht="18.75" customHeight="1" thickBot="1">
      <c r="E2" s="610"/>
      <c r="F2" s="534" t="s">
        <v>236</v>
      </c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5" t="s">
        <v>265</v>
      </c>
      <c r="R2" s="535"/>
      <c r="S2" s="535"/>
      <c r="T2" s="536" t="s">
        <v>266</v>
      </c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641" t="s">
        <v>239</v>
      </c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 t="s">
        <v>239</v>
      </c>
      <c r="AS2" s="641"/>
      <c r="AT2" s="641"/>
      <c r="AU2" s="641"/>
      <c r="AV2" s="641"/>
      <c r="AW2" s="641"/>
      <c r="AX2" s="641"/>
      <c r="AY2" s="641"/>
      <c r="AZ2" s="641"/>
      <c r="BA2" s="641"/>
      <c r="BB2" s="641"/>
      <c r="BC2" s="641"/>
      <c r="BD2" s="641"/>
      <c r="BE2" s="641"/>
      <c r="BF2" s="641"/>
      <c r="BG2" s="641"/>
      <c r="BH2" s="641"/>
      <c r="BI2" s="641"/>
      <c r="BJ2" s="641"/>
      <c r="BK2" s="532" t="s">
        <v>240</v>
      </c>
      <c r="BL2" s="532"/>
      <c r="BM2" s="532"/>
      <c r="BN2" s="532"/>
      <c r="BO2" s="532"/>
      <c r="BP2" s="532"/>
      <c r="BQ2" s="532"/>
      <c r="BR2" s="532"/>
      <c r="BS2" s="532"/>
      <c r="BT2" s="532"/>
      <c r="BU2" s="532" t="s">
        <v>240</v>
      </c>
      <c r="BV2" s="532"/>
      <c r="BW2" s="532"/>
      <c r="BX2" s="532"/>
      <c r="BY2" s="532"/>
      <c r="BZ2" s="532"/>
      <c r="CA2" s="532"/>
      <c r="CB2" s="532"/>
      <c r="CC2" s="532"/>
      <c r="CD2" s="532"/>
      <c r="CE2" s="532" t="s">
        <v>240</v>
      </c>
      <c r="CF2" s="532"/>
      <c r="CG2" s="532"/>
      <c r="CH2" s="532"/>
      <c r="CI2" s="532"/>
      <c r="CJ2" s="532"/>
      <c r="CK2" s="532"/>
      <c r="CL2" s="532"/>
      <c r="CM2" s="532"/>
      <c r="CN2" s="532"/>
      <c r="CO2" s="532" t="s">
        <v>240</v>
      </c>
      <c r="CP2" s="532"/>
      <c r="CQ2" s="532"/>
      <c r="CR2" s="532"/>
      <c r="CS2" s="532"/>
      <c r="CT2" s="532" t="s">
        <v>240</v>
      </c>
      <c r="CU2" s="532"/>
      <c r="CV2" s="532"/>
      <c r="CW2" s="532"/>
      <c r="CX2" s="532"/>
      <c r="CY2" s="532"/>
      <c r="CZ2" s="532"/>
      <c r="DA2" s="532"/>
      <c r="DB2" s="532"/>
      <c r="DC2" s="532"/>
      <c r="DD2" s="532" t="s">
        <v>240</v>
      </c>
      <c r="DE2" s="532"/>
      <c r="DF2" s="532"/>
      <c r="DG2" s="532"/>
      <c r="DH2" s="532"/>
      <c r="DI2" s="532"/>
      <c r="DJ2" s="532"/>
      <c r="DK2" s="532"/>
      <c r="DL2" s="532"/>
      <c r="DM2" s="532"/>
      <c r="DN2" s="532" t="s">
        <v>240</v>
      </c>
      <c r="DO2" s="532"/>
      <c r="DP2" s="532"/>
      <c r="DQ2" s="532"/>
      <c r="DR2" s="532"/>
      <c r="DS2" s="532"/>
      <c r="DT2" s="532"/>
      <c r="DU2" s="532"/>
      <c r="DV2" s="532"/>
      <c r="DW2" s="532"/>
      <c r="DX2" s="532"/>
      <c r="DY2" s="537"/>
      <c r="DZ2" s="532" t="s">
        <v>240</v>
      </c>
      <c r="EA2" s="532"/>
      <c r="EB2" s="532"/>
      <c r="EC2" s="532"/>
      <c r="ED2" s="532"/>
      <c r="EE2" s="538" t="s">
        <v>659</v>
      </c>
      <c r="EF2" s="538"/>
      <c r="EG2" s="538"/>
      <c r="EH2" s="538"/>
      <c r="EI2" s="538"/>
      <c r="EJ2" s="538"/>
      <c r="EK2" s="538"/>
      <c r="EL2" s="538"/>
      <c r="EM2" s="538"/>
      <c r="EN2" s="538"/>
      <c r="EO2" s="538"/>
      <c r="EP2" s="538"/>
      <c r="EQ2" s="538"/>
      <c r="ER2" s="538"/>
      <c r="ES2" s="538"/>
      <c r="ET2" s="538"/>
      <c r="EU2" s="538"/>
      <c r="EV2" s="538"/>
      <c r="EW2" s="538"/>
      <c r="EX2" s="538"/>
      <c r="EY2" s="538"/>
      <c r="EZ2" s="538"/>
      <c r="FA2" s="539" t="s">
        <v>659</v>
      </c>
      <c r="FB2" s="539"/>
      <c r="FC2" s="539"/>
      <c r="FD2" s="539"/>
      <c r="FE2" s="539"/>
      <c r="FF2" s="539"/>
      <c r="FG2" s="539"/>
      <c r="FH2" s="539"/>
      <c r="FI2" s="535" t="s">
        <v>659</v>
      </c>
      <c r="FJ2" s="535"/>
      <c r="FK2" s="535"/>
      <c r="FL2" s="535"/>
      <c r="FM2" s="535"/>
      <c r="FN2" s="535"/>
      <c r="FO2" s="535"/>
      <c r="FP2" s="535"/>
      <c r="FQ2" s="535"/>
      <c r="FR2" s="535"/>
      <c r="FS2" s="535"/>
      <c r="FT2" s="535"/>
      <c r="FU2" s="535"/>
      <c r="FV2" s="540" t="s">
        <v>267</v>
      </c>
      <c r="FW2" s="540"/>
      <c r="FX2" s="540"/>
      <c r="FY2" s="540"/>
      <c r="FZ2" s="540"/>
      <c r="GA2" s="540"/>
      <c r="GB2" s="540"/>
      <c r="GC2" s="540"/>
      <c r="GD2" s="540" t="s">
        <v>267</v>
      </c>
      <c r="GE2" s="541"/>
      <c r="GF2" s="541"/>
      <c r="GG2" s="541"/>
      <c r="GH2" s="541"/>
      <c r="GI2" s="541"/>
      <c r="GJ2" s="541"/>
      <c r="GK2" s="541"/>
      <c r="GL2" s="541"/>
      <c r="GM2" s="541"/>
      <c r="GN2" s="541"/>
      <c r="GO2" s="541"/>
      <c r="GP2" s="541"/>
      <c r="GQ2" s="541"/>
      <c r="GR2" s="541"/>
      <c r="GS2" s="541"/>
      <c r="GT2" s="540" t="s">
        <v>267</v>
      </c>
      <c r="GU2" s="541"/>
      <c r="GV2" s="541"/>
      <c r="GW2" s="541"/>
      <c r="GX2" s="541"/>
      <c r="GY2" s="541"/>
      <c r="GZ2" s="541"/>
      <c r="HA2" s="541"/>
      <c r="HB2" s="541"/>
      <c r="HC2" s="541"/>
      <c r="HD2" s="541"/>
      <c r="HE2" s="541"/>
      <c r="HF2" s="541"/>
      <c r="HG2" s="541"/>
      <c r="HH2" s="541"/>
      <c r="HI2" s="541"/>
      <c r="HJ2" s="540" t="s">
        <v>267</v>
      </c>
      <c r="HK2" s="541"/>
      <c r="HL2" s="541"/>
      <c r="HM2" s="541"/>
      <c r="HN2" s="541"/>
      <c r="HO2" s="541"/>
      <c r="HP2" s="541"/>
      <c r="HQ2" s="541"/>
      <c r="HR2" s="541"/>
      <c r="HS2" s="541"/>
    </row>
    <row r="3" spans="5:227" s="247" customFormat="1" ht="39.75" customHeight="1" thickBot="1">
      <c r="E3" s="610"/>
      <c r="F3" s="1597" t="s">
        <v>336</v>
      </c>
      <c r="G3" s="1598"/>
      <c r="H3" s="1598"/>
      <c r="I3" s="1598"/>
      <c r="J3" s="1598"/>
      <c r="K3" s="1598"/>
      <c r="L3" s="1598"/>
      <c r="M3" s="1598"/>
      <c r="N3" s="1598"/>
      <c r="O3" s="1599"/>
      <c r="P3" s="1594" t="s">
        <v>3</v>
      </c>
      <c r="Q3" s="242" t="s">
        <v>340</v>
      </c>
      <c r="R3" s="242" t="s">
        <v>341</v>
      </c>
      <c r="S3" s="242" t="s">
        <v>2</v>
      </c>
      <c r="T3" s="1600" t="s">
        <v>343</v>
      </c>
      <c r="U3" s="1592"/>
      <c r="V3" s="1592"/>
      <c r="W3" s="1592"/>
      <c r="X3" s="1592"/>
      <c r="Y3" s="1592"/>
      <c r="Z3" s="1600" t="s">
        <v>344</v>
      </c>
      <c r="AA3" s="1592"/>
      <c r="AB3" s="1593"/>
      <c r="AC3" s="1591" t="s">
        <v>345</v>
      </c>
      <c r="AD3" s="1592"/>
      <c r="AE3" s="1593"/>
      <c r="AF3" s="1611" t="s">
        <v>384</v>
      </c>
      <c r="AG3" s="1612"/>
      <c r="AH3" s="1612"/>
      <c r="AI3" s="1612"/>
      <c r="AJ3" s="1612"/>
      <c r="AK3" s="1612"/>
      <c r="AL3" s="1612"/>
      <c r="AM3" s="1612"/>
      <c r="AN3" s="1612"/>
      <c r="AO3" s="1612"/>
      <c r="AP3" s="1612"/>
      <c r="AQ3" s="1613"/>
      <c r="AR3" s="529"/>
      <c r="AS3" s="1614" t="s">
        <v>397</v>
      </c>
      <c r="AT3" s="1614"/>
      <c r="AU3" s="1614"/>
      <c r="AV3" s="1614"/>
      <c r="AW3" s="1615"/>
      <c r="AX3" s="1616" t="s">
        <v>398</v>
      </c>
      <c r="AY3" s="1614"/>
      <c r="AZ3" s="1614"/>
      <c r="BA3" s="1616" t="s">
        <v>399</v>
      </c>
      <c r="BB3" s="1614"/>
      <c r="BC3" s="1615"/>
      <c r="BD3" s="1616" t="s">
        <v>400</v>
      </c>
      <c r="BE3" s="1614"/>
      <c r="BF3" s="1615"/>
      <c r="BG3" s="1616" t="s">
        <v>401</v>
      </c>
      <c r="BH3" s="1614"/>
      <c r="BI3" s="1614"/>
      <c r="BJ3" s="1615"/>
      <c r="BK3" s="1566" t="s">
        <v>729</v>
      </c>
      <c r="BL3" s="1567"/>
      <c r="BM3" s="1567"/>
      <c r="BN3" s="1567"/>
      <c r="BO3" s="1567"/>
      <c r="BP3" s="1566" t="s">
        <v>77</v>
      </c>
      <c r="BQ3" s="1567"/>
      <c r="BR3" s="1567"/>
      <c r="BS3" s="1567"/>
      <c r="BT3" s="1568"/>
      <c r="BU3" s="1566" t="s">
        <v>78</v>
      </c>
      <c r="BV3" s="1567"/>
      <c r="BW3" s="1567"/>
      <c r="BX3" s="1567"/>
      <c r="BY3" s="1567"/>
      <c r="BZ3" s="1566" t="s">
        <v>79</v>
      </c>
      <c r="CA3" s="1567"/>
      <c r="CB3" s="1567"/>
      <c r="CC3" s="1567"/>
      <c r="CD3" s="1568"/>
      <c r="CE3" s="1566" t="s">
        <v>80</v>
      </c>
      <c r="CF3" s="1567"/>
      <c r="CG3" s="1567"/>
      <c r="CH3" s="1567"/>
      <c r="CI3" s="1567"/>
      <c r="CJ3" s="1566" t="s">
        <v>81</v>
      </c>
      <c r="CK3" s="1567"/>
      <c r="CL3" s="1567"/>
      <c r="CM3" s="1567"/>
      <c r="CN3" s="1568"/>
      <c r="CO3" s="1566" t="s">
        <v>82</v>
      </c>
      <c r="CP3" s="1567"/>
      <c r="CQ3" s="1567"/>
      <c r="CR3" s="1567"/>
      <c r="CS3" s="1568"/>
      <c r="CT3" s="1545" t="s">
        <v>83</v>
      </c>
      <c r="CU3" s="1546"/>
      <c r="CV3" s="1546"/>
      <c r="CW3" s="1546"/>
      <c r="CX3" s="1546"/>
      <c r="CY3" s="1546"/>
      <c r="CZ3" s="1546"/>
      <c r="DA3" s="1546"/>
      <c r="DB3" s="1546"/>
      <c r="DC3" s="1547"/>
      <c r="DD3" s="1545" t="s">
        <v>83</v>
      </c>
      <c r="DE3" s="1546"/>
      <c r="DF3" s="1546"/>
      <c r="DG3" s="1546"/>
      <c r="DH3" s="1546"/>
      <c r="DI3" s="1546"/>
      <c r="DJ3" s="1546"/>
      <c r="DK3" s="1546"/>
      <c r="DL3" s="1546"/>
      <c r="DM3" s="1547"/>
      <c r="DN3" s="1545" t="s">
        <v>83</v>
      </c>
      <c r="DO3" s="1546"/>
      <c r="DP3" s="1546"/>
      <c r="DQ3" s="1546"/>
      <c r="DR3" s="1547"/>
      <c r="DS3" s="1563" t="s">
        <v>796</v>
      </c>
      <c r="DT3" s="1589" t="s">
        <v>84</v>
      </c>
      <c r="DU3" s="1589"/>
      <c r="DV3" s="1589"/>
      <c r="DW3" s="1589"/>
      <c r="DX3" s="1589"/>
      <c r="DY3" s="1590"/>
      <c r="DZ3" s="1637" t="s">
        <v>673</v>
      </c>
      <c r="EA3" s="1589"/>
      <c r="EB3" s="1589"/>
      <c r="EC3" s="1590"/>
      <c r="ED3" s="1586" t="s">
        <v>673</v>
      </c>
      <c r="EE3" s="1581" t="s">
        <v>784</v>
      </c>
      <c r="EF3" s="1582"/>
      <c r="EG3" s="1582"/>
      <c r="EH3" s="1582"/>
      <c r="EI3" s="1582"/>
      <c r="EJ3" s="1582"/>
      <c r="EK3" s="1582"/>
      <c r="EL3" s="1582"/>
      <c r="EM3" s="1582"/>
      <c r="EN3" s="1582"/>
      <c r="EO3" s="243"/>
      <c r="EP3" s="1581" t="s">
        <v>883</v>
      </c>
      <c r="EQ3" s="1582"/>
      <c r="ER3" s="1582"/>
      <c r="ES3" s="1582"/>
      <c r="ET3" s="1582"/>
      <c r="EU3" s="1582"/>
      <c r="EV3" s="1582"/>
      <c r="EW3" s="1582"/>
      <c r="EX3" s="1582"/>
      <c r="EY3" s="1582"/>
      <c r="EZ3" s="243"/>
      <c r="FA3" s="1641" t="s">
        <v>660</v>
      </c>
      <c r="FB3" s="1642"/>
      <c r="FC3" s="1642"/>
      <c r="FD3" s="1642"/>
      <c r="FE3" s="1643"/>
      <c r="FF3" s="542"/>
      <c r="FG3" s="542"/>
      <c r="FH3" s="543"/>
      <c r="FI3" s="1635" t="s">
        <v>424</v>
      </c>
      <c r="FJ3" s="1636"/>
      <c r="FK3" s="1636"/>
      <c r="FL3" s="1636"/>
      <c r="FM3" s="1572" t="s">
        <v>11</v>
      </c>
      <c r="FN3" s="1574"/>
      <c r="FO3" s="1572" t="s">
        <v>25</v>
      </c>
      <c r="FP3" s="1573"/>
      <c r="FQ3" s="1573"/>
      <c r="FR3" s="1573"/>
      <c r="FS3" s="1574"/>
      <c r="FT3" s="1572" t="s">
        <v>32</v>
      </c>
      <c r="FU3" s="1574"/>
      <c r="FV3" s="244" t="s">
        <v>437</v>
      </c>
      <c r="FW3" s="1659" t="s">
        <v>294</v>
      </c>
      <c r="FX3" s="1660"/>
      <c r="FY3" s="1660"/>
      <c r="FZ3" s="1660"/>
      <c r="GA3" s="1661"/>
      <c r="GB3" s="544" t="s">
        <v>443</v>
      </c>
      <c r="GC3" s="545"/>
      <c r="GD3" s="1644" t="s">
        <v>599</v>
      </c>
      <c r="GE3" s="1645"/>
      <c r="GF3" s="1645"/>
      <c r="GG3" s="1645"/>
      <c r="GH3" s="1657"/>
      <c r="GI3" s="1657"/>
      <c r="GJ3" s="1657"/>
      <c r="GK3" s="1657"/>
      <c r="GL3" s="1657"/>
      <c r="GM3" s="1657"/>
      <c r="GN3" s="1657"/>
      <c r="GO3" s="1657"/>
      <c r="GP3" s="1657"/>
      <c r="GQ3" s="1657"/>
      <c r="GR3" s="1657"/>
      <c r="GS3" s="1658"/>
      <c r="GT3" s="1656" t="s">
        <v>599</v>
      </c>
      <c r="GU3" s="1657"/>
      <c r="GV3" s="1657"/>
      <c r="GW3" s="1657"/>
      <c r="GX3" s="1657"/>
      <c r="GY3" s="1657"/>
      <c r="GZ3" s="1657"/>
      <c r="HA3" s="1657"/>
      <c r="HB3" s="1657"/>
      <c r="HC3" s="1657"/>
      <c r="HD3" s="1657"/>
      <c r="HE3" s="1658"/>
      <c r="HF3" s="246"/>
      <c r="HG3" s="246"/>
      <c r="HH3" s="246"/>
      <c r="HI3" s="508"/>
      <c r="HJ3" s="1644" t="s">
        <v>600</v>
      </c>
      <c r="HK3" s="1645"/>
      <c r="HL3" s="1645"/>
      <c r="HM3" s="1645"/>
      <c r="HN3" s="1645"/>
      <c r="HO3" s="1645"/>
      <c r="HP3" s="1645"/>
      <c r="HQ3" s="1645"/>
      <c r="HR3" s="1645"/>
      <c r="HS3" s="1646"/>
    </row>
    <row r="4" spans="5:227" s="247" customFormat="1" ht="32.25" customHeight="1" thickBot="1">
      <c r="E4" s="596" t="s">
        <v>795</v>
      </c>
      <c r="F4" s="1604" t="s">
        <v>330</v>
      </c>
      <c r="G4" s="1605"/>
      <c r="H4" s="1606"/>
      <c r="I4" s="1608" t="s">
        <v>331</v>
      </c>
      <c r="J4" s="1609"/>
      <c r="K4" s="1610"/>
      <c r="L4" s="250" t="s">
        <v>332</v>
      </c>
      <c r="M4" s="251" t="s">
        <v>333</v>
      </c>
      <c r="N4" s="249" t="s">
        <v>334</v>
      </c>
      <c r="O4" s="252"/>
      <c r="P4" s="1595"/>
      <c r="Q4" s="253"/>
      <c r="R4" s="253"/>
      <c r="S4" s="253"/>
      <c r="T4" s="518"/>
      <c r="U4" s="248"/>
      <c r="V4" s="248"/>
      <c r="W4" s="248"/>
      <c r="X4" s="248"/>
      <c r="Y4" s="248"/>
      <c r="Z4" s="518"/>
      <c r="AA4" s="248"/>
      <c r="AB4" s="519"/>
      <c r="AC4" s="518"/>
      <c r="AD4" s="248"/>
      <c r="AE4" s="519"/>
      <c r="AF4" s="524"/>
      <c r="AG4" s="525"/>
      <c r="AH4" s="525"/>
      <c r="AI4" s="525"/>
      <c r="AJ4" s="525"/>
      <c r="AK4" s="525"/>
      <c r="AL4" s="525"/>
      <c r="AM4" s="525"/>
      <c r="AN4" s="525"/>
      <c r="AO4" s="254"/>
      <c r="AP4" s="255"/>
      <c r="AQ4" s="256"/>
      <c r="AR4" s="476"/>
      <c r="AS4" s="1617" t="s">
        <v>402</v>
      </c>
      <c r="AT4" s="1617"/>
      <c r="AU4" s="1617"/>
      <c r="AV4" s="1617"/>
      <c r="AW4" s="1618"/>
      <c r="AX4" s="1619" t="s">
        <v>403</v>
      </c>
      <c r="AY4" s="1620"/>
      <c r="AZ4" s="1620"/>
      <c r="BA4" s="1621" t="s">
        <v>404</v>
      </c>
      <c r="BB4" s="1622"/>
      <c r="BC4" s="1623"/>
      <c r="BD4" s="1624" t="s">
        <v>635</v>
      </c>
      <c r="BE4" s="1617"/>
      <c r="BF4" s="1618"/>
      <c r="BG4" s="1619" t="s">
        <v>352</v>
      </c>
      <c r="BH4" s="1620"/>
      <c r="BI4" s="1620"/>
      <c r="BJ4" s="1625"/>
      <c r="BK4" s="1569" t="s">
        <v>417</v>
      </c>
      <c r="BL4" s="1570"/>
      <c r="BM4" s="1570"/>
      <c r="BN4" s="1571"/>
      <c r="BO4" s="260" t="s">
        <v>327</v>
      </c>
      <c r="BP4" s="1570" t="s">
        <v>670</v>
      </c>
      <c r="BQ4" s="1570"/>
      <c r="BR4" s="1570"/>
      <c r="BS4" s="1571"/>
      <c r="BT4" s="260" t="s">
        <v>327</v>
      </c>
      <c r="BU4" s="1569" t="s">
        <v>418</v>
      </c>
      <c r="BV4" s="1570"/>
      <c r="BW4" s="1570"/>
      <c r="BX4" s="1571"/>
      <c r="BY4" s="260" t="s">
        <v>327</v>
      </c>
      <c r="BZ4" s="1569" t="s">
        <v>419</v>
      </c>
      <c r="CA4" s="1570"/>
      <c r="CB4" s="1570"/>
      <c r="CC4" s="1571"/>
      <c r="CD4" s="260" t="s">
        <v>327</v>
      </c>
      <c r="CE4" s="1569" t="s">
        <v>420</v>
      </c>
      <c r="CF4" s="1570"/>
      <c r="CG4" s="1570"/>
      <c r="CH4" s="1571"/>
      <c r="CI4" s="260" t="s">
        <v>327</v>
      </c>
      <c r="CJ4" s="1569" t="s">
        <v>421</v>
      </c>
      <c r="CK4" s="1570"/>
      <c r="CL4" s="1570"/>
      <c r="CM4" s="1571"/>
      <c r="CN4" s="260" t="s">
        <v>327</v>
      </c>
      <c r="CO4" s="1569" t="s">
        <v>422</v>
      </c>
      <c r="CP4" s="1570"/>
      <c r="CQ4" s="1570"/>
      <c r="CR4" s="1571"/>
      <c r="CS4" s="260" t="s">
        <v>327</v>
      </c>
      <c r="CT4" s="1552" t="s">
        <v>126</v>
      </c>
      <c r="CU4" s="1553"/>
      <c r="CV4" s="1553"/>
      <c r="CW4" s="1554"/>
      <c r="CX4" s="260" t="s">
        <v>327</v>
      </c>
      <c r="CY4" s="1552" t="s">
        <v>19</v>
      </c>
      <c r="CZ4" s="1553"/>
      <c r="DA4" s="1553"/>
      <c r="DB4" s="1554"/>
      <c r="DC4" s="260" t="s">
        <v>327</v>
      </c>
      <c r="DD4" s="1552" t="s">
        <v>133</v>
      </c>
      <c r="DE4" s="1553"/>
      <c r="DF4" s="1553"/>
      <c r="DG4" s="1554"/>
      <c r="DH4" s="260" t="s">
        <v>327</v>
      </c>
      <c r="DI4" s="1552" t="s">
        <v>671</v>
      </c>
      <c r="DJ4" s="1553"/>
      <c r="DK4" s="1553"/>
      <c r="DL4" s="1554"/>
      <c r="DM4" s="260" t="s">
        <v>327</v>
      </c>
      <c r="DN4" s="1549" t="s">
        <v>20</v>
      </c>
      <c r="DO4" s="1550"/>
      <c r="DP4" s="1550"/>
      <c r="DQ4" s="1551"/>
      <c r="DR4" s="260" t="s">
        <v>327</v>
      </c>
      <c r="DS4" s="1564"/>
      <c r="DT4" s="1561" t="s">
        <v>352</v>
      </c>
      <c r="DU4" s="1561"/>
      <c r="DV4" s="1561"/>
      <c r="DW4" s="1561"/>
      <c r="DX4" s="1562"/>
      <c r="DY4" s="260" t="s">
        <v>327</v>
      </c>
      <c r="DZ4" s="1638"/>
      <c r="EA4" s="1639"/>
      <c r="EB4" s="1639"/>
      <c r="EC4" s="1640"/>
      <c r="ED4" s="1587"/>
      <c r="EE4" s="261"/>
      <c r="EF4" s="262"/>
      <c r="EG4" s="1632"/>
      <c r="EH4" s="1633"/>
      <c r="EI4" s="1633"/>
      <c r="EJ4" s="1634"/>
      <c r="EK4" s="1632"/>
      <c r="EL4" s="1633"/>
      <c r="EM4" s="1633"/>
      <c r="EN4" s="1634"/>
      <c r="EO4" s="262"/>
      <c r="EP4" s="261"/>
      <c r="EQ4" s="262"/>
      <c r="ER4" s="1632"/>
      <c r="ES4" s="1633"/>
      <c r="ET4" s="1633"/>
      <c r="EU4" s="1634"/>
      <c r="EV4" s="1632"/>
      <c r="EW4" s="1633"/>
      <c r="EX4" s="1633"/>
      <c r="EY4" s="1634"/>
      <c r="EZ4" s="262"/>
      <c r="FA4" s="263"/>
      <c r="FB4" s="264"/>
      <c r="FC4" s="264"/>
      <c r="FD4" s="264"/>
      <c r="FE4" s="265"/>
      <c r="FF4" s="266"/>
      <c r="FG4" s="267" t="s">
        <v>659</v>
      </c>
      <c r="FH4" s="268"/>
      <c r="FI4" s="1575" t="s">
        <v>5</v>
      </c>
      <c r="FJ4" s="1577"/>
      <c r="FK4" s="1575" t="s">
        <v>8</v>
      </c>
      <c r="FL4" s="1577"/>
      <c r="FM4" s="1628"/>
      <c r="FN4" s="1629"/>
      <c r="FO4" s="1575" t="s">
        <v>424</v>
      </c>
      <c r="FP4" s="1577"/>
      <c r="FQ4" s="1575" t="s">
        <v>26</v>
      </c>
      <c r="FR4" s="1576"/>
      <c r="FS4" s="1577"/>
      <c r="FT4" s="1628"/>
      <c r="FU4" s="1629"/>
      <c r="FV4" s="269" t="s">
        <v>441</v>
      </c>
      <c r="FW4" s="1665" t="s">
        <v>439</v>
      </c>
      <c r="FX4" s="1665"/>
      <c r="FY4" s="1665"/>
      <c r="FZ4" s="1665"/>
      <c r="GA4" s="1666"/>
      <c r="GB4" s="272"/>
      <c r="GC4" s="245"/>
      <c r="GD4" s="1662" t="s">
        <v>444</v>
      </c>
      <c r="GE4" s="1663"/>
      <c r="GF4" s="1663"/>
      <c r="GG4" s="1664"/>
      <c r="GH4" s="1662" t="s">
        <v>446</v>
      </c>
      <c r="GI4" s="1663"/>
      <c r="GJ4" s="1663"/>
      <c r="GK4" s="1664"/>
      <c r="GL4" s="1662" t="s">
        <v>445</v>
      </c>
      <c r="GM4" s="1663"/>
      <c r="GN4" s="1663"/>
      <c r="GO4" s="1664"/>
      <c r="GP4" s="1662" t="s">
        <v>433</v>
      </c>
      <c r="GQ4" s="1663"/>
      <c r="GR4" s="1663"/>
      <c r="GS4" s="1664"/>
      <c r="GT4" s="1662" t="s">
        <v>434</v>
      </c>
      <c r="GU4" s="1663"/>
      <c r="GV4" s="1663"/>
      <c r="GW4" s="1664"/>
      <c r="GX4" s="1662" t="s">
        <v>435</v>
      </c>
      <c r="GY4" s="1663"/>
      <c r="GZ4" s="1663"/>
      <c r="HA4" s="1664"/>
      <c r="HB4" s="1650" t="s">
        <v>369</v>
      </c>
      <c r="HC4" s="1651"/>
      <c r="HD4" s="1651"/>
      <c r="HE4" s="1652"/>
      <c r="HF4" s="1650" t="s">
        <v>18</v>
      </c>
      <c r="HG4" s="1651"/>
      <c r="HH4" s="1651"/>
      <c r="HI4" s="1652"/>
      <c r="HJ4" s="1650" t="s">
        <v>671</v>
      </c>
      <c r="HK4" s="1651"/>
      <c r="HL4" s="1651"/>
      <c r="HM4" s="1652"/>
      <c r="HN4" s="1647" t="s">
        <v>352</v>
      </c>
      <c r="HO4" s="1648"/>
      <c r="HP4" s="1648"/>
      <c r="HQ4" s="1648"/>
      <c r="HR4" s="1649"/>
      <c r="HS4" s="273"/>
    </row>
    <row r="5" spans="3:227" s="297" customFormat="1" ht="47.25" customHeight="1" thickBot="1">
      <c r="C5" s="477"/>
      <c r="E5" s="274"/>
      <c r="F5" s="1601" t="s">
        <v>328</v>
      </c>
      <c r="G5" s="1602"/>
      <c r="H5" s="1603"/>
      <c r="I5" s="1607" t="s">
        <v>329</v>
      </c>
      <c r="J5" s="1602"/>
      <c r="K5" s="1603"/>
      <c r="L5" s="275"/>
      <c r="M5" s="276"/>
      <c r="N5" s="277"/>
      <c r="O5" s="278"/>
      <c r="P5" s="1595"/>
      <c r="Q5" s="253"/>
      <c r="R5" s="253"/>
      <c r="S5" s="253"/>
      <c r="T5" s="257"/>
      <c r="U5" s="258"/>
      <c r="V5" s="258"/>
      <c r="W5" s="258"/>
      <c r="X5" s="258"/>
      <c r="Y5" s="258"/>
      <c r="Z5" s="257"/>
      <c r="AA5" s="258"/>
      <c r="AB5" s="259"/>
      <c r="AC5" s="257"/>
      <c r="AD5" s="258"/>
      <c r="AE5" s="259"/>
      <c r="AF5" s="526"/>
      <c r="AG5" s="279"/>
      <c r="AH5" s="279"/>
      <c r="AI5" s="279"/>
      <c r="AJ5" s="279"/>
      <c r="AK5" s="279"/>
      <c r="AL5" s="279"/>
      <c r="AM5" s="279"/>
      <c r="AN5" s="279"/>
      <c r="AO5" s="279"/>
      <c r="AP5" s="280"/>
      <c r="AQ5" s="281"/>
      <c r="AR5" s="476"/>
      <c r="AS5" s="282"/>
      <c r="AT5" s="282"/>
      <c r="AU5" s="1626" t="s">
        <v>643</v>
      </c>
      <c r="AV5" s="1627"/>
      <c r="AW5" s="283"/>
      <c r="AX5" s="1619"/>
      <c r="AY5" s="1620"/>
      <c r="AZ5" s="1620"/>
      <c r="BA5" s="1621"/>
      <c r="BB5" s="1622"/>
      <c r="BC5" s="1623"/>
      <c r="BD5" s="1624"/>
      <c r="BE5" s="1617"/>
      <c r="BF5" s="1618"/>
      <c r="BG5" s="1619"/>
      <c r="BH5" s="1620"/>
      <c r="BI5" s="1620"/>
      <c r="BJ5" s="1625"/>
      <c r="BK5" s="1555" t="s">
        <v>35</v>
      </c>
      <c r="BL5" s="1548" t="s">
        <v>37</v>
      </c>
      <c r="BM5" s="1548"/>
      <c r="BN5" s="1557" t="s">
        <v>672</v>
      </c>
      <c r="BO5" s="1559" t="str">
        <f>BK4</f>
        <v>COMPRA MONOGRAFÍAS</v>
      </c>
      <c r="BP5" s="1555" t="s">
        <v>35</v>
      </c>
      <c r="BQ5" s="1548" t="s">
        <v>37</v>
      </c>
      <c r="BR5" s="1548"/>
      <c r="BS5" s="1557" t="s">
        <v>672</v>
      </c>
      <c r="BT5" s="1559" t="str">
        <f>BP4</f>
        <v>SUSCRIPCIONES A PUBLICACIONES PERIÓDICAS</v>
      </c>
      <c r="BU5" s="1555" t="s">
        <v>35</v>
      </c>
      <c r="BV5" s="1548" t="s">
        <v>37</v>
      </c>
      <c r="BW5" s="1548"/>
      <c r="BX5" s="1557" t="s">
        <v>672</v>
      </c>
      <c r="BY5" s="1559" t="str">
        <f>BU4</f>
        <v>MATERIAL NO LIBRARIO</v>
      </c>
      <c r="BZ5" s="1555" t="s">
        <v>35</v>
      </c>
      <c r="CA5" s="1548" t="s">
        <v>37</v>
      </c>
      <c r="CB5" s="1548"/>
      <c r="CC5" s="1557" t="s">
        <v>672</v>
      </c>
      <c r="CD5" s="1559" t="str">
        <f>BZ4</f>
        <v>ENCUADERNACIÓN RESTAURACIÓN</v>
      </c>
      <c r="CE5" s="1555" t="s">
        <v>35</v>
      </c>
      <c r="CF5" s="1548" t="s">
        <v>37</v>
      </c>
      <c r="CG5" s="1548"/>
      <c r="CH5" s="1557" t="s">
        <v>672</v>
      </c>
      <c r="CI5" s="1559" t="str">
        <f>CE4</f>
        <v>MATERIAL INFORMÁTICO</v>
      </c>
      <c r="CJ5" s="1555" t="s">
        <v>35</v>
      </c>
      <c r="CK5" s="1548" t="s">
        <v>37</v>
      </c>
      <c r="CL5" s="1548"/>
      <c r="CM5" s="1557" t="s">
        <v>672</v>
      </c>
      <c r="CN5" s="1559" t="str">
        <f>CJ4</f>
        <v>MATERIAL OFICINA</v>
      </c>
      <c r="CO5" s="1555" t="s">
        <v>35</v>
      </c>
      <c r="CP5" s="1548" t="s">
        <v>37</v>
      </c>
      <c r="CQ5" s="1548"/>
      <c r="CR5" s="1557" t="s">
        <v>672</v>
      </c>
      <c r="CS5" s="1559" t="str">
        <f>CO4</f>
        <v>MOBILIARIO</v>
      </c>
      <c r="CT5" s="1555" t="s">
        <v>35</v>
      </c>
      <c r="CU5" s="1548" t="s">
        <v>37</v>
      </c>
      <c r="CV5" s="1548"/>
      <c r="CW5" s="1557" t="s">
        <v>672</v>
      </c>
      <c r="CX5" s="1559" t="str">
        <f>CT4</f>
        <v>BASES DE  DATOS EN INSTALACIÓN LOCAL</v>
      </c>
      <c r="CY5" s="1555" t="s">
        <v>35</v>
      </c>
      <c r="CZ5" s="1548" t="s">
        <v>37</v>
      </c>
      <c r="DA5" s="1548"/>
      <c r="DB5" s="1557" t="s">
        <v>672</v>
      </c>
      <c r="DC5" s="1559" t="str">
        <f>CY4</f>
        <v>BASES DE  DATOS EN LÍNEA</v>
      </c>
      <c r="DD5" s="1555" t="s">
        <v>35</v>
      </c>
      <c r="DE5" s="1548" t="s">
        <v>37</v>
      </c>
      <c r="DF5" s="1548"/>
      <c r="DG5" s="1557" t="s">
        <v>672</v>
      </c>
      <c r="DH5" s="1559" t="str">
        <f>DD4</f>
        <v>REVISTAS ELECTRÓNICAS</v>
      </c>
      <c r="DI5" s="1555" t="s">
        <v>35</v>
      </c>
      <c r="DJ5" s="1548" t="s">
        <v>37</v>
      </c>
      <c r="DK5" s="1548"/>
      <c r="DL5" s="1557" t="s">
        <v>672</v>
      </c>
      <c r="DM5" s="1559" t="str">
        <f>DI4</f>
        <v>LIBROS ELECTRÓNICOS</v>
      </c>
      <c r="DN5" s="1555" t="s">
        <v>35</v>
      </c>
      <c r="DO5" s="1548" t="s">
        <v>37</v>
      </c>
      <c r="DP5" s="1548"/>
      <c r="DQ5" s="1557" t="s">
        <v>672</v>
      </c>
      <c r="DR5" s="1559" t="str">
        <f>DN4</f>
        <v>OTROS RECURSOS DE INFORMACIÓN ELECTRÓNICA</v>
      </c>
      <c r="DS5" s="1564"/>
      <c r="DT5" s="284" t="s">
        <v>416</v>
      </c>
      <c r="DU5" s="1555" t="s">
        <v>35</v>
      </c>
      <c r="DV5" s="1548" t="s">
        <v>638</v>
      </c>
      <c r="DW5" s="1548"/>
      <c r="DX5" s="1557" t="s">
        <v>672</v>
      </c>
      <c r="DY5" s="1559" t="str">
        <f>DT4</f>
        <v>OTROS</v>
      </c>
      <c r="DZ5" s="1555" t="s">
        <v>35</v>
      </c>
      <c r="EA5" s="1555" t="s">
        <v>386</v>
      </c>
      <c r="EB5" s="1555" t="s">
        <v>387</v>
      </c>
      <c r="EC5" s="1557" t="s">
        <v>672</v>
      </c>
      <c r="ED5" s="1587"/>
      <c r="EE5" s="285"/>
      <c r="EF5" s="286"/>
      <c r="EG5" s="1583" t="s">
        <v>662</v>
      </c>
      <c r="EH5" s="1584"/>
      <c r="EI5" s="1584"/>
      <c r="EJ5" s="1585"/>
      <c r="EK5" s="1583" t="s">
        <v>663</v>
      </c>
      <c r="EL5" s="1584"/>
      <c r="EM5" s="1584"/>
      <c r="EN5" s="1585"/>
      <c r="EO5" s="286"/>
      <c r="EP5" s="285"/>
      <c r="EQ5" s="286"/>
      <c r="ER5" s="1583" t="s">
        <v>662</v>
      </c>
      <c r="ES5" s="1584"/>
      <c r="ET5" s="1584"/>
      <c r="EU5" s="1585"/>
      <c r="EV5" s="1583" t="s">
        <v>663</v>
      </c>
      <c r="EW5" s="1584"/>
      <c r="EX5" s="1584"/>
      <c r="EY5" s="1585"/>
      <c r="EZ5" s="286"/>
      <c r="FA5" s="287"/>
      <c r="FB5" s="288"/>
      <c r="FC5" s="288"/>
      <c r="FD5" s="288"/>
      <c r="FE5" s="289"/>
      <c r="FF5" s="290"/>
      <c r="FG5" s="291"/>
      <c r="FH5" s="292"/>
      <c r="FI5" s="1578"/>
      <c r="FJ5" s="1580"/>
      <c r="FK5" s="1578"/>
      <c r="FL5" s="1580"/>
      <c r="FM5" s="1630"/>
      <c r="FN5" s="1631"/>
      <c r="FO5" s="1578"/>
      <c r="FP5" s="1580"/>
      <c r="FQ5" s="1578"/>
      <c r="FR5" s="1579"/>
      <c r="FS5" s="1580"/>
      <c r="FT5" s="1630"/>
      <c r="FU5" s="1631"/>
      <c r="FV5" s="269"/>
      <c r="FW5" s="270"/>
      <c r="FX5" s="270"/>
      <c r="FY5" s="270"/>
      <c r="FZ5" s="270"/>
      <c r="GA5" s="271"/>
      <c r="GB5" s="272"/>
      <c r="GC5" s="245"/>
      <c r="GD5" s="680"/>
      <c r="GE5" s="681"/>
      <c r="GF5" s="681"/>
      <c r="GG5" s="295"/>
      <c r="GH5" s="294"/>
      <c r="GI5" s="294"/>
      <c r="GJ5" s="294"/>
      <c r="GK5" s="295"/>
      <c r="GL5" s="293"/>
      <c r="GM5" s="294"/>
      <c r="GN5" s="294"/>
      <c r="GO5" s="295"/>
      <c r="GP5" s="293"/>
      <c r="GQ5" s="294"/>
      <c r="GR5" s="294"/>
      <c r="GS5" s="295"/>
      <c r="GT5" s="293"/>
      <c r="GU5" s="294"/>
      <c r="GV5" s="294"/>
      <c r="GW5" s="295"/>
      <c r="GX5" s="293"/>
      <c r="GY5" s="294"/>
      <c r="GZ5" s="294"/>
      <c r="HA5" s="295"/>
      <c r="HB5" s="1653"/>
      <c r="HC5" s="1654"/>
      <c r="HD5" s="1654"/>
      <c r="HE5" s="1655"/>
      <c r="HF5" s="1653"/>
      <c r="HG5" s="1654"/>
      <c r="HH5" s="1654"/>
      <c r="HI5" s="1655"/>
      <c r="HJ5" s="1653"/>
      <c r="HK5" s="1654"/>
      <c r="HL5" s="1654"/>
      <c r="HM5" s="1655"/>
      <c r="HN5" s="293"/>
      <c r="HO5" s="294"/>
      <c r="HP5" s="294"/>
      <c r="HQ5" s="294"/>
      <c r="HR5" s="296"/>
      <c r="HS5" s="273"/>
    </row>
    <row r="6" spans="1:227" s="308" customFormat="1" ht="90" customHeight="1" thickBot="1">
      <c r="A6" s="211" t="s">
        <v>842</v>
      </c>
      <c r="B6" s="211" t="s">
        <v>843</v>
      </c>
      <c r="C6" s="211"/>
      <c r="D6" s="211" t="s">
        <v>858</v>
      </c>
      <c r="E6" s="475"/>
      <c r="F6" s="91" t="s">
        <v>321</v>
      </c>
      <c r="G6" s="91" t="s">
        <v>323</v>
      </c>
      <c r="H6" s="516" t="s">
        <v>338</v>
      </c>
      <c r="I6" s="91" t="s">
        <v>324</v>
      </c>
      <c r="J6" s="91" t="s">
        <v>325</v>
      </c>
      <c r="K6" s="516" t="s">
        <v>339</v>
      </c>
      <c r="L6" s="92" t="s">
        <v>612</v>
      </c>
      <c r="M6" s="93" t="s">
        <v>326</v>
      </c>
      <c r="N6" s="94" t="s">
        <v>613</v>
      </c>
      <c r="O6" s="517" t="s">
        <v>327</v>
      </c>
      <c r="P6" s="1596"/>
      <c r="Q6" s="241" t="s">
        <v>614</v>
      </c>
      <c r="R6" s="241" t="s">
        <v>342</v>
      </c>
      <c r="S6" s="241" t="s">
        <v>4</v>
      </c>
      <c r="T6" s="95" t="s">
        <v>616</v>
      </c>
      <c r="U6" s="96" t="s">
        <v>349</v>
      </c>
      <c r="V6" s="96" t="s">
        <v>350</v>
      </c>
      <c r="W6" s="96" t="s">
        <v>351</v>
      </c>
      <c r="X6" s="96" t="s">
        <v>352</v>
      </c>
      <c r="Y6" s="213" t="s">
        <v>347</v>
      </c>
      <c r="Z6" s="99" t="s">
        <v>353</v>
      </c>
      <c r="AA6" s="98" t="s">
        <v>354</v>
      </c>
      <c r="AB6" s="97" t="s">
        <v>633</v>
      </c>
      <c r="AC6" s="99" t="s">
        <v>381</v>
      </c>
      <c r="AD6" s="98" t="s">
        <v>382</v>
      </c>
      <c r="AE6" s="97" t="s">
        <v>348</v>
      </c>
      <c r="AF6" s="527" t="s">
        <v>385</v>
      </c>
      <c r="AG6" s="528" t="s">
        <v>388</v>
      </c>
      <c r="AH6" s="528" t="s">
        <v>389</v>
      </c>
      <c r="AI6" s="528" t="s">
        <v>390</v>
      </c>
      <c r="AJ6" s="528" t="s">
        <v>391</v>
      </c>
      <c r="AK6" s="528" t="s">
        <v>392</v>
      </c>
      <c r="AL6" s="528" t="s">
        <v>640</v>
      </c>
      <c r="AM6" s="528" t="s">
        <v>641</v>
      </c>
      <c r="AN6" s="528" t="s">
        <v>394</v>
      </c>
      <c r="AO6" s="528" t="s">
        <v>642</v>
      </c>
      <c r="AP6" s="100" t="s">
        <v>352</v>
      </c>
      <c r="AQ6" s="101" t="s">
        <v>395</v>
      </c>
      <c r="AR6" s="530" t="s">
        <v>667</v>
      </c>
      <c r="AS6" s="520" t="s">
        <v>406</v>
      </c>
      <c r="AT6" s="103" t="s">
        <v>407</v>
      </c>
      <c r="AU6" s="103" t="s">
        <v>644</v>
      </c>
      <c r="AV6" s="103" t="s">
        <v>645</v>
      </c>
      <c r="AW6" s="104" t="s">
        <v>405</v>
      </c>
      <c r="AX6" s="105" t="s">
        <v>408</v>
      </c>
      <c r="AY6" s="105" t="s">
        <v>409</v>
      </c>
      <c r="AZ6" s="106" t="s">
        <v>327</v>
      </c>
      <c r="BA6" s="102" t="s">
        <v>411</v>
      </c>
      <c r="BB6" s="103" t="s">
        <v>412</v>
      </c>
      <c r="BC6" s="108" t="s">
        <v>584</v>
      </c>
      <c r="BD6" s="107" t="s">
        <v>406</v>
      </c>
      <c r="BE6" s="109" t="s">
        <v>410</v>
      </c>
      <c r="BF6" s="110" t="s">
        <v>634</v>
      </c>
      <c r="BG6" s="111" t="s">
        <v>413</v>
      </c>
      <c r="BH6" s="112" t="s">
        <v>414</v>
      </c>
      <c r="BI6" s="112" t="s">
        <v>415</v>
      </c>
      <c r="BJ6" s="104"/>
      <c r="BK6" s="1556"/>
      <c r="BL6" s="303" t="s">
        <v>34</v>
      </c>
      <c r="BM6" s="303" t="s">
        <v>33</v>
      </c>
      <c r="BN6" s="1558"/>
      <c r="BO6" s="1560"/>
      <c r="BP6" s="1556"/>
      <c r="BQ6" s="303" t="s">
        <v>34</v>
      </c>
      <c r="BR6" s="303" t="s">
        <v>33</v>
      </c>
      <c r="BS6" s="1558"/>
      <c r="BT6" s="1560"/>
      <c r="BU6" s="1556"/>
      <c r="BV6" s="303" t="s">
        <v>34</v>
      </c>
      <c r="BW6" s="303" t="s">
        <v>33</v>
      </c>
      <c r="BX6" s="1558"/>
      <c r="BY6" s="1560"/>
      <c r="BZ6" s="1556"/>
      <c r="CA6" s="303" t="s">
        <v>34</v>
      </c>
      <c r="CB6" s="303" t="s">
        <v>33</v>
      </c>
      <c r="CC6" s="1558"/>
      <c r="CD6" s="1560"/>
      <c r="CE6" s="1556"/>
      <c r="CF6" s="303" t="s">
        <v>34</v>
      </c>
      <c r="CG6" s="303" t="s">
        <v>33</v>
      </c>
      <c r="CH6" s="1558"/>
      <c r="CI6" s="1560"/>
      <c r="CJ6" s="1556"/>
      <c r="CK6" s="303" t="s">
        <v>34</v>
      </c>
      <c r="CL6" s="303" t="s">
        <v>33</v>
      </c>
      <c r="CM6" s="1558"/>
      <c r="CN6" s="1560"/>
      <c r="CO6" s="1556"/>
      <c r="CP6" s="303" t="s">
        <v>34</v>
      </c>
      <c r="CQ6" s="303" t="s">
        <v>33</v>
      </c>
      <c r="CR6" s="1558"/>
      <c r="CS6" s="1560"/>
      <c r="CT6" s="1556"/>
      <c r="CU6" s="303" t="s">
        <v>34</v>
      </c>
      <c r="CV6" s="303" t="s">
        <v>33</v>
      </c>
      <c r="CW6" s="1558"/>
      <c r="CX6" s="1560"/>
      <c r="CY6" s="1556"/>
      <c r="CZ6" s="303" t="s">
        <v>34</v>
      </c>
      <c r="DA6" s="303" t="s">
        <v>33</v>
      </c>
      <c r="DB6" s="1558"/>
      <c r="DC6" s="1560"/>
      <c r="DD6" s="1556"/>
      <c r="DE6" s="303" t="s">
        <v>34</v>
      </c>
      <c r="DF6" s="303" t="s">
        <v>33</v>
      </c>
      <c r="DG6" s="1558"/>
      <c r="DH6" s="1560"/>
      <c r="DI6" s="1556"/>
      <c r="DJ6" s="303" t="s">
        <v>34</v>
      </c>
      <c r="DK6" s="303" t="s">
        <v>33</v>
      </c>
      <c r="DL6" s="1558"/>
      <c r="DM6" s="1560"/>
      <c r="DN6" s="1556"/>
      <c r="DO6" s="303" t="s">
        <v>34</v>
      </c>
      <c r="DP6" s="303" t="s">
        <v>33</v>
      </c>
      <c r="DQ6" s="1558"/>
      <c r="DR6" s="1560"/>
      <c r="DS6" s="1565"/>
      <c r="DT6" s="113" t="s">
        <v>423</v>
      </c>
      <c r="DU6" s="1556"/>
      <c r="DV6" s="303" t="s">
        <v>34</v>
      </c>
      <c r="DW6" s="303" t="s">
        <v>33</v>
      </c>
      <c r="DX6" s="1558"/>
      <c r="DY6" s="1560"/>
      <c r="DZ6" s="1556"/>
      <c r="EA6" s="1556"/>
      <c r="EB6" s="1556"/>
      <c r="EC6" s="1558"/>
      <c r="ED6" s="1588"/>
      <c r="EE6" s="309" t="s">
        <v>38</v>
      </c>
      <c r="EF6" s="310" t="s">
        <v>774</v>
      </c>
      <c r="EG6" s="310" t="s">
        <v>775</v>
      </c>
      <c r="EH6" s="311" t="s">
        <v>776</v>
      </c>
      <c r="EI6" s="311" t="s">
        <v>777</v>
      </c>
      <c r="EJ6" s="312" t="s">
        <v>778</v>
      </c>
      <c r="EK6" s="311" t="s">
        <v>779</v>
      </c>
      <c r="EL6" s="313" t="s">
        <v>780</v>
      </c>
      <c r="EM6" s="311" t="s">
        <v>781</v>
      </c>
      <c r="EN6" s="312" t="s">
        <v>782</v>
      </c>
      <c r="EO6" s="312" t="s">
        <v>783</v>
      </c>
      <c r="EP6" s="309" t="s">
        <v>38</v>
      </c>
      <c r="EQ6" s="310" t="s">
        <v>774</v>
      </c>
      <c r="ER6" s="311" t="s">
        <v>775</v>
      </c>
      <c r="ES6" s="313" t="s">
        <v>776</v>
      </c>
      <c r="ET6" s="311" t="s">
        <v>777</v>
      </c>
      <c r="EU6" s="312" t="s">
        <v>778</v>
      </c>
      <c r="EV6" s="311" t="s">
        <v>779</v>
      </c>
      <c r="EW6" s="313" t="s">
        <v>780</v>
      </c>
      <c r="EX6" s="311" t="s">
        <v>781</v>
      </c>
      <c r="EY6" s="312" t="s">
        <v>782</v>
      </c>
      <c r="EZ6" s="312" t="s">
        <v>785</v>
      </c>
      <c r="FA6" s="546" t="s">
        <v>786</v>
      </c>
      <c r="FB6" s="314" t="s">
        <v>787</v>
      </c>
      <c r="FC6" s="314" t="s">
        <v>39</v>
      </c>
      <c r="FD6" s="314" t="s">
        <v>788</v>
      </c>
      <c r="FE6" s="315" t="s">
        <v>40</v>
      </c>
      <c r="FF6" s="114" t="s">
        <v>664</v>
      </c>
      <c r="FG6" s="739" t="s">
        <v>836</v>
      </c>
      <c r="FH6" s="115" t="s">
        <v>327</v>
      </c>
      <c r="FI6" s="316" t="s">
        <v>6</v>
      </c>
      <c r="FJ6" s="317" t="s">
        <v>7</v>
      </c>
      <c r="FK6" s="316" t="s">
        <v>9</v>
      </c>
      <c r="FL6" s="318" t="s">
        <v>10</v>
      </c>
      <c r="FM6" s="316" t="s">
        <v>15</v>
      </c>
      <c r="FN6" s="317" t="s">
        <v>14</v>
      </c>
      <c r="FO6" s="304" t="s">
        <v>12</v>
      </c>
      <c r="FP6" s="305" t="s">
        <v>13</v>
      </c>
      <c r="FQ6" s="304" t="s">
        <v>27</v>
      </c>
      <c r="FR6" s="306" t="s">
        <v>28</v>
      </c>
      <c r="FS6" s="307" t="s">
        <v>16</v>
      </c>
      <c r="FT6" s="306" t="s">
        <v>29</v>
      </c>
      <c r="FU6" s="305" t="s">
        <v>30</v>
      </c>
      <c r="FV6" s="298" t="s">
        <v>426</v>
      </c>
      <c r="FW6" s="299" t="s">
        <v>615</v>
      </c>
      <c r="FX6" s="300" t="s">
        <v>427</v>
      </c>
      <c r="FY6" s="300" t="s">
        <v>428</v>
      </c>
      <c r="FZ6" s="300" t="s">
        <v>430</v>
      </c>
      <c r="GA6" s="301" t="s">
        <v>440</v>
      </c>
      <c r="GB6" s="302" t="s">
        <v>431</v>
      </c>
      <c r="GC6" s="547" t="s">
        <v>637</v>
      </c>
      <c r="GD6" s="116" t="s">
        <v>426</v>
      </c>
      <c r="GE6" s="117" t="s">
        <v>585</v>
      </c>
      <c r="GF6" s="118" t="s">
        <v>431</v>
      </c>
      <c r="GG6" s="119" t="s">
        <v>444</v>
      </c>
      <c r="GH6" s="120" t="s">
        <v>426</v>
      </c>
      <c r="GI6" s="121" t="s">
        <v>586</v>
      </c>
      <c r="GJ6" s="122" t="s">
        <v>431</v>
      </c>
      <c r="GK6" s="119" t="s">
        <v>432</v>
      </c>
      <c r="GL6" s="123" t="s">
        <v>426</v>
      </c>
      <c r="GM6" s="121" t="s">
        <v>587</v>
      </c>
      <c r="GN6" s="122" t="s">
        <v>431</v>
      </c>
      <c r="GO6" s="119" t="s">
        <v>393</v>
      </c>
      <c r="GP6" s="123" t="s">
        <v>426</v>
      </c>
      <c r="GQ6" s="121" t="s">
        <v>588</v>
      </c>
      <c r="GR6" s="122" t="s">
        <v>431</v>
      </c>
      <c r="GS6" s="119" t="s">
        <v>433</v>
      </c>
      <c r="GT6" s="123" t="s">
        <v>426</v>
      </c>
      <c r="GU6" s="121" t="s">
        <v>589</v>
      </c>
      <c r="GV6" s="122" t="s">
        <v>431</v>
      </c>
      <c r="GW6" s="119" t="s">
        <v>434</v>
      </c>
      <c r="GX6" s="123" t="s">
        <v>426</v>
      </c>
      <c r="GY6" s="121" t="s">
        <v>590</v>
      </c>
      <c r="GZ6" s="122" t="s">
        <v>431</v>
      </c>
      <c r="HA6" s="119" t="s">
        <v>435</v>
      </c>
      <c r="HB6" s="123" t="s">
        <v>426</v>
      </c>
      <c r="HC6" s="713" t="s">
        <v>730</v>
      </c>
      <c r="HD6" s="122" t="s">
        <v>431</v>
      </c>
      <c r="HE6" s="482" t="s">
        <v>230</v>
      </c>
      <c r="HF6" s="123" t="s">
        <v>426</v>
      </c>
      <c r="HG6" s="713" t="s">
        <v>730</v>
      </c>
      <c r="HH6" s="122" t="s">
        <v>431</v>
      </c>
      <c r="HI6" s="481" t="s">
        <v>18</v>
      </c>
      <c r="HJ6" s="123" t="s">
        <v>426</v>
      </c>
      <c r="HK6" s="713" t="s">
        <v>145</v>
      </c>
      <c r="HL6" s="122" t="s">
        <v>431</v>
      </c>
      <c r="HM6" s="119" t="s">
        <v>436</v>
      </c>
      <c r="HN6" s="124" t="s">
        <v>413</v>
      </c>
      <c r="HO6" s="125" t="s">
        <v>426</v>
      </c>
      <c r="HP6" s="835" t="s">
        <v>591</v>
      </c>
      <c r="HQ6" s="122" t="s">
        <v>431</v>
      </c>
      <c r="HR6" s="126" t="s">
        <v>352</v>
      </c>
      <c r="HS6" s="127" t="s">
        <v>636</v>
      </c>
    </row>
    <row r="7" spans="1:227" s="741" customFormat="1" ht="15" customHeight="1">
      <c r="A7" s="741">
        <v>1</v>
      </c>
      <c r="B7" s="741" t="s">
        <v>852</v>
      </c>
      <c r="C7" s="741" t="s">
        <v>87</v>
      </c>
      <c r="D7" s="741">
        <v>1</v>
      </c>
      <c r="E7" s="598" t="s">
        <v>296</v>
      </c>
      <c r="F7" s="509">
        <v>112</v>
      </c>
      <c r="G7" s="510">
        <v>60</v>
      </c>
      <c r="H7" s="511">
        <v>172</v>
      </c>
      <c r="I7" s="512">
        <v>1634</v>
      </c>
      <c r="J7" s="510">
        <v>556</v>
      </c>
      <c r="K7" s="511">
        <v>2190</v>
      </c>
      <c r="L7" s="512">
        <v>73</v>
      </c>
      <c r="M7" s="513">
        <v>87</v>
      </c>
      <c r="N7" s="514">
        <v>0</v>
      </c>
      <c r="O7" s="515">
        <v>2522</v>
      </c>
      <c r="P7" s="515">
        <v>120486</v>
      </c>
      <c r="Q7" s="449">
        <v>241</v>
      </c>
      <c r="R7" s="450">
        <v>60</v>
      </c>
      <c r="S7" s="672" t="s">
        <v>797</v>
      </c>
      <c r="T7" s="37">
        <v>307</v>
      </c>
      <c r="U7" s="38">
        <v>0</v>
      </c>
      <c r="V7" s="38">
        <v>143</v>
      </c>
      <c r="W7" s="38">
        <v>59</v>
      </c>
      <c r="X7" s="38">
        <v>47</v>
      </c>
      <c r="Y7" s="39">
        <v>556</v>
      </c>
      <c r="Z7" s="37">
        <v>839</v>
      </c>
      <c r="AA7" s="38">
        <v>344</v>
      </c>
      <c r="AB7" s="39">
        <v>1183</v>
      </c>
      <c r="AC7" s="37">
        <v>200</v>
      </c>
      <c r="AD7" s="38">
        <v>6</v>
      </c>
      <c r="AE7" s="39">
        <v>206</v>
      </c>
      <c r="AF7" s="521">
        <v>2</v>
      </c>
      <c r="AG7" s="522">
        <v>1</v>
      </c>
      <c r="AH7" s="522">
        <v>1</v>
      </c>
      <c r="AI7" s="522">
        <v>1</v>
      </c>
      <c r="AJ7" s="522">
        <v>3</v>
      </c>
      <c r="AK7" s="522">
        <v>0</v>
      </c>
      <c r="AL7" s="522">
        <v>3</v>
      </c>
      <c r="AM7" s="522">
        <v>0</v>
      </c>
      <c r="AN7" s="522">
        <v>1</v>
      </c>
      <c r="AO7" s="522">
        <v>0</v>
      </c>
      <c r="AP7" s="522">
        <v>1</v>
      </c>
      <c r="AQ7" s="523">
        <v>0</v>
      </c>
      <c r="AR7" s="493">
        <v>0</v>
      </c>
      <c r="AS7" s="43">
        <v>3</v>
      </c>
      <c r="AT7" s="43">
        <v>4</v>
      </c>
      <c r="AU7" s="43">
        <v>4</v>
      </c>
      <c r="AV7" s="43">
        <v>11</v>
      </c>
      <c r="AW7" s="44">
        <v>22</v>
      </c>
      <c r="AX7" s="43">
        <v>4</v>
      </c>
      <c r="AY7" s="43">
        <v>0</v>
      </c>
      <c r="AZ7" s="43">
        <v>4</v>
      </c>
      <c r="BA7" s="45">
        <v>1</v>
      </c>
      <c r="BB7" s="43">
        <v>5</v>
      </c>
      <c r="BC7" s="46">
        <v>6</v>
      </c>
      <c r="BD7" s="43">
        <v>2</v>
      </c>
      <c r="BE7" s="43">
        <v>0</v>
      </c>
      <c r="BF7" s="46">
        <v>2</v>
      </c>
      <c r="BG7" s="47">
        <v>0</v>
      </c>
      <c r="BH7" s="43">
        <v>0</v>
      </c>
      <c r="BI7" s="43">
        <v>0</v>
      </c>
      <c r="BJ7" s="44">
        <v>0</v>
      </c>
      <c r="BK7" s="48">
        <v>23674.77</v>
      </c>
      <c r="BL7" s="49">
        <v>13432.8</v>
      </c>
      <c r="BM7" s="49">
        <v>0</v>
      </c>
      <c r="BN7" s="50">
        <v>0</v>
      </c>
      <c r="BO7" s="51">
        <v>37107.57</v>
      </c>
      <c r="BP7" s="49">
        <v>6455.97</v>
      </c>
      <c r="BQ7" s="49">
        <v>119.18</v>
      </c>
      <c r="BR7" s="49">
        <v>0</v>
      </c>
      <c r="BS7" s="53">
        <v>0</v>
      </c>
      <c r="BT7" s="716">
        <v>6575.15</v>
      </c>
      <c r="BU7" s="49">
        <v>0</v>
      </c>
      <c r="BV7" s="49">
        <v>0</v>
      </c>
      <c r="BW7" s="49">
        <v>0</v>
      </c>
      <c r="BX7" s="49">
        <v>0</v>
      </c>
      <c r="BY7" s="716">
        <v>0</v>
      </c>
      <c r="BZ7" s="52">
        <v>39.02</v>
      </c>
      <c r="CA7" s="49">
        <v>0</v>
      </c>
      <c r="CB7" s="49">
        <v>0</v>
      </c>
      <c r="CC7" s="49">
        <v>0</v>
      </c>
      <c r="CD7" s="716">
        <v>39.02</v>
      </c>
      <c r="CE7" s="52">
        <v>3066.55</v>
      </c>
      <c r="CF7" s="49">
        <v>0</v>
      </c>
      <c r="CG7" s="49">
        <v>0</v>
      </c>
      <c r="CH7" s="49">
        <v>0</v>
      </c>
      <c r="CI7" s="716">
        <v>3066.55</v>
      </c>
      <c r="CJ7" s="52">
        <v>4814.55</v>
      </c>
      <c r="CK7" s="49">
        <v>0</v>
      </c>
      <c r="CL7" s="49">
        <v>0</v>
      </c>
      <c r="CM7" s="49">
        <v>0</v>
      </c>
      <c r="CN7" s="716">
        <v>4814.55</v>
      </c>
      <c r="CO7" s="52">
        <v>5093</v>
      </c>
      <c r="CP7" s="49">
        <v>0</v>
      </c>
      <c r="CQ7" s="49">
        <v>0</v>
      </c>
      <c r="CR7" s="49">
        <v>0</v>
      </c>
      <c r="CS7" s="716">
        <v>5093</v>
      </c>
      <c r="CT7" s="48">
        <v>0</v>
      </c>
      <c r="CU7" s="49">
        <v>0</v>
      </c>
      <c r="CV7" s="49">
        <v>0</v>
      </c>
      <c r="CW7" s="49">
        <v>0</v>
      </c>
      <c r="CX7" s="716">
        <v>0</v>
      </c>
      <c r="CY7" s="49">
        <v>0</v>
      </c>
      <c r="CZ7" s="49">
        <v>0</v>
      </c>
      <c r="DA7" s="49">
        <v>0</v>
      </c>
      <c r="DB7" s="49">
        <v>0</v>
      </c>
      <c r="DC7" s="716">
        <v>0</v>
      </c>
      <c r="DD7" s="52">
        <v>0</v>
      </c>
      <c r="DE7" s="49">
        <v>0</v>
      </c>
      <c r="DF7" s="49">
        <v>0</v>
      </c>
      <c r="DG7" s="49">
        <v>0</v>
      </c>
      <c r="DH7" s="716">
        <v>0</v>
      </c>
      <c r="DI7" s="52">
        <v>0</v>
      </c>
      <c r="DJ7" s="49">
        <v>0</v>
      </c>
      <c r="DK7" s="49">
        <v>0</v>
      </c>
      <c r="DL7" s="49">
        <v>0</v>
      </c>
      <c r="DM7" s="716">
        <v>0</v>
      </c>
      <c r="DN7" s="52">
        <v>0</v>
      </c>
      <c r="DO7" s="49">
        <v>0</v>
      </c>
      <c r="DP7" s="49">
        <v>0</v>
      </c>
      <c r="DQ7" s="49">
        <v>0</v>
      </c>
      <c r="DR7" s="716">
        <v>0</v>
      </c>
      <c r="DS7" s="732">
        <v>0</v>
      </c>
      <c r="DT7" s="675">
        <v>0</v>
      </c>
      <c r="DU7" s="52">
        <v>0</v>
      </c>
      <c r="DV7" s="49">
        <v>0</v>
      </c>
      <c r="DW7" s="49">
        <v>0</v>
      </c>
      <c r="DX7" s="49">
        <v>0</v>
      </c>
      <c r="DY7" s="716">
        <v>0</v>
      </c>
      <c r="DZ7" s="52">
        <v>43143.86</v>
      </c>
      <c r="EA7" s="49">
        <v>13551.98</v>
      </c>
      <c r="EB7" s="49">
        <v>0</v>
      </c>
      <c r="EC7" s="53">
        <v>0</v>
      </c>
      <c r="ED7" s="714">
        <v>56695.84</v>
      </c>
      <c r="EE7" s="56">
        <v>0</v>
      </c>
      <c r="EF7" s="56">
        <v>2</v>
      </c>
      <c r="EG7" s="57">
        <v>1</v>
      </c>
      <c r="EH7" s="58">
        <v>0</v>
      </c>
      <c r="EI7" s="58">
        <v>1</v>
      </c>
      <c r="EJ7" s="59">
        <v>2</v>
      </c>
      <c r="EK7" s="57">
        <v>2</v>
      </c>
      <c r="EL7" s="58">
        <v>0</v>
      </c>
      <c r="EM7" s="58">
        <v>0</v>
      </c>
      <c r="EN7" s="59">
        <v>2</v>
      </c>
      <c r="EO7" s="60">
        <v>6</v>
      </c>
      <c r="EP7" s="56">
        <v>0</v>
      </c>
      <c r="EQ7" s="56">
        <v>1</v>
      </c>
      <c r="ER7" s="57">
        <v>2</v>
      </c>
      <c r="ES7" s="58">
        <v>0</v>
      </c>
      <c r="ET7" s="58">
        <v>0</v>
      </c>
      <c r="EU7" s="59">
        <v>2</v>
      </c>
      <c r="EV7" s="57">
        <v>0</v>
      </c>
      <c r="EW7" s="58">
        <v>0</v>
      </c>
      <c r="EX7" s="58">
        <v>0</v>
      </c>
      <c r="EY7" s="59">
        <v>0</v>
      </c>
      <c r="EZ7" s="60">
        <v>3</v>
      </c>
      <c r="FA7" s="61">
        <v>1</v>
      </c>
      <c r="FB7" s="62">
        <v>2</v>
      </c>
      <c r="FC7" s="62">
        <v>0</v>
      </c>
      <c r="FD7" s="62">
        <v>0</v>
      </c>
      <c r="FE7" s="63"/>
      <c r="FF7" s="62">
        <v>9</v>
      </c>
      <c r="FG7" s="62">
        <v>3</v>
      </c>
      <c r="FH7" s="63">
        <f>SUM(FF7:FG7)</f>
        <v>12</v>
      </c>
      <c r="FI7" s="677">
        <v>9</v>
      </c>
      <c r="FJ7" s="678">
        <v>26</v>
      </c>
      <c r="FK7" s="677">
        <v>0</v>
      </c>
      <c r="FL7" s="678">
        <v>0</v>
      </c>
      <c r="FM7" s="678">
        <v>0</v>
      </c>
      <c r="FN7" s="678">
        <v>0</v>
      </c>
      <c r="FO7" s="678">
        <v>0</v>
      </c>
      <c r="FP7" s="678">
        <v>0</v>
      </c>
      <c r="FQ7" s="678">
        <v>0</v>
      </c>
      <c r="FR7" s="678">
        <v>0</v>
      </c>
      <c r="FS7" s="678">
        <v>0</v>
      </c>
      <c r="FT7" s="678">
        <v>1</v>
      </c>
      <c r="FU7" s="679">
        <v>1</v>
      </c>
      <c r="FV7" s="69">
        <v>35812</v>
      </c>
      <c r="FW7" s="64">
        <v>1659</v>
      </c>
      <c r="FX7" s="64">
        <v>250</v>
      </c>
      <c r="FY7" s="64">
        <v>0</v>
      </c>
      <c r="FZ7" s="64">
        <v>17</v>
      </c>
      <c r="GA7" s="65">
        <v>1926</v>
      </c>
      <c r="GB7" s="64">
        <v>0</v>
      </c>
      <c r="GC7" s="66">
        <v>37738</v>
      </c>
      <c r="GD7" s="67">
        <v>258</v>
      </c>
      <c r="GE7" s="64">
        <v>0</v>
      </c>
      <c r="GF7" s="64">
        <v>22</v>
      </c>
      <c r="GG7" s="68">
        <v>236</v>
      </c>
      <c r="GH7" s="67">
        <v>36</v>
      </c>
      <c r="GI7" s="64">
        <v>0</v>
      </c>
      <c r="GJ7" s="64">
        <v>0</v>
      </c>
      <c r="GK7" s="68">
        <v>36</v>
      </c>
      <c r="GL7" s="67">
        <v>125</v>
      </c>
      <c r="GM7" s="64">
        <v>61</v>
      </c>
      <c r="GN7" s="64">
        <v>0</v>
      </c>
      <c r="GO7" s="68">
        <v>186</v>
      </c>
      <c r="GP7" s="67">
        <v>528</v>
      </c>
      <c r="GQ7" s="64">
        <v>13</v>
      </c>
      <c r="GR7" s="64">
        <v>0</v>
      </c>
      <c r="GS7" s="68">
        <v>541</v>
      </c>
      <c r="GT7" s="67">
        <v>40</v>
      </c>
      <c r="GU7" s="64">
        <v>7</v>
      </c>
      <c r="GV7" s="64">
        <v>0</v>
      </c>
      <c r="GW7" s="68">
        <v>47</v>
      </c>
      <c r="GX7" s="67">
        <v>0</v>
      </c>
      <c r="GY7" s="64">
        <v>0</v>
      </c>
      <c r="GZ7" s="64">
        <v>0</v>
      </c>
      <c r="HA7" s="68">
        <v>0</v>
      </c>
      <c r="HB7" s="67">
        <v>2</v>
      </c>
      <c r="HC7" s="64">
        <v>0</v>
      </c>
      <c r="HD7" s="64">
        <v>0</v>
      </c>
      <c r="HE7" s="68">
        <v>2</v>
      </c>
      <c r="HF7" s="67">
        <v>0</v>
      </c>
      <c r="HG7" s="64">
        <v>0</v>
      </c>
      <c r="HH7" s="64">
        <v>0</v>
      </c>
      <c r="HI7" s="68">
        <v>0</v>
      </c>
      <c r="HJ7" s="69">
        <v>0</v>
      </c>
      <c r="HK7" s="64">
        <v>0</v>
      </c>
      <c r="HL7" s="64">
        <v>0</v>
      </c>
      <c r="HM7" s="68">
        <v>0</v>
      </c>
      <c r="HN7" s="70">
        <v>0</v>
      </c>
      <c r="HO7" s="64">
        <v>0</v>
      </c>
      <c r="HP7" s="64">
        <v>0</v>
      </c>
      <c r="HQ7" s="64">
        <v>0</v>
      </c>
      <c r="HR7" s="68">
        <v>0</v>
      </c>
      <c r="HS7" s="904">
        <v>1048</v>
      </c>
    </row>
    <row r="8" spans="1:227" s="742" customFormat="1" ht="15" customHeight="1">
      <c r="A8" s="742">
        <v>2</v>
      </c>
      <c r="B8" s="742" t="s">
        <v>852</v>
      </c>
      <c r="C8" s="742" t="s">
        <v>88</v>
      </c>
      <c r="D8" s="742">
        <v>2</v>
      </c>
      <c r="E8" s="599" t="s">
        <v>253</v>
      </c>
      <c r="F8" s="28">
        <v>218</v>
      </c>
      <c r="G8" s="29">
        <v>35</v>
      </c>
      <c r="H8" s="30">
        <v>253</v>
      </c>
      <c r="I8" s="31">
        <v>1859</v>
      </c>
      <c r="J8" s="29">
        <v>383</v>
      </c>
      <c r="K8" s="30">
        <v>2242</v>
      </c>
      <c r="L8" s="31">
        <v>0</v>
      </c>
      <c r="M8" s="32">
        <v>85</v>
      </c>
      <c r="N8" s="33">
        <v>62</v>
      </c>
      <c r="O8" s="34">
        <v>2642</v>
      </c>
      <c r="P8" s="34">
        <v>320641</v>
      </c>
      <c r="Q8" s="35">
        <v>244</v>
      </c>
      <c r="R8" s="36">
        <v>60</v>
      </c>
      <c r="S8" s="673" t="s">
        <v>798</v>
      </c>
      <c r="T8" s="37">
        <v>708</v>
      </c>
      <c r="U8" s="38">
        <v>432</v>
      </c>
      <c r="V8" s="38">
        <v>175</v>
      </c>
      <c r="W8" s="38">
        <v>110</v>
      </c>
      <c r="X8" s="38">
        <v>27</v>
      </c>
      <c r="Y8" s="39">
        <v>1452</v>
      </c>
      <c r="Z8" s="37">
        <v>2155</v>
      </c>
      <c r="AA8" s="38">
        <v>716</v>
      </c>
      <c r="AB8" s="39">
        <v>2871</v>
      </c>
      <c r="AC8" s="37">
        <v>250</v>
      </c>
      <c r="AD8" s="38">
        <v>135</v>
      </c>
      <c r="AE8" s="39">
        <v>385</v>
      </c>
      <c r="AF8" s="40">
        <v>2</v>
      </c>
      <c r="AG8" s="41">
        <v>1</v>
      </c>
      <c r="AH8" s="41">
        <v>1</v>
      </c>
      <c r="AI8" s="41">
        <v>1</v>
      </c>
      <c r="AJ8" s="41">
        <v>1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4</v>
      </c>
      <c r="AQ8" s="42">
        <v>0</v>
      </c>
      <c r="AR8" s="435">
        <v>0</v>
      </c>
      <c r="AS8" s="43">
        <v>10</v>
      </c>
      <c r="AT8" s="43">
        <v>3</v>
      </c>
      <c r="AU8" s="43">
        <v>8</v>
      </c>
      <c r="AV8" s="43">
        <v>19</v>
      </c>
      <c r="AW8" s="44">
        <v>40</v>
      </c>
      <c r="AX8" s="43">
        <v>3</v>
      </c>
      <c r="AY8" s="43">
        <v>0</v>
      </c>
      <c r="AZ8" s="43">
        <v>3</v>
      </c>
      <c r="BA8" s="45">
        <v>3</v>
      </c>
      <c r="BB8" s="43">
        <v>5</v>
      </c>
      <c r="BC8" s="46">
        <v>8</v>
      </c>
      <c r="BD8" s="43">
        <v>1</v>
      </c>
      <c r="BE8" s="43">
        <v>0</v>
      </c>
      <c r="BF8" s="46">
        <v>1</v>
      </c>
      <c r="BG8" s="47">
        <v>0</v>
      </c>
      <c r="BH8" s="43">
        <v>0</v>
      </c>
      <c r="BI8" s="43">
        <v>0</v>
      </c>
      <c r="BJ8" s="44">
        <v>0</v>
      </c>
      <c r="BK8" s="48">
        <v>28336.43</v>
      </c>
      <c r="BL8" s="49">
        <v>0</v>
      </c>
      <c r="BM8" s="49">
        <v>19455.71</v>
      </c>
      <c r="BN8" s="50">
        <v>0</v>
      </c>
      <c r="BO8" s="51">
        <v>47792.14</v>
      </c>
      <c r="BP8" s="49">
        <v>17739.47</v>
      </c>
      <c r="BQ8" s="49">
        <v>20582.47</v>
      </c>
      <c r="BR8" s="49">
        <v>1878.75</v>
      </c>
      <c r="BS8" s="53">
        <v>0</v>
      </c>
      <c r="BT8" s="72">
        <v>40200.69</v>
      </c>
      <c r="BU8" s="49">
        <v>0</v>
      </c>
      <c r="BV8" s="49">
        <v>0</v>
      </c>
      <c r="BW8" s="49">
        <v>0</v>
      </c>
      <c r="BX8" s="49">
        <v>0</v>
      </c>
      <c r="BY8" s="72">
        <v>0</v>
      </c>
      <c r="BZ8" s="52">
        <v>2303.87</v>
      </c>
      <c r="CA8" s="49">
        <v>0</v>
      </c>
      <c r="CB8" s="49">
        <v>0</v>
      </c>
      <c r="CC8" s="49">
        <v>0</v>
      </c>
      <c r="CD8" s="72">
        <v>2303.87</v>
      </c>
      <c r="CE8" s="52">
        <v>551.95</v>
      </c>
      <c r="CF8" s="49">
        <v>0</v>
      </c>
      <c r="CG8" s="49">
        <v>0</v>
      </c>
      <c r="CH8" s="49">
        <v>0</v>
      </c>
      <c r="CI8" s="72">
        <v>551.95</v>
      </c>
      <c r="CJ8" s="52">
        <v>2570.25</v>
      </c>
      <c r="CK8" s="49">
        <v>0</v>
      </c>
      <c r="CL8" s="49">
        <v>0</v>
      </c>
      <c r="CM8" s="49">
        <v>0</v>
      </c>
      <c r="CN8" s="72">
        <v>2570.25</v>
      </c>
      <c r="CO8" s="52">
        <v>3557.57</v>
      </c>
      <c r="CP8" s="49">
        <v>0</v>
      </c>
      <c r="CQ8" s="49">
        <v>0</v>
      </c>
      <c r="CR8" s="49">
        <v>0</v>
      </c>
      <c r="CS8" s="72">
        <v>3557.57</v>
      </c>
      <c r="CT8" s="48">
        <v>0</v>
      </c>
      <c r="CU8" s="49">
        <v>0</v>
      </c>
      <c r="CV8" s="49">
        <v>0</v>
      </c>
      <c r="CW8" s="49">
        <v>0</v>
      </c>
      <c r="CX8" s="72">
        <v>0</v>
      </c>
      <c r="CY8" s="49">
        <v>0</v>
      </c>
      <c r="CZ8" s="49">
        <v>0</v>
      </c>
      <c r="DA8" s="49">
        <v>0</v>
      </c>
      <c r="DB8" s="49">
        <v>0</v>
      </c>
      <c r="DC8" s="72">
        <v>0</v>
      </c>
      <c r="DD8" s="52">
        <v>0</v>
      </c>
      <c r="DE8" s="49">
        <v>0</v>
      </c>
      <c r="DF8" s="49">
        <v>0</v>
      </c>
      <c r="DG8" s="49">
        <v>0</v>
      </c>
      <c r="DH8" s="72">
        <v>0</v>
      </c>
      <c r="DI8" s="52">
        <v>0</v>
      </c>
      <c r="DJ8" s="49">
        <v>0</v>
      </c>
      <c r="DK8" s="49">
        <v>0</v>
      </c>
      <c r="DL8" s="49">
        <v>0</v>
      </c>
      <c r="DM8" s="72">
        <v>0</v>
      </c>
      <c r="DN8" s="52">
        <v>0</v>
      </c>
      <c r="DO8" s="49">
        <v>0</v>
      </c>
      <c r="DP8" s="49">
        <v>0</v>
      </c>
      <c r="DQ8" s="49">
        <v>0</v>
      </c>
      <c r="DR8" s="72">
        <v>0</v>
      </c>
      <c r="DS8" s="733">
        <v>0</v>
      </c>
      <c r="DT8" s="675">
        <v>0</v>
      </c>
      <c r="DU8" s="52">
        <v>2598.38</v>
      </c>
      <c r="DV8" s="49">
        <v>0</v>
      </c>
      <c r="DW8" s="49">
        <v>0</v>
      </c>
      <c r="DX8" s="49">
        <v>0</v>
      </c>
      <c r="DY8" s="72">
        <v>2598.38</v>
      </c>
      <c r="DZ8" s="52">
        <v>57657.92</v>
      </c>
      <c r="EA8" s="49">
        <v>20582.47</v>
      </c>
      <c r="EB8" s="49">
        <v>21334.46</v>
      </c>
      <c r="EC8" s="53">
        <v>0</v>
      </c>
      <c r="ED8" s="715">
        <v>99574.85</v>
      </c>
      <c r="EE8" s="56">
        <v>1</v>
      </c>
      <c r="EF8" s="56">
        <v>2</v>
      </c>
      <c r="EG8" s="57">
        <v>4</v>
      </c>
      <c r="EH8" s="58">
        <v>0</v>
      </c>
      <c r="EI8" s="58">
        <v>0</v>
      </c>
      <c r="EJ8" s="59">
        <v>4</v>
      </c>
      <c r="EK8" s="57">
        <v>0</v>
      </c>
      <c r="EL8" s="58">
        <v>1</v>
      </c>
      <c r="EM8" s="58">
        <v>0</v>
      </c>
      <c r="EN8" s="59">
        <v>1</v>
      </c>
      <c r="EO8" s="60">
        <v>8</v>
      </c>
      <c r="EP8" s="56">
        <v>0</v>
      </c>
      <c r="EQ8" s="56">
        <v>0</v>
      </c>
      <c r="ER8" s="57">
        <v>2</v>
      </c>
      <c r="ES8" s="58">
        <v>0</v>
      </c>
      <c r="ET8" s="58">
        <v>0</v>
      </c>
      <c r="EU8" s="59">
        <v>2</v>
      </c>
      <c r="EV8" s="57">
        <v>0</v>
      </c>
      <c r="EW8" s="58">
        <v>0</v>
      </c>
      <c r="EX8" s="58">
        <v>1</v>
      </c>
      <c r="EY8" s="59">
        <v>1</v>
      </c>
      <c r="EZ8" s="60">
        <v>3</v>
      </c>
      <c r="FA8" s="61">
        <v>1</v>
      </c>
      <c r="FB8" s="62">
        <v>4</v>
      </c>
      <c r="FC8" s="62">
        <v>0</v>
      </c>
      <c r="FD8" s="62">
        <v>0</v>
      </c>
      <c r="FE8" s="63"/>
      <c r="FF8" s="62">
        <v>11</v>
      </c>
      <c r="FG8" s="62">
        <v>5</v>
      </c>
      <c r="FH8" s="63">
        <f>SUM(FF8:FG8)</f>
        <v>16</v>
      </c>
      <c r="FI8" s="40">
        <v>5</v>
      </c>
      <c r="FJ8" s="41">
        <v>6</v>
      </c>
      <c r="FK8" s="40">
        <v>0</v>
      </c>
      <c r="FL8" s="41">
        <v>0</v>
      </c>
      <c r="FM8" s="41">
        <v>1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1</v>
      </c>
      <c r="FU8" s="42">
        <v>1</v>
      </c>
      <c r="FV8" s="69">
        <v>41833</v>
      </c>
      <c r="FW8" s="64">
        <v>1248</v>
      </c>
      <c r="FX8" s="64">
        <v>698</v>
      </c>
      <c r="FY8" s="64">
        <v>775</v>
      </c>
      <c r="FZ8" s="64">
        <v>36</v>
      </c>
      <c r="GA8" s="65">
        <v>2757</v>
      </c>
      <c r="GB8" s="64">
        <v>0</v>
      </c>
      <c r="GC8" s="743">
        <v>44590</v>
      </c>
      <c r="GD8" s="67">
        <v>107</v>
      </c>
      <c r="GE8" s="64">
        <v>18</v>
      </c>
      <c r="GF8" s="64">
        <v>0</v>
      </c>
      <c r="GG8" s="68">
        <v>125</v>
      </c>
      <c r="GH8" s="67">
        <v>752</v>
      </c>
      <c r="GI8" s="64">
        <v>0</v>
      </c>
      <c r="GJ8" s="64">
        <v>0</v>
      </c>
      <c r="GK8" s="68">
        <v>752</v>
      </c>
      <c r="GL8" s="67">
        <v>15</v>
      </c>
      <c r="GM8" s="64">
        <v>27</v>
      </c>
      <c r="GN8" s="64">
        <v>0</v>
      </c>
      <c r="GO8" s="68">
        <v>42</v>
      </c>
      <c r="GP8" s="67">
        <v>639</v>
      </c>
      <c r="GQ8" s="64">
        <v>0</v>
      </c>
      <c r="GR8" s="64">
        <v>8</v>
      </c>
      <c r="GS8" s="68">
        <v>631</v>
      </c>
      <c r="GT8" s="67">
        <v>0</v>
      </c>
      <c r="GU8" s="64">
        <v>8</v>
      </c>
      <c r="GV8" s="64">
        <v>0</v>
      </c>
      <c r="GW8" s="68">
        <v>8</v>
      </c>
      <c r="GX8" s="67">
        <v>739</v>
      </c>
      <c r="GY8" s="64">
        <v>80</v>
      </c>
      <c r="GZ8" s="64">
        <v>0</v>
      </c>
      <c r="HA8" s="68">
        <v>819</v>
      </c>
      <c r="HB8" s="67">
        <v>0</v>
      </c>
      <c r="HC8" s="64">
        <v>0</v>
      </c>
      <c r="HD8" s="64">
        <v>0</v>
      </c>
      <c r="HE8" s="68">
        <v>0</v>
      </c>
      <c r="HF8" s="67">
        <v>0</v>
      </c>
      <c r="HG8" s="64">
        <v>0</v>
      </c>
      <c r="HH8" s="64">
        <v>0</v>
      </c>
      <c r="HI8" s="68">
        <v>0</v>
      </c>
      <c r="HJ8" s="69">
        <v>0</v>
      </c>
      <c r="HK8" s="64">
        <v>0</v>
      </c>
      <c r="HL8" s="64">
        <v>0</v>
      </c>
      <c r="HM8" s="68">
        <v>0</v>
      </c>
      <c r="HN8" s="70">
        <v>0</v>
      </c>
      <c r="HO8" s="64">
        <v>0</v>
      </c>
      <c r="HP8" s="64">
        <v>0</v>
      </c>
      <c r="HQ8" s="64">
        <v>0</v>
      </c>
      <c r="HR8" s="68">
        <v>0</v>
      </c>
      <c r="HS8" s="904">
        <v>2377</v>
      </c>
    </row>
    <row r="9" spans="1:227" s="742" customFormat="1" ht="15" customHeight="1">
      <c r="A9" s="742">
        <v>21</v>
      </c>
      <c r="B9" s="742" t="s">
        <v>852</v>
      </c>
      <c r="C9" s="742" t="s">
        <v>107</v>
      </c>
      <c r="D9" s="741">
        <v>3</v>
      </c>
      <c r="E9" s="599" t="s">
        <v>438</v>
      </c>
      <c r="F9" s="28">
        <v>25</v>
      </c>
      <c r="G9" s="29">
        <v>14</v>
      </c>
      <c r="H9" s="30">
        <v>39</v>
      </c>
      <c r="I9" s="31">
        <v>829</v>
      </c>
      <c r="J9" s="29"/>
      <c r="K9" s="30">
        <v>829</v>
      </c>
      <c r="L9" s="31">
        <v>0</v>
      </c>
      <c r="M9" s="32">
        <v>28</v>
      </c>
      <c r="N9" s="33">
        <v>0</v>
      </c>
      <c r="O9" s="34">
        <v>896</v>
      </c>
      <c r="P9" s="34">
        <v>62840</v>
      </c>
      <c r="Q9" s="35">
        <v>244</v>
      </c>
      <c r="R9" s="36">
        <v>60</v>
      </c>
      <c r="S9" s="673" t="s">
        <v>807</v>
      </c>
      <c r="T9" s="37">
        <v>127</v>
      </c>
      <c r="U9" s="38">
        <v>35</v>
      </c>
      <c r="V9" s="38">
        <v>11</v>
      </c>
      <c r="W9" s="38">
        <v>41</v>
      </c>
      <c r="X9" s="38">
        <v>0</v>
      </c>
      <c r="Y9" s="39">
        <v>214</v>
      </c>
      <c r="Z9" s="37">
        <v>86</v>
      </c>
      <c r="AA9" s="38">
        <v>227</v>
      </c>
      <c r="AB9" s="39">
        <v>313</v>
      </c>
      <c r="AC9" s="37">
        <v>60</v>
      </c>
      <c r="AD9" s="38">
        <v>13</v>
      </c>
      <c r="AE9" s="39">
        <v>73</v>
      </c>
      <c r="AF9" s="40">
        <v>1</v>
      </c>
      <c r="AG9" s="41">
        <v>0</v>
      </c>
      <c r="AH9" s="41">
        <v>1</v>
      </c>
      <c r="AI9" s="41">
        <v>0</v>
      </c>
      <c r="AJ9" s="41">
        <v>1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1</v>
      </c>
      <c r="AQ9" s="42">
        <v>0</v>
      </c>
      <c r="AR9" s="435">
        <v>0</v>
      </c>
      <c r="AS9" s="43">
        <v>4</v>
      </c>
      <c r="AT9" s="43">
        <v>1</v>
      </c>
      <c r="AU9" s="43">
        <v>2</v>
      </c>
      <c r="AV9" s="43">
        <v>12</v>
      </c>
      <c r="AW9" s="44">
        <v>19</v>
      </c>
      <c r="AX9" s="43">
        <v>2</v>
      </c>
      <c r="AY9" s="43">
        <v>0</v>
      </c>
      <c r="AZ9" s="43">
        <v>2</v>
      </c>
      <c r="BA9" s="45">
        <v>1</v>
      </c>
      <c r="BB9" s="43">
        <v>1</v>
      </c>
      <c r="BC9" s="46">
        <v>2</v>
      </c>
      <c r="BD9" s="43">
        <v>0</v>
      </c>
      <c r="BE9" s="43">
        <v>0</v>
      </c>
      <c r="BF9" s="46">
        <v>0</v>
      </c>
      <c r="BG9" s="47">
        <v>0</v>
      </c>
      <c r="BH9" s="43">
        <v>4</v>
      </c>
      <c r="BI9" s="43">
        <v>12</v>
      </c>
      <c r="BJ9" s="44">
        <v>16</v>
      </c>
      <c r="BK9" s="48">
        <v>26500</v>
      </c>
      <c r="BL9" s="49">
        <v>0</v>
      </c>
      <c r="BM9" s="49">
        <v>0</v>
      </c>
      <c r="BN9" s="50">
        <v>0</v>
      </c>
      <c r="BO9" s="51">
        <v>26500</v>
      </c>
      <c r="BP9" s="49">
        <v>8430</v>
      </c>
      <c r="BQ9" s="49">
        <v>0</v>
      </c>
      <c r="BR9" s="49">
        <v>0</v>
      </c>
      <c r="BS9" s="53">
        <v>0</v>
      </c>
      <c r="BT9" s="72">
        <v>8430</v>
      </c>
      <c r="BU9" s="49">
        <v>0</v>
      </c>
      <c r="BV9" s="49">
        <v>0</v>
      </c>
      <c r="BW9" s="49">
        <v>0</v>
      </c>
      <c r="BX9" s="49">
        <v>0</v>
      </c>
      <c r="BY9" s="72">
        <v>0</v>
      </c>
      <c r="BZ9" s="52">
        <v>0</v>
      </c>
      <c r="CA9" s="49">
        <v>0</v>
      </c>
      <c r="CB9" s="49">
        <v>0</v>
      </c>
      <c r="CC9" s="49">
        <v>0</v>
      </c>
      <c r="CD9" s="72">
        <v>0</v>
      </c>
      <c r="CE9" s="52">
        <v>91</v>
      </c>
      <c r="CF9" s="49">
        <v>0</v>
      </c>
      <c r="CG9" s="49">
        <v>0</v>
      </c>
      <c r="CH9" s="49">
        <v>0</v>
      </c>
      <c r="CI9" s="72">
        <v>91</v>
      </c>
      <c r="CJ9" s="52">
        <v>422</v>
      </c>
      <c r="CK9" s="49">
        <v>0</v>
      </c>
      <c r="CL9" s="49">
        <v>0</v>
      </c>
      <c r="CM9" s="49">
        <v>0</v>
      </c>
      <c r="CN9" s="72">
        <v>422</v>
      </c>
      <c r="CO9" s="52">
        <v>1532</v>
      </c>
      <c r="CP9" s="49">
        <v>0</v>
      </c>
      <c r="CQ9" s="49">
        <v>0</v>
      </c>
      <c r="CR9" s="49">
        <v>0</v>
      </c>
      <c r="CS9" s="72">
        <v>1532</v>
      </c>
      <c r="CT9" s="48">
        <v>327</v>
      </c>
      <c r="CU9" s="49">
        <v>0</v>
      </c>
      <c r="CV9" s="49">
        <v>0</v>
      </c>
      <c r="CW9" s="49">
        <v>0</v>
      </c>
      <c r="CX9" s="72">
        <v>327</v>
      </c>
      <c r="CY9" s="49">
        <v>0</v>
      </c>
      <c r="CZ9" s="49">
        <v>0</v>
      </c>
      <c r="DA9" s="49">
        <v>0</v>
      </c>
      <c r="DB9" s="49">
        <v>0</v>
      </c>
      <c r="DC9" s="72">
        <v>0</v>
      </c>
      <c r="DD9" s="52">
        <v>0</v>
      </c>
      <c r="DE9" s="49">
        <v>0</v>
      </c>
      <c r="DF9" s="49">
        <v>0</v>
      </c>
      <c r="DG9" s="49">
        <v>0</v>
      </c>
      <c r="DH9" s="72">
        <v>0</v>
      </c>
      <c r="DI9" s="52">
        <v>0</v>
      </c>
      <c r="DJ9" s="49">
        <v>0</v>
      </c>
      <c r="DK9" s="49">
        <v>0</v>
      </c>
      <c r="DL9" s="49">
        <v>0</v>
      </c>
      <c r="DM9" s="72">
        <v>0</v>
      </c>
      <c r="DN9" s="52">
        <v>0</v>
      </c>
      <c r="DO9" s="49">
        <v>0</v>
      </c>
      <c r="DP9" s="49">
        <v>0</v>
      </c>
      <c r="DQ9" s="49">
        <v>0</v>
      </c>
      <c r="DR9" s="72">
        <v>0</v>
      </c>
      <c r="DS9" s="733">
        <v>327</v>
      </c>
      <c r="DT9" s="675">
        <v>0</v>
      </c>
      <c r="DU9" s="52">
        <v>0</v>
      </c>
      <c r="DV9" s="49">
        <v>0</v>
      </c>
      <c r="DW9" s="49">
        <v>0</v>
      </c>
      <c r="DX9" s="49">
        <v>0</v>
      </c>
      <c r="DY9" s="72">
        <v>0</v>
      </c>
      <c r="DZ9" s="52">
        <v>37302</v>
      </c>
      <c r="EA9" s="49">
        <v>0</v>
      </c>
      <c r="EB9" s="49">
        <v>0</v>
      </c>
      <c r="EC9" s="53">
        <v>0</v>
      </c>
      <c r="ED9" s="715">
        <v>37302</v>
      </c>
      <c r="EE9" s="56">
        <v>0</v>
      </c>
      <c r="EF9" s="56">
        <v>1</v>
      </c>
      <c r="EG9" s="57">
        <v>3</v>
      </c>
      <c r="EH9" s="58">
        <v>0</v>
      </c>
      <c r="EI9" s="58">
        <v>0</v>
      </c>
      <c r="EJ9" s="59">
        <v>3</v>
      </c>
      <c r="EK9" s="57">
        <v>0</v>
      </c>
      <c r="EL9" s="58">
        <v>0</v>
      </c>
      <c r="EM9" s="58">
        <v>0</v>
      </c>
      <c r="EN9" s="59">
        <v>0</v>
      </c>
      <c r="EO9" s="60">
        <v>4</v>
      </c>
      <c r="EP9" s="56">
        <v>0</v>
      </c>
      <c r="EQ9" s="56">
        <v>0</v>
      </c>
      <c r="ER9" s="57">
        <v>2</v>
      </c>
      <c r="ES9" s="58">
        <v>0</v>
      </c>
      <c r="ET9" s="58">
        <v>0</v>
      </c>
      <c r="EU9" s="59">
        <v>2</v>
      </c>
      <c r="EV9" s="57">
        <v>0</v>
      </c>
      <c r="EW9" s="58">
        <v>0</v>
      </c>
      <c r="EX9" s="58">
        <v>0</v>
      </c>
      <c r="EY9" s="59">
        <v>0</v>
      </c>
      <c r="EZ9" s="60">
        <v>2</v>
      </c>
      <c r="FA9" s="61">
        <v>0</v>
      </c>
      <c r="FB9" s="62">
        <v>1</v>
      </c>
      <c r="FC9" s="62">
        <v>0</v>
      </c>
      <c r="FD9" s="62">
        <v>0</v>
      </c>
      <c r="FE9" s="63"/>
      <c r="FF9" s="62">
        <v>6</v>
      </c>
      <c r="FG9" s="62">
        <v>1</v>
      </c>
      <c r="FH9" s="63">
        <f>SUM(FF9:FG9)</f>
        <v>7</v>
      </c>
      <c r="FI9" s="40">
        <v>5</v>
      </c>
      <c r="FJ9" s="41">
        <v>4</v>
      </c>
      <c r="FK9" s="40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2">
        <v>0</v>
      </c>
      <c r="FV9" s="69">
        <v>8480</v>
      </c>
      <c r="FW9" s="64">
        <v>530</v>
      </c>
      <c r="FX9" s="64">
        <v>76</v>
      </c>
      <c r="FY9" s="64">
        <v>0</v>
      </c>
      <c r="FZ9" s="64">
        <v>0</v>
      </c>
      <c r="GA9" s="65">
        <v>606</v>
      </c>
      <c r="GB9" s="64">
        <v>0</v>
      </c>
      <c r="GC9" s="743">
        <v>9086</v>
      </c>
      <c r="GD9" s="67">
        <v>9</v>
      </c>
      <c r="GE9" s="64">
        <v>0</v>
      </c>
      <c r="GF9" s="64">
        <v>0</v>
      </c>
      <c r="GG9" s="68">
        <v>9</v>
      </c>
      <c r="GH9" s="67">
        <v>7</v>
      </c>
      <c r="GI9" s="64">
        <v>0</v>
      </c>
      <c r="GJ9" s="64">
        <v>0</v>
      </c>
      <c r="GK9" s="68">
        <v>7</v>
      </c>
      <c r="GL9" s="67">
        <v>0</v>
      </c>
      <c r="GM9" s="64">
        <v>0</v>
      </c>
      <c r="GN9" s="64">
        <v>0</v>
      </c>
      <c r="GO9" s="68">
        <v>0</v>
      </c>
      <c r="GP9" s="67">
        <v>158</v>
      </c>
      <c r="GQ9" s="64">
        <v>23</v>
      </c>
      <c r="GR9" s="64">
        <v>0</v>
      </c>
      <c r="GS9" s="68">
        <v>181</v>
      </c>
      <c r="GT9" s="67">
        <v>42</v>
      </c>
      <c r="GU9" s="64">
        <v>0</v>
      </c>
      <c r="GV9" s="64">
        <v>0</v>
      </c>
      <c r="GW9" s="68">
        <v>42</v>
      </c>
      <c r="GX9" s="67">
        <v>0</v>
      </c>
      <c r="GY9" s="64">
        <v>0</v>
      </c>
      <c r="GZ9" s="64">
        <v>0</v>
      </c>
      <c r="HA9" s="68">
        <v>0</v>
      </c>
      <c r="HB9" s="67">
        <v>1</v>
      </c>
      <c r="HC9" s="64">
        <v>0</v>
      </c>
      <c r="HD9" s="64">
        <v>0</v>
      </c>
      <c r="HE9" s="68">
        <v>1</v>
      </c>
      <c r="HF9" s="67">
        <v>0</v>
      </c>
      <c r="HG9" s="64">
        <v>0</v>
      </c>
      <c r="HH9" s="64">
        <v>0</v>
      </c>
      <c r="HI9" s="68">
        <v>0</v>
      </c>
      <c r="HJ9" s="69">
        <v>0</v>
      </c>
      <c r="HK9" s="64">
        <v>0</v>
      </c>
      <c r="HL9" s="64">
        <v>0</v>
      </c>
      <c r="HM9" s="68">
        <v>0</v>
      </c>
      <c r="HN9" s="70">
        <v>0</v>
      </c>
      <c r="HO9" s="64">
        <v>57</v>
      </c>
      <c r="HP9" s="64">
        <v>0</v>
      </c>
      <c r="HQ9" s="64">
        <v>0</v>
      </c>
      <c r="HR9" s="68">
        <v>57</v>
      </c>
      <c r="HS9" s="904">
        <v>297</v>
      </c>
    </row>
    <row r="10" spans="1:227" s="742" customFormat="1" ht="15" customHeight="1">
      <c r="A10" s="742">
        <v>3</v>
      </c>
      <c r="B10" s="742" t="s">
        <v>852</v>
      </c>
      <c r="C10" s="742" t="s">
        <v>89</v>
      </c>
      <c r="D10" s="741">
        <v>4</v>
      </c>
      <c r="E10" s="599" t="s">
        <v>297</v>
      </c>
      <c r="F10" s="28">
        <v>266</v>
      </c>
      <c r="G10" s="29">
        <v>191</v>
      </c>
      <c r="H10" s="30">
        <v>457</v>
      </c>
      <c r="I10" s="31">
        <v>5232</v>
      </c>
      <c r="J10" s="29">
        <v>454</v>
      </c>
      <c r="K10" s="30">
        <v>5686</v>
      </c>
      <c r="L10" s="31">
        <v>2117</v>
      </c>
      <c r="M10" s="32">
        <v>110</v>
      </c>
      <c r="N10" s="33">
        <v>0</v>
      </c>
      <c r="O10" s="34">
        <v>8370</v>
      </c>
      <c r="P10" s="34">
        <v>0</v>
      </c>
      <c r="Q10" s="35">
        <v>262</v>
      </c>
      <c r="R10" s="36">
        <v>60</v>
      </c>
      <c r="S10" s="673" t="s">
        <v>799</v>
      </c>
      <c r="T10" s="37">
        <v>972</v>
      </c>
      <c r="U10" s="38">
        <v>359</v>
      </c>
      <c r="V10" s="38">
        <v>1287</v>
      </c>
      <c r="W10" s="38">
        <v>381</v>
      </c>
      <c r="X10" s="38">
        <v>1191</v>
      </c>
      <c r="Y10" s="39">
        <v>4190</v>
      </c>
      <c r="Z10" s="37">
        <v>6649</v>
      </c>
      <c r="AA10" s="38">
        <v>918</v>
      </c>
      <c r="AB10" s="39">
        <v>7567</v>
      </c>
      <c r="AC10" s="37">
        <v>779</v>
      </c>
      <c r="AD10" s="38">
        <v>74</v>
      </c>
      <c r="AE10" s="39">
        <v>853</v>
      </c>
      <c r="AF10" s="40">
        <v>1</v>
      </c>
      <c r="AG10" s="41">
        <v>1</v>
      </c>
      <c r="AH10" s="41">
        <v>1</v>
      </c>
      <c r="AI10" s="41">
        <v>1</v>
      </c>
      <c r="AJ10" s="41">
        <v>7</v>
      </c>
      <c r="AK10" s="41">
        <v>2</v>
      </c>
      <c r="AL10" s="41">
        <v>36</v>
      </c>
      <c r="AM10" s="41">
        <v>0</v>
      </c>
      <c r="AN10" s="41">
        <v>2</v>
      </c>
      <c r="AO10" s="41">
        <v>0</v>
      </c>
      <c r="AP10" s="41">
        <v>7</v>
      </c>
      <c r="AQ10" s="42">
        <v>0</v>
      </c>
      <c r="AR10" s="435">
        <v>0</v>
      </c>
      <c r="AS10" s="43">
        <v>27</v>
      </c>
      <c r="AT10" s="43">
        <v>3</v>
      </c>
      <c r="AU10" s="43">
        <v>6</v>
      </c>
      <c r="AV10" s="43">
        <v>72</v>
      </c>
      <c r="AW10" s="44">
        <v>108</v>
      </c>
      <c r="AX10" s="43">
        <v>10</v>
      </c>
      <c r="AY10" s="43">
        <v>1</v>
      </c>
      <c r="AZ10" s="43">
        <v>11</v>
      </c>
      <c r="BA10" s="45">
        <v>1</v>
      </c>
      <c r="BB10" s="43">
        <v>7</v>
      </c>
      <c r="BC10" s="46">
        <v>8</v>
      </c>
      <c r="BD10" s="43">
        <v>0</v>
      </c>
      <c r="BE10" s="43">
        <v>2</v>
      </c>
      <c r="BF10" s="46">
        <v>2</v>
      </c>
      <c r="BG10" s="47">
        <v>0</v>
      </c>
      <c r="BH10" s="43">
        <v>0</v>
      </c>
      <c r="BI10" s="43">
        <v>0</v>
      </c>
      <c r="BJ10" s="44">
        <v>0</v>
      </c>
      <c r="BK10" s="48">
        <v>75603</v>
      </c>
      <c r="BL10" s="49">
        <v>0</v>
      </c>
      <c r="BM10" s="49">
        <v>9472</v>
      </c>
      <c r="BN10" s="50">
        <v>0</v>
      </c>
      <c r="BO10" s="51">
        <v>85075</v>
      </c>
      <c r="BP10" s="49">
        <v>196093</v>
      </c>
      <c r="BQ10" s="49">
        <v>0</v>
      </c>
      <c r="BR10" s="49">
        <v>0</v>
      </c>
      <c r="BS10" s="53">
        <v>0</v>
      </c>
      <c r="BT10" s="72">
        <v>196093</v>
      </c>
      <c r="BU10" s="49">
        <v>2918</v>
      </c>
      <c r="BV10" s="49">
        <v>0</v>
      </c>
      <c r="BW10" s="49">
        <v>0</v>
      </c>
      <c r="BX10" s="49">
        <v>0</v>
      </c>
      <c r="BY10" s="72">
        <v>2918</v>
      </c>
      <c r="BZ10" s="52">
        <v>6373</v>
      </c>
      <c r="CA10" s="49">
        <v>0</v>
      </c>
      <c r="CB10" s="49">
        <v>0</v>
      </c>
      <c r="CC10" s="49">
        <v>0</v>
      </c>
      <c r="CD10" s="72">
        <v>6373</v>
      </c>
      <c r="CE10" s="52">
        <v>17777</v>
      </c>
      <c r="CF10" s="49">
        <v>0</v>
      </c>
      <c r="CG10" s="49">
        <v>0</v>
      </c>
      <c r="CH10" s="49">
        <v>0</v>
      </c>
      <c r="CI10" s="72">
        <v>17777</v>
      </c>
      <c r="CJ10" s="52">
        <v>10501</v>
      </c>
      <c r="CK10" s="49">
        <v>0</v>
      </c>
      <c r="CL10" s="49">
        <v>0</v>
      </c>
      <c r="CM10" s="49">
        <v>0</v>
      </c>
      <c r="CN10" s="72">
        <v>10501</v>
      </c>
      <c r="CO10" s="52">
        <v>12810</v>
      </c>
      <c r="CP10" s="49">
        <v>0</v>
      </c>
      <c r="CQ10" s="49">
        <v>0</v>
      </c>
      <c r="CR10" s="49">
        <v>0</v>
      </c>
      <c r="CS10" s="72">
        <v>12810</v>
      </c>
      <c r="CT10" s="48">
        <v>0</v>
      </c>
      <c r="CU10" s="49">
        <v>0</v>
      </c>
      <c r="CV10" s="49">
        <v>0</v>
      </c>
      <c r="CW10" s="49">
        <v>0</v>
      </c>
      <c r="CX10" s="72">
        <v>0</v>
      </c>
      <c r="CY10" s="49">
        <v>56248</v>
      </c>
      <c r="CZ10" s="49">
        <v>0</v>
      </c>
      <c r="DA10" s="49">
        <v>0</v>
      </c>
      <c r="DB10" s="49">
        <v>0</v>
      </c>
      <c r="DC10" s="72">
        <v>56248</v>
      </c>
      <c r="DD10" s="52">
        <v>0</v>
      </c>
      <c r="DE10" s="49">
        <v>0</v>
      </c>
      <c r="DF10" s="49">
        <v>0</v>
      </c>
      <c r="DG10" s="49">
        <v>0</v>
      </c>
      <c r="DH10" s="72">
        <v>0</v>
      </c>
      <c r="DI10" s="52">
        <v>0</v>
      </c>
      <c r="DJ10" s="49">
        <v>0</v>
      </c>
      <c r="DK10" s="49">
        <v>0</v>
      </c>
      <c r="DL10" s="49">
        <v>0</v>
      </c>
      <c r="DM10" s="72">
        <v>0</v>
      </c>
      <c r="DN10" s="52">
        <v>0</v>
      </c>
      <c r="DO10" s="49">
        <v>0</v>
      </c>
      <c r="DP10" s="49">
        <v>0</v>
      </c>
      <c r="DQ10" s="49">
        <v>0</v>
      </c>
      <c r="DR10" s="72">
        <v>0</v>
      </c>
      <c r="DS10" s="733">
        <v>56248</v>
      </c>
      <c r="DT10" s="675">
        <v>0</v>
      </c>
      <c r="DU10" s="52">
        <v>14346</v>
      </c>
      <c r="DV10" s="49">
        <v>0</v>
      </c>
      <c r="DW10" s="49">
        <v>0</v>
      </c>
      <c r="DX10" s="49">
        <v>0</v>
      </c>
      <c r="DY10" s="72">
        <v>14346</v>
      </c>
      <c r="DZ10" s="52">
        <v>392669</v>
      </c>
      <c r="EA10" s="49">
        <v>0</v>
      </c>
      <c r="EB10" s="49">
        <v>9472</v>
      </c>
      <c r="EC10" s="53">
        <v>0</v>
      </c>
      <c r="ED10" s="715">
        <v>402141</v>
      </c>
      <c r="EE10" s="56">
        <v>1</v>
      </c>
      <c r="EF10" s="56">
        <v>6</v>
      </c>
      <c r="EG10" s="57">
        <v>4</v>
      </c>
      <c r="EH10" s="58">
        <v>1</v>
      </c>
      <c r="EI10" s="58">
        <v>0</v>
      </c>
      <c r="EJ10" s="59">
        <v>5</v>
      </c>
      <c r="EK10" s="57">
        <v>2</v>
      </c>
      <c r="EL10" s="58">
        <v>0</v>
      </c>
      <c r="EM10" s="58">
        <v>0</v>
      </c>
      <c r="EN10" s="59">
        <v>2</v>
      </c>
      <c r="EO10" s="60">
        <v>14</v>
      </c>
      <c r="EP10" s="56">
        <v>0</v>
      </c>
      <c r="EQ10" s="56">
        <v>0</v>
      </c>
      <c r="ER10" s="57">
        <v>6</v>
      </c>
      <c r="ES10" s="58">
        <v>0</v>
      </c>
      <c r="ET10" s="58">
        <v>0</v>
      </c>
      <c r="EU10" s="59">
        <v>6</v>
      </c>
      <c r="EV10" s="57">
        <v>0</v>
      </c>
      <c r="EW10" s="58">
        <v>0</v>
      </c>
      <c r="EX10" s="58">
        <v>2</v>
      </c>
      <c r="EY10" s="59">
        <v>2</v>
      </c>
      <c r="EZ10" s="60">
        <v>8</v>
      </c>
      <c r="FA10" s="61">
        <v>2</v>
      </c>
      <c r="FB10" s="62">
        <v>4</v>
      </c>
      <c r="FC10" s="62">
        <v>0</v>
      </c>
      <c r="FD10" s="62">
        <v>0</v>
      </c>
      <c r="FE10" s="63"/>
      <c r="FF10" s="62">
        <v>22</v>
      </c>
      <c r="FG10" s="62">
        <v>6</v>
      </c>
      <c r="FH10" s="63">
        <f>SUM(FF10:FG10)</f>
        <v>28</v>
      </c>
      <c r="FI10" s="40">
        <v>23</v>
      </c>
      <c r="FJ10" s="41">
        <v>28</v>
      </c>
      <c r="FK10" s="40">
        <v>14</v>
      </c>
      <c r="FL10" s="41">
        <v>24</v>
      </c>
      <c r="FM10" s="41">
        <v>1</v>
      </c>
      <c r="FN10" s="41">
        <v>0</v>
      </c>
      <c r="FO10" s="41">
        <v>3</v>
      </c>
      <c r="FP10" s="41">
        <v>2</v>
      </c>
      <c r="FQ10" s="41">
        <v>2</v>
      </c>
      <c r="FR10" s="41">
        <v>2</v>
      </c>
      <c r="FS10" s="41">
        <v>0</v>
      </c>
      <c r="FT10" s="41">
        <v>5</v>
      </c>
      <c r="FU10" s="42">
        <v>0</v>
      </c>
      <c r="FV10" s="69">
        <v>147865</v>
      </c>
      <c r="FW10" s="64">
        <v>4163</v>
      </c>
      <c r="FX10" s="64">
        <v>4117</v>
      </c>
      <c r="FY10" s="64">
        <v>376</v>
      </c>
      <c r="FZ10" s="64">
        <v>0</v>
      </c>
      <c r="GA10" s="65">
        <v>8656</v>
      </c>
      <c r="GB10" s="64">
        <v>0</v>
      </c>
      <c r="GC10" s="743">
        <v>156521</v>
      </c>
      <c r="GD10" s="67">
        <v>670</v>
      </c>
      <c r="GE10" s="64">
        <v>0</v>
      </c>
      <c r="GF10" s="64">
        <v>0</v>
      </c>
      <c r="GG10" s="68">
        <v>670</v>
      </c>
      <c r="GH10" s="67">
        <v>10</v>
      </c>
      <c r="GI10" s="64">
        <v>0</v>
      </c>
      <c r="GJ10" s="64">
        <v>0</v>
      </c>
      <c r="GK10" s="68">
        <v>10</v>
      </c>
      <c r="GL10" s="67">
        <v>813</v>
      </c>
      <c r="GM10" s="64">
        <v>182</v>
      </c>
      <c r="GN10" s="64">
        <v>0</v>
      </c>
      <c r="GO10" s="68">
        <v>995</v>
      </c>
      <c r="GP10" s="67">
        <v>581</v>
      </c>
      <c r="GQ10" s="64">
        <v>243</v>
      </c>
      <c r="GR10" s="64">
        <v>0</v>
      </c>
      <c r="GS10" s="68">
        <v>824</v>
      </c>
      <c r="GT10" s="67">
        <v>0</v>
      </c>
      <c r="GU10" s="64">
        <v>0</v>
      </c>
      <c r="GV10" s="64">
        <v>0</v>
      </c>
      <c r="GW10" s="68">
        <v>0</v>
      </c>
      <c r="GX10" s="67">
        <v>0</v>
      </c>
      <c r="GY10" s="64">
        <v>0</v>
      </c>
      <c r="GZ10" s="64">
        <v>0</v>
      </c>
      <c r="HA10" s="68">
        <v>0</v>
      </c>
      <c r="HB10" s="67">
        <v>25</v>
      </c>
      <c r="HC10" s="64">
        <v>0</v>
      </c>
      <c r="HD10" s="64">
        <v>0</v>
      </c>
      <c r="HE10" s="68">
        <v>25</v>
      </c>
      <c r="HF10" s="67">
        <v>16</v>
      </c>
      <c r="HG10" s="64">
        <v>0</v>
      </c>
      <c r="HH10" s="64">
        <v>0</v>
      </c>
      <c r="HI10" s="68">
        <v>16</v>
      </c>
      <c r="HJ10" s="69">
        <v>0</v>
      </c>
      <c r="HK10" s="64">
        <v>0</v>
      </c>
      <c r="HL10" s="64">
        <v>0</v>
      </c>
      <c r="HM10" s="68">
        <v>0</v>
      </c>
      <c r="HN10" s="70">
        <v>0</v>
      </c>
      <c r="HO10" s="64">
        <v>0</v>
      </c>
      <c r="HP10" s="64">
        <v>0</v>
      </c>
      <c r="HQ10" s="64">
        <v>0</v>
      </c>
      <c r="HR10" s="68">
        <v>0</v>
      </c>
      <c r="HS10" s="904">
        <v>2540</v>
      </c>
    </row>
    <row r="11" spans="1:227" s="742" customFormat="1" ht="15" customHeight="1">
      <c r="A11" s="742">
        <v>4</v>
      </c>
      <c r="B11" s="742" t="s">
        <v>852</v>
      </c>
      <c r="C11" s="742" t="s">
        <v>90</v>
      </c>
      <c r="D11" s="742">
        <v>5</v>
      </c>
      <c r="E11" s="599" t="s">
        <v>254</v>
      </c>
      <c r="F11" s="28">
        <v>198</v>
      </c>
      <c r="G11" s="29">
        <v>22</v>
      </c>
      <c r="H11" s="30">
        <v>220</v>
      </c>
      <c r="I11" s="31">
        <v>1598</v>
      </c>
      <c r="J11" s="29">
        <v>154</v>
      </c>
      <c r="K11" s="30">
        <v>1752</v>
      </c>
      <c r="L11" s="31">
        <v>0</v>
      </c>
      <c r="M11" s="32">
        <v>69</v>
      </c>
      <c r="N11" s="33">
        <v>5</v>
      </c>
      <c r="O11" s="34">
        <v>2046</v>
      </c>
      <c r="P11" s="34">
        <v>0</v>
      </c>
      <c r="Q11" s="35">
        <v>242</v>
      </c>
      <c r="R11" s="36">
        <v>60</v>
      </c>
      <c r="S11" s="673" t="s">
        <v>800</v>
      </c>
      <c r="T11" s="37">
        <v>213</v>
      </c>
      <c r="U11" s="38">
        <v>92</v>
      </c>
      <c r="V11" s="38">
        <v>189</v>
      </c>
      <c r="W11" s="38">
        <v>50</v>
      </c>
      <c r="X11" s="38">
        <v>55.28</v>
      </c>
      <c r="Y11" s="39">
        <v>599.28</v>
      </c>
      <c r="Z11" s="37">
        <v>258</v>
      </c>
      <c r="AA11" s="38">
        <v>1423</v>
      </c>
      <c r="AB11" s="39">
        <v>1681</v>
      </c>
      <c r="AC11" s="37">
        <v>96</v>
      </c>
      <c r="AD11" s="38">
        <v>20</v>
      </c>
      <c r="AE11" s="39">
        <v>116</v>
      </c>
      <c r="AF11" s="40">
        <v>2</v>
      </c>
      <c r="AG11" s="41">
        <v>1</v>
      </c>
      <c r="AH11" s="41">
        <v>1</v>
      </c>
      <c r="AI11" s="41">
        <v>0</v>
      </c>
      <c r="AJ11" s="41">
        <v>2</v>
      </c>
      <c r="AK11" s="41">
        <v>0</v>
      </c>
      <c r="AL11" s="41">
        <v>2</v>
      </c>
      <c r="AM11" s="41">
        <v>0</v>
      </c>
      <c r="AN11" s="41">
        <v>0</v>
      </c>
      <c r="AO11" s="41">
        <v>0</v>
      </c>
      <c r="AP11" s="41">
        <v>0</v>
      </c>
      <c r="AQ11" s="42">
        <v>0</v>
      </c>
      <c r="AR11" s="435">
        <v>0</v>
      </c>
      <c r="AS11" s="43">
        <v>6</v>
      </c>
      <c r="AT11" s="43">
        <v>2</v>
      </c>
      <c r="AU11" s="43">
        <v>0</v>
      </c>
      <c r="AV11" s="43">
        <v>7</v>
      </c>
      <c r="AW11" s="44">
        <v>15</v>
      </c>
      <c r="AX11" s="43">
        <v>8</v>
      </c>
      <c r="AY11" s="43">
        <v>7</v>
      </c>
      <c r="AZ11" s="43">
        <v>15</v>
      </c>
      <c r="BA11" s="45">
        <v>1</v>
      </c>
      <c r="BB11" s="43">
        <v>2</v>
      </c>
      <c r="BC11" s="46">
        <v>3</v>
      </c>
      <c r="BD11" s="43">
        <v>3</v>
      </c>
      <c r="BE11" s="43">
        <v>0</v>
      </c>
      <c r="BF11" s="46">
        <v>3</v>
      </c>
      <c r="BG11" s="47">
        <v>0</v>
      </c>
      <c r="BH11" s="43">
        <v>1</v>
      </c>
      <c r="BI11" s="43">
        <v>0</v>
      </c>
      <c r="BJ11" s="44">
        <v>1</v>
      </c>
      <c r="BK11" s="48">
        <v>11823.33</v>
      </c>
      <c r="BL11" s="49">
        <v>0</v>
      </c>
      <c r="BM11" s="49">
        <v>23255</v>
      </c>
      <c r="BN11" s="50">
        <v>0</v>
      </c>
      <c r="BO11" s="51">
        <v>35078.33</v>
      </c>
      <c r="BP11" s="49">
        <v>195463</v>
      </c>
      <c r="BQ11" s="49">
        <v>0</v>
      </c>
      <c r="BR11" s="49">
        <v>5811</v>
      </c>
      <c r="BS11" s="53">
        <v>0</v>
      </c>
      <c r="BT11" s="72">
        <v>201274</v>
      </c>
      <c r="BU11" s="49">
        <v>0</v>
      </c>
      <c r="BV11" s="49">
        <v>0</v>
      </c>
      <c r="BW11" s="49">
        <v>5701.77</v>
      </c>
      <c r="BX11" s="49">
        <v>0</v>
      </c>
      <c r="BY11" s="72">
        <v>5701.77</v>
      </c>
      <c r="BZ11" s="52">
        <v>0</v>
      </c>
      <c r="CA11" s="49">
        <v>0</v>
      </c>
      <c r="CB11" s="49">
        <v>0</v>
      </c>
      <c r="CC11" s="49">
        <v>0</v>
      </c>
      <c r="CD11" s="72">
        <v>0</v>
      </c>
      <c r="CE11" s="52">
        <v>0</v>
      </c>
      <c r="CF11" s="49">
        <v>0</v>
      </c>
      <c r="CG11" s="49">
        <v>0</v>
      </c>
      <c r="CH11" s="49">
        <v>0</v>
      </c>
      <c r="CI11" s="72">
        <v>0</v>
      </c>
      <c r="CJ11" s="52">
        <v>1904</v>
      </c>
      <c r="CK11" s="49">
        <v>0</v>
      </c>
      <c r="CL11" s="49">
        <v>0</v>
      </c>
      <c r="CM11" s="49">
        <v>0</v>
      </c>
      <c r="CN11" s="72">
        <v>1904</v>
      </c>
      <c r="CO11" s="52">
        <v>1642</v>
      </c>
      <c r="CP11" s="49">
        <v>0</v>
      </c>
      <c r="CQ11" s="49">
        <v>0</v>
      </c>
      <c r="CR11" s="49">
        <v>0</v>
      </c>
      <c r="CS11" s="72">
        <v>1642</v>
      </c>
      <c r="CT11" s="48">
        <v>0</v>
      </c>
      <c r="CU11" s="49">
        <v>0</v>
      </c>
      <c r="CV11" s="49">
        <v>0</v>
      </c>
      <c r="CW11" s="49">
        <v>0</v>
      </c>
      <c r="CX11" s="72">
        <v>0</v>
      </c>
      <c r="CY11" s="49">
        <v>0</v>
      </c>
      <c r="CZ11" s="49">
        <v>0</v>
      </c>
      <c r="DA11" s="49">
        <v>0</v>
      </c>
      <c r="DB11" s="49">
        <v>0</v>
      </c>
      <c r="DC11" s="72">
        <v>0</v>
      </c>
      <c r="DD11" s="52">
        <v>0</v>
      </c>
      <c r="DE11" s="49">
        <v>0</v>
      </c>
      <c r="DF11" s="49">
        <v>0</v>
      </c>
      <c r="DG11" s="49">
        <v>0</v>
      </c>
      <c r="DH11" s="72">
        <v>0</v>
      </c>
      <c r="DI11" s="52">
        <v>0</v>
      </c>
      <c r="DJ11" s="49">
        <v>0</v>
      </c>
      <c r="DK11" s="49">
        <v>0</v>
      </c>
      <c r="DL11" s="49">
        <v>0</v>
      </c>
      <c r="DM11" s="72">
        <v>0</v>
      </c>
      <c r="DN11" s="52">
        <v>0</v>
      </c>
      <c r="DO11" s="49">
        <v>0</v>
      </c>
      <c r="DP11" s="49">
        <v>0</v>
      </c>
      <c r="DQ11" s="49">
        <v>0</v>
      </c>
      <c r="DR11" s="72">
        <v>0</v>
      </c>
      <c r="DS11" s="733">
        <v>0</v>
      </c>
      <c r="DT11" s="675">
        <v>0</v>
      </c>
      <c r="DU11" s="52">
        <v>0</v>
      </c>
      <c r="DV11" s="49">
        <v>0</v>
      </c>
      <c r="DW11" s="49">
        <v>0</v>
      </c>
      <c r="DX11" s="49">
        <v>0</v>
      </c>
      <c r="DY11" s="72">
        <v>0</v>
      </c>
      <c r="DZ11" s="52">
        <v>210832.33</v>
      </c>
      <c r="EA11" s="49">
        <v>0</v>
      </c>
      <c r="EB11" s="49">
        <v>34767.77</v>
      </c>
      <c r="EC11" s="53">
        <v>0</v>
      </c>
      <c r="ED11" s="715">
        <v>245600.1</v>
      </c>
      <c r="EE11" s="56">
        <v>0</v>
      </c>
      <c r="EF11" s="56">
        <v>3</v>
      </c>
      <c r="EG11" s="57">
        <v>2</v>
      </c>
      <c r="EH11" s="58">
        <v>0</v>
      </c>
      <c r="EI11" s="58">
        <v>0</v>
      </c>
      <c r="EJ11" s="59">
        <v>2</v>
      </c>
      <c r="EK11" s="57">
        <v>0</v>
      </c>
      <c r="EL11" s="58">
        <v>0</v>
      </c>
      <c r="EM11" s="58">
        <v>1</v>
      </c>
      <c r="EN11" s="59">
        <v>1</v>
      </c>
      <c r="EO11" s="60">
        <v>6</v>
      </c>
      <c r="EP11" s="56">
        <v>0</v>
      </c>
      <c r="EQ11" s="56">
        <v>0</v>
      </c>
      <c r="ER11" s="57">
        <v>4</v>
      </c>
      <c r="ES11" s="58">
        <v>0</v>
      </c>
      <c r="ET11" s="58">
        <v>0</v>
      </c>
      <c r="EU11" s="59">
        <v>4</v>
      </c>
      <c r="EV11" s="57">
        <v>0</v>
      </c>
      <c r="EW11" s="58">
        <v>0</v>
      </c>
      <c r="EX11" s="58">
        <v>0</v>
      </c>
      <c r="EY11" s="59">
        <v>0</v>
      </c>
      <c r="EZ11" s="60">
        <v>4</v>
      </c>
      <c r="FA11" s="61">
        <v>1</v>
      </c>
      <c r="FB11" s="62">
        <v>1</v>
      </c>
      <c r="FC11" s="62">
        <v>0</v>
      </c>
      <c r="FD11" s="62">
        <v>0</v>
      </c>
      <c r="FE11" s="63"/>
      <c r="FF11" s="62">
        <v>10</v>
      </c>
      <c r="FG11" s="62">
        <v>2</v>
      </c>
      <c r="FH11" s="63">
        <f>SUM(FF11:FG11)</f>
        <v>12</v>
      </c>
      <c r="FI11" s="40">
        <v>7</v>
      </c>
      <c r="FJ11" s="41">
        <v>4</v>
      </c>
      <c r="FK11" s="40">
        <v>0</v>
      </c>
      <c r="FL11" s="41">
        <v>0</v>
      </c>
      <c r="FM11" s="41">
        <v>0</v>
      </c>
      <c r="FN11" s="41">
        <v>0</v>
      </c>
      <c r="FO11" s="41">
        <v>4</v>
      </c>
      <c r="FP11" s="41">
        <v>2</v>
      </c>
      <c r="FQ11" s="41">
        <v>0</v>
      </c>
      <c r="FR11" s="41">
        <v>0</v>
      </c>
      <c r="FS11" s="41">
        <v>0</v>
      </c>
      <c r="FT11" s="41">
        <v>0</v>
      </c>
      <c r="FU11" s="42">
        <v>0</v>
      </c>
      <c r="FV11" s="69">
        <v>33966</v>
      </c>
      <c r="FW11" s="64">
        <v>1052</v>
      </c>
      <c r="FX11" s="64">
        <v>41</v>
      </c>
      <c r="FY11" s="64">
        <v>0</v>
      </c>
      <c r="FZ11" s="64">
        <v>7</v>
      </c>
      <c r="GA11" s="65">
        <v>1100</v>
      </c>
      <c r="GB11" s="64">
        <v>30</v>
      </c>
      <c r="GC11" s="743">
        <v>35036</v>
      </c>
      <c r="GD11" s="67">
        <v>69</v>
      </c>
      <c r="GE11" s="64">
        <v>0</v>
      </c>
      <c r="GF11" s="64">
        <v>0</v>
      </c>
      <c r="GG11" s="68">
        <v>69</v>
      </c>
      <c r="GH11" s="67">
        <v>390</v>
      </c>
      <c r="GI11" s="64">
        <v>0</v>
      </c>
      <c r="GJ11" s="64">
        <v>0</v>
      </c>
      <c r="GK11" s="68">
        <v>390</v>
      </c>
      <c r="GL11" s="67">
        <v>34</v>
      </c>
      <c r="GM11" s="64">
        <v>0</v>
      </c>
      <c r="GN11" s="64">
        <v>0</v>
      </c>
      <c r="GO11" s="68">
        <v>34</v>
      </c>
      <c r="GP11" s="67">
        <v>323</v>
      </c>
      <c r="GQ11" s="64">
        <v>0</v>
      </c>
      <c r="GR11" s="64">
        <v>0</v>
      </c>
      <c r="GS11" s="68">
        <v>323</v>
      </c>
      <c r="GT11" s="67">
        <v>0</v>
      </c>
      <c r="GU11" s="64">
        <v>0</v>
      </c>
      <c r="GV11" s="64">
        <v>0</v>
      </c>
      <c r="GW11" s="68">
        <v>0</v>
      </c>
      <c r="GX11" s="67">
        <v>0</v>
      </c>
      <c r="GY11" s="64">
        <v>0</v>
      </c>
      <c r="GZ11" s="64">
        <v>0</v>
      </c>
      <c r="HA11" s="68">
        <v>0</v>
      </c>
      <c r="HB11" s="67">
        <v>0</v>
      </c>
      <c r="HC11" s="64">
        <v>0</v>
      </c>
      <c r="HD11" s="64">
        <v>0</v>
      </c>
      <c r="HE11" s="68">
        <v>0</v>
      </c>
      <c r="HF11" s="67">
        <v>0</v>
      </c>
      <c r="HG11" s="64">
        <v>0</v>
      </c>
      <c r="HH11" s="64">
        <v>0</v>
      </c>
      <c r="HI11" s="68">
        <v>0</v>
      </c>
      <c r="HJ11" s="69">
        <v>0</v>
      </c>
      <c r="HK11" s="64">
        <v>0</v>
      </c>
      <c r="HL11" s="64">
        <v>0</v>
      </c>
      <c r="HM11" s="68">
        <v>0</v>
      </c>
      <c r="HN11" s="70">
        <v>0</v>
      </c>
      <c r="HO11" s="64">
        <v>0</v>
      </c>
      <c r="HP11" s="64">
        <v>0</v>
      </c>
      <c r="HQ11" s="64">
        <v>0</v>
      </c>
      <c r="HR11" s="68">
        <v>0</v>
      </c>
      <c r="HS11" s="904">
        <v>816</v>
      </c>
    </row>
    <row r="12" spans="1:227" s="742" customFormat="1" ht="15" customHeight="1">
      <c r="A12" s="742">
        <v>5</v>
      </c>
      <c r="B12" s="742" t="s">
        <v>852</v>
      </c>
      <c r="C12" s="742" t="s">
        <v>91</v>
      </c>
      <c r="D12" s="741">
        <v>6</v>
      </c>
      <c r="E12" s="599" t="s">
        <v>255</v>
      </c>
      <c r="F12" s="28">
        <v>114</v>
      </c>
      <c r="G12" s="29">
        <v>21</v>
      </c>
      <c r="H12" s="30">
        <v>135</v>
      </c>
      <c r="I12" s="31">
        <v>866</v>
      </c>
      <c r="J12" s="29">
        <v>105</v>
      </c>
      <c r="K12" s="30">
        <v>971</v>
      </c>
      <c r="L12" s="31">
        <v>28</v>
      </c>
      <c r="M12" s="32">
        <v>77</v>
      </c>
      <c r="N12" s="33">
        <v>56</v>
      </c>
      <c r="O12" s="34">
        <v>1267</v>
      </c>
      <c r="P12" s="34">
        <v>198269</v>
      </c>
      <c r="Q12" s="35">
        <v>243</v>
      </c>
      <c r="R12" s="36">
        <v>60</v>
      </c>
      <c r="S12" s="673" t="s">
        <v>801</v>
      </c>
      <c r="T12" s="37">
        <v>556.5</v>
      </c>
      <c r="U12" s="38">
        <v>578.31</v>
      </c>
      <c r="V12" s="38">
        <v>194.41</v>
      </c>
      <c r="W12" s="38">
        <v>78.43</v>
      </c>
      <c r="X12" s="38">
        <v>6.08</v>
      </c>
      <c r="Y12" s="39">
        <v>1413.73</v>
      </c>
      <c r="Z12" s="37">
        <v>2089</v>
      </c>
      <c r="AA12" s="38">
        <v>1000</v>
      </c>
      <c r="AB12" s="39">
        <v>3089</v>
      </c>
      <c r="AC12" s="37">
        <v>257</v>
      </c>
      <c r="AD12" s="38">
        <v>103</v>
      </c>
      <c r="AE12" s="39">
        <v>360</v>
      </c>
      <c r="AF12" s="40">
        <v>0</v>
      </c>
      <c r="AG12" s="41">
        <v>1</v>
      </c>
      <c r="AH12" s="41">
        <v>1</v>
      </c>
      <c r="AI12" s="41">
        <v>1</v>
      </c>
      <c r="AJ12" s="41">
        <v>1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2</v>
      </c>
      <c r="AQ12" s="42">
        <v>0</v>
      </c>
      <c r="AR12" s="435">
        <v>0</v>
      </c>
      <c r="AS12" s="43">
        <v>9</v>
      </c>
      <c r="AT12" s="43">
        <v>2</v>
      </c>
      <c r="AU12" s="43">
        <v>0</v>
      </c>
      <c r="AV12" s="43">
        <v>35</v>
      </c>
      <c r="AW12" s="44">
        <v>46</v>
      </c>
      <c r="AX12" s="43">
        <v>2</v>
      </c>
      <c r="AY12" s="43">
        <v>0</v>
      </c>
      <c r="AZ12" s="43">
        <v>2</v>
      </c>
      <c r="BA12" s="45">
        <v>2</v>
      </c>
      <c r="BB12" s="43">
        <v>2</v>
      </c>
      <c r="BC12" s="46">
        <v>4</v>
      </c>
      <c r="BD12" s="43">
        <v>0</v>
      </c>
      <c r="BE12" s="43">
        <v>1</v>
      </c>
      <c r="BF12" s="46">
        <v>1</v>
      </c>
      <c r="BG12" s="47">
        <v>0</v>
      </c>
      <c r="BH12" s="43">
        <v>0</v>
      </c>
      <c r="BI12" s="43">
        <v>0</v>
      </c>
      <c r="BJ12" s="44">
        <v>0</v>
      </c>
      <c r="BK12" s="48">
        <v>10560.24</v>
      </c>
      <c r="BL12" s="49">
        <v>0</v>
      </c>
      <c r="BM12" s="49">
        <v>7113</v>
      </c>
      <c r="BN12" s="50">
        <v>0</v>
      </c>
      <c r="BO12" s="51">
        <v>17673.24</v>
      </c>
      <c r="BP12" s="49">
        <v>108630.06</v>
      </c>
      <c r="BQ12" s="49">
        <v>0</v>
      </c>
      <c r="BR12" s="49">
        <v>0</v>
      </c>
      <c r="BS12" s="53">
        <v>0</v>
      </c>
      <c r="BT12" s="72">
        <v>108630.06</v>
      </c>
      <c r="BU12" s="49">
        <v>0</v>
      </c>
      <c r="BV12" s="49">
        <v>851.38</v>
      </c>
      <c r="BW12" s="49">
        <v>0</v>
      </c>
      <c r="BX12" s="49">
        <v>0</v>
      </c>
      <c r="BY12" s="72">
        <v>851.38</v>
      </c>
      <c r="BZ12" s="52">
        <v>823.8</v>
      </c>
      <c r="CA12" s="49">
        <v>0</v>
      </c>
      <c r="CB12" s="49">
        <v>0</v>
      </c>
      <c r="CC12" s="49">
        <v>0</v>
      </c>
      <c r="CD12" s="72">
        <v>823.8</v>
      </c>
      <c r="CE12" s="52">
        <v>1648.25</v>
      </c>
      <c r="CF12" s="49">
        <v>0</v>
      </c>
      <c r="CG12" s="49">
        <v>0</v>
      </c>
      <c r="CH12" s="49">
        <v>0</v>
      </c>
      <c r="CI12" s="72">
        <v>1648.25</v>
      </c>
      <c r="CJ12" s="52">
        <v>1268.51</v>
      </c>
      <c r="CK12" s="49">
        <v>0</v>
      </c>
      <c r="CL12" s="49">
        <v>0</v>
      </c>
      <c r="CM12" s="49">
        <v>0</v>
      </c>
      <c r="CN12" s="72">
        <v>1268.51</v>
      </c>
      <c r="CO12" s="52">
        <v>3561.61</v>
      </c>
      <c r="CP12" s="49">
        <v>0</v>
      </c>
      <c r="CQ12" s="49">
        <v>0</v>
      </c>
      <c r="CR12" s="49">
        <v>0</v>
      </c>
      <c r="CS12" s="72">
        <v>3561.61</v>
      </c>
      <c r="CT12" s="48">
        <v>0</v>
      </c>
      <c r="CU12" s="49">
        <v>0</v>
      </c>
      <c r="CV12" s="49">
        <v>0</v>
      </c>
      <c r="CW12" s="49">
        <v>0</v>
      </c>
      <c r="CX12" s="72">
        <v>0</v>
      </c>
      <c r="CY12" s="49">
        <v>0</v>
      </c>
      <c r="CZ12" s="49">
        <v>0</v>
      </c>
      <c r="DA12" s="49">
        <v>0</v>
      </c>
      <c r="DB12" s="49">
        <v>0</v>
      </c>
      <c r="DC12" s="72">
        <v>0</v>
      </c>
      <c r="DD12" s="52">
        <v>0</v>
      </c>
      <c r="DE12" s="49">
        <v>0</v>
      </c>
      <c r="DF12" s="49">
        <v>0</v>
      </c>
      <c r="DG12" s="49">
        <v>0</v>
      </c>
      <c r="DH12" s="72">
        <v>0</v>
      </c>
      <c r="DI12" s="52">
        <v>0</v>
      </c>
      <c r="DJ12" s="49">
        <v>0</v>
      </c>
      <c r="DK12" s="49">
        <v>0</v>
      </c>
      <c r="DL12" s="49">
        <v>0</v>
      </c>
      <c r="DM12" s="72">
        <v>0</v>
      </c>
      <c r="DN12" s="52">
        <v>0</v>
      </c>
      <c r="DO12" s="49">
        <v>0</v>
      </c>
      <c r="DP12" s="49">
        <v>0</v>
      </c>
      <c r="DQ12" s="49">
        <v>0</v>
      </c>
      <c r="DR12" s="72">
        <v>0</v>
      </c>
      <c r="DS12" s="733">
        <v>0</v>
      </c>
      <c r="DT12" s="675">
        <v>0</v>
      </c>
      <c r="DU12" s="52">
        <v>1969.09</v>
      </c>
      <c r="DV12" s="49">
        <v>0</v>
      </c>
      <c r="DW12" s="49">
        <v>0</v>
      </c>
      <c r="DX12" s="49">
        <v>0</v>
      </c>
      <c r="DY12" s="72">
        <v>1969.09</v>
      </c>
      <c r="DZ12" s="52">
        <v>128461.56</v>
      </c>
      <c r="EA12" s="49">
        <v>851.38</v>
      </c>
      <c r="EB12" s="49">
        <v>7113</v>
      </c>
      <c r="EC12" s="53">
        <v>0</v>
      </c>
      <c r="ED12" s="715">
        <v>136425.94</v>
      </c>
      <c r="EE12" s="56">
        <v>1</v>
      </c>
      <c r="EF12" s="56">
        <v>3</v>
      </c>
      <c r="EG12" s="57">
        <v>4</v>
      </c>
      <c r="EH12" s="58">
        <v>0</v>
      </c>
      <c r="EI12" s="58">
        <v>0</v>
      </c>
      <c r="EJ12" s="59">
        <v>4</v>
      </c>
      <c r="EK12" s="57">
        <v>0</v>
      </c>
      <c r="EL12" s="58">
        <v>0</v>
      </c>
      <c r="EM12" s="58">
        <v>2</v>
      </c>
      <c r="EN12" s="59">
        <v>2</v>
      </c>
      <c r="EO12" s="60">
        <v>10</v>
      </c>
      <c r="EP12" s="56">
        <v>0</v>
      </c>
      <c r="EQ12" s="56">
        <v>0</v>
      </c>
      <c r="ER12" s="57">
        <v>2</v>
      </c>
      <c r="ES12" s="58">
        <v>0</v>
      </c>
      <c r="ET12" s="58">
        <v>0</v>
      </c>
      <c r="EU12" s="59">
        <v>2</v>
      </c>
      <c r="EV12" s="57">
        <v>0</v>
      </c>
      <c r="EW12" s="58">
        <v>0</v>
      </c>
      <c r="EX12" s="58">
        <v>2</v>
      </c>
      <c r="EY12" s="59">
        <v>2</v>
      </c>
      <c r="EZ12" s="60">
        <v>4</v>
      </c>
      <c r="FA12" s="61">
        <v>0</v>
      </c>
      <c r="FB12" s="62">
        <v>2</v>
      </c>
      <c r="FC12" s="62">
        <v>0</v>
      </c>
      <c r="FD12" s="62">
        <v>0</v>
      </c>
      <c r="FE12" s="63"/>
      <c r="FF12" s="62">
        <v>14</v>
      </c>
      <c r="FG12" s="62">
        <v>2</v>
      </c>
      <c r="FH12" s="63">
        <f>SUM(FF12:FG12)</f>
        <v>16</v>
      </c>
      <c r="FI12" s="40">
        <v>16</v>
      </c>
      <c r="FJ12" s="41">
        <v>41</v>
      </c>
      <c r="FK12" s="40">
        <v>0</v>
      </c>
      <c r="FL12" s="41">
        <v>0</v>
      </c>
      <c r="FM12" s="41">
        <v>0</v>
      </c>
      <c r="FN12" s="41">
        <v>0</v>
      </c>
      <c r="FO12" s="41">
        <v>7</v>
      </c>
      <c r="FP12" s="41">
        <v>2</v>
      </c>
      <c r="FQ12" s="41">
        <v>0</v>
      </c>
      <c r="FR12" s="41">
        <v>0</v>
      </c>
      <c r="FS12" s="41">
        <v>0</v>
      </c>
      <c r="FT12" s="41">
        <v>0</v>
      </c>
      <c r="FU12" s="42">
        <v>0</v>
      </c>
      <c r="FV12" s="69">
        <v>30192</v>
      </c>
      <c r="FW12" s="64">
        <v>355</v>
      </c>
      <c r="FX12" s="64">
        <v>949</v>
      </c>
      <c r="FY12" s="64">
        <v>0</v>
      </c>
      <c r="FZ12" s="64">
        <v>19</v>
      </c>
      <c r="GA12" s="65">
        <v>1323</v>
      </c>
      <c r="GB12" s="64">
        <v>0</v>
      </c>
      <c r="GC12" s="743">
        <v>31515</v>
      </c>
      <c r="GD12" s="67">
        <v>99</v>
      </c>
      <c r="GE12" s="64">
        <v>1</v>
      </c>
      <c r="GF12" s="64">
        <v>0</v>
      </c>
      <c r="GG12" s="68">
        <v>100</v>
      </c>
      <c r="GH12" s="67">
        <v>139</v>
      </c>
      <c r="GI12" s="64">
        <v>0</v>
      </c>
      <c r="GJ12" s="64">
        <v>0</v>
      </c>
      <c r="GK12" s="68">
        <v>139</v>
      </c>
      <c r="GL12" s="67">
        <v>34</v>
      </c>
      <c r="GM12" s="64">
        <v>42</v>
      </c>
      <c r="GN12" s="64">
        <v>0</v>
      </c>
      <c r="GO12" s="68">
        <v>76</v>
      </c>
      <c r="GP12" s="67">
        <v>378</v>
      </c>
      <c r="GQ12" s="64">
        <v>49</v>
      </c>
      <c r="GR12" s="64">
        <v>0</v>
      </c>
      <c r="GS12" s="68">
        <v>427</v>
      </c>
      <c r="GT12" s="67">
        <v>0</v>
      </c>
      <c r="GU12" s="64">
        <v>0</v>
      </c>
      <c r="GV12" s="64">
        <v>0</v>
      </c>
      <c r="GW12" s="68">
        <v>0</v>
      </c>
      <c r="GX12" s="67">
        <v>20817</v>
      </c>
      <c r="GY12" s="64">
        <v>2562</v>
      </c>
      <c r="GZ12" s="64">
        <v>0</v>
      </c>
      <c r="HA12" s="68">
        <v>23379</v>
      </c>
      <c r="HB12" s="67">
        <v>0</v>
      </c>
      <c r="HC12" s="64">
        <v>0</v>
      </c>
      <c r="HD12" s="64">
        <v>0</v>
      </c>
      <c r="HE12" s="68">
        <v>0</v>
      </c>
      <c r="HF12" s="67">
        <v>0</v>
      </c>
      <c r="HG12" s="64">
        <v>0</v>
      </c>
      <c r="HH12" s="64">
        <v>0</v>
      </c>
      <c r="HI12" s="68">
        <v>0</v>
      </c>
      <c r="HJ12" s="69">
        <v>0</v>
      </c>
      <c r="HK12" s="64">
        <v>0</v>
      </c>
      <c r="HL12" s="64">
        <v>0</v>
      </c>
      <c r="HM12" s="68">
        <v>0</v>
      </c>
      <c r="HN12" s="70">
        <v>0</v>
      </c>
      <c r="HO12" s="64">
        <v>0</v>
      </c>
      <c r="HP12" s="64">
        <v>0</v>
      </c>
      <c r="HQ12" s="64">
        <v>0</v>
      </c>
      <c r="HR12" s="68">
        <v>0</v>
      </c>
      <c r="HS12" s="904">
        <v>24121</v>
      </c>
    </row>
    <row r="13" spans="1:227" s="742" customFormat="1" ht="15" customHeight="1">
      <c r="A13" s="742">
        <v>6</v>
      </c>
      <c r="B13" s="742" t="s">
        <v>852</v>
      </c>
      <c r="C13" s="742" t="s">
        <v>92</v>
      </c>
      <c r="D13" s="741">
        <v>7</v>
      </c>
      <c r="E13" s="599" t="s">
        <v>256</v>
      </c>
      <c r="F13" s="28">
        <v>217</v>
      </c>
      <c r="G13" s="29">
        <v>110</v>
      </c>
      <c r="H13" s="30">
        <v>327</v>
      </c>
      <c r="I13" s="31">
        <v>6676</v>
      </c>
      <c r="J13" s="29">
        <v>967</v>
      </c>
      <c r="K13" s="30">
        <v>7643</v>
      </c>
      <c r="L13" s="31">
        <v>588</v>
      </c>
      <c r="M13" s="32">
        <v>106</v>
      </c>
      <c r="N13" s="33">
        <v>0</v>
      </c>
      <c r="O13" s="34">
        <v>8664</v>
      </c>
      <c r="P13" s="34">
        <v>255880</v>
      </c>
      <c r="Q13" s="35">
        <v>252</v>
      </c>
      <c r="R13" s="36">
        <v>60</v>
      </c>
      <c r="S13" s="673" t="s">
        <v>802</v>
      </c>
      <c r="T13" s="37">
        <v>654</v>
      </c>
      <c r="U13" s="38">
        <v>339</v>
      </c>
      <c r="V13" s="38">
        <v>347</v>
      </c>
      <c r="W13" s="38">
        <v>105</v>
      </c>
      <c r="X13" s="38">
        <v>170</v>
      </c>
      <c r="Y13" s="39">
        <v>1615</v>
      </c>
      <c r="Z13" s="37">
        <v>4002</v>
      </c>
      <c r="AA13" s="38">
        <v>1437</v>
      </c>
      <c r="AB13" s="39">
        <v>5439</v>
      </c>
      <c r="AC13" s="37">
        <v>259</v>
      </c>
      <c r="AD13" s="38">
        <v>171</v>
      </c>
      <c r="AE13" s="39">
        <v>430</v>
      </c>
      <c r="AF13" s="40">
        <v>0</v>
      </c>
      <c r="AG13" s="41">
        <v>4</v>
      </c>
      <c r="AH13" s="41">
        <v>1</v>
      </c>
      <c r="AI13" s="41">
        <v>1</v>
      </c>
      <c r="AJ13" s="41">
        <v>4</v>
      </c>
      <c r="AK13" s="41">
        <v>0</v>
      </c>
      <c r="AL13" s="41">
        <v>2</v>
      </c>
      <c r="AM13" s="41">
        <v>0</v>
      </c>
      <c r="AN13" s="41">
        <v>2</v>
      </c>
      <c r="AO13" s="41">
        <v>1</v>
      </c>
      <c r="AP13" s="41">
        <v>2</v>
      </c>
      <c r="AQ13" s="42">
        <v>0</v>
      </c>
      <c r="AR13" s="435">
        <v>0</v>
      </c>
      <c r="AS13" s="43">
        <v>15</v>
      </c>
      <c r="AT13" s="43">
        <v>5</v>
      </c>
      <c r="AU13" s="43">
        <v>10</v>
      </c>
      <c r="AV13" s="43">
        <v>33</v>
      </c>
      <c r="AW13" s="44">
        <v>63</v>
      </c>
      <c r="AX13" s="43">
        <v>8</v>
      </c>
      <c r="AY13" s="43">
        <v>3</v>
      </c>
      <c r="AZ13" s="43">
        <v>11</v>
      </c>
      <c r="BA13" s="45">
        <v>3</v>
      </c>
      <c r="BB13" s="43">
        <v>11</v>
      </c>
      <c r="BC13" s="46">
        <v>14</v>
      </c>
      <c r="BD13" s="43">
        <v>1</v>
      </c>
      <c r="BE13" s="43">
        <v>0</v>
      </c>
      <c r="BF13" s="46">
        <v>1</v>
      </c>
      <c r="BG13" s="47">
        <v>0</v>
      </c>
      <c r="BH13" s="43">
        <v>0</v>
      </c>
      <c r="BI13" s="43">
        <v>0</v>
      </c>
      <c r="BJ13" s="44">
        <v>0</v>
      </c>
      <c r="BK13" s="48">
        <v>55419</v>
      </c>
      <c r="BL13" s="49">
        <v>0</v>
      </c>
      <c r="BM13" s="49">
        <v>8329</v>
      </c>
      <c r="BN13" s="50">
        <v>0</v>
      </c>
      <c r="BO13" s="51">
        <v>63748</v>
      </c>
      <c r="BP13" s="49">
        <v>28544</v>
      </c>
      <c r="BQ13" s="49">
        <v>0</v>
      </c>
      <c r="BR13" s="49">
        <v>0</v>
      </c>
      <c r="BS13" s="53">
        <v>0</v>
      </c>
      <c r="BT13" s="72">
        <v>28544</v>
      </c>
      <c r="BU13" s="49">
        <v>82208</v>
      </c>
      <c r="BV13" s="49">
        <v>0</v>
      </c>
      <c r="BW13" s="49">
        <v>0</v>
      </c>
      <c r="BX13" s="49">
        <v>0</v>
      </c>
      <c r="BY13" s="72">
        <v>82208</v>
      </c>
      <c r="BZ13" s="52">
        <v>3097</v>
      </c>
      <c r="CA13" s="49">
        <v>0</v>
      </c>
      <c r="CB13" s="49">
        <v>0</v>
      </c>
      <c r="CC13" s="49">
        <v>0</v>
      </c>
      <c r="CD13" s="72">
        <v>3097</v>
      </c>
      <c r="CE13" s="52">
        <v>17576</v>
      </c>
      <c r="CF13" s="49">
        <v>0</v>
      </c>
      <c r="CG13" s="49">
        <v>0</v>
      </c>
      <c r="CH13" s="49">
        <v>0</v>
      </c>
      <c r="CI13" s="72">
        <v>17576</v>
      </c>
      <c r="CJ13" s="52">
        <v>11641</v>
      </c>
      <c r="CK13" s="49">
        <v>0</v>
      </c>
      <c r="CL13" s="49">
        <v>0</v>
      </c>
      <c r="CM13" s="49">
        <v>0</v>
      </c>
      <c r="CN13" s="72">
        <v>11641</v>
      </c>
      <c r="CO13" s="52">
        <v>2672</v>
      </c>
      <c r="CP13" s="49">
        <v>0</v>
      </c>
      <c r="CQ13" s="49">
        <v>0</v>
      </c>
      <c r="CR13" s="49">
        <v>0</v>
      </c>
      <c r="CS13" s="72">
        <v>2672</v>
      </c>
      <c r="CT13" s="48">
        <v>4729</v>
      </c>
      <c r="CU13" s="49">
        <v>0</v>
      </c>
      <c r="CV13" s="49">
        <v>0</v>
      </c>
      <c r="CW13" s="49">
        <v>0</v>
      </c>
      <c r="CX13" s="72">
        <v>4729</v>
      </c>
      <c r="CY13" s="49">
        <v>2285</v>
      </c>
      <c r="CZ13" s="49">
        <v>0</v>
      </c>
      <c r="DA13" s="49">
        <v>0</v>
      </c>
      <c r="DB13" s="49">
        <v>0</v>
      </c>
      <c r="DC13" s="72">
        <v>2285</v>
      </c>
      <c r="DD13" s="52">
        <v>13203</v>
      </c>
      <c r="DE13" s="49">
        <v>0</v>
      </c>
      <c r="DF13" s="49">
        <v>0</v>
      </c>
      <c r="DG13" s="49">
        <v>0</v>
      </c>
      <c r="DH13" s="72">
        <v>13203</v>
      </c>
      <c r="DI13" s="52">
        <v>0</v>
      </c>
      <c r="DJ13" s="49">
        <v>0</v>
      </c>
      <c r="DK13" s="49">
        <v>0</v>
      </c>
      <c r="DL13" s="49">
        <v>0</v>
      </c>
      <c r="DM13" s="72">
        <v>0</v>
      </c>
      <c r="DN13" s="52">
        <v>0</v>
      </c>
      <c r="DO13" s="49">
        <v>0</v>
      </c>
      <c r="DP13" s="49">
        <v>0</v>
      </c>
      <c r="DQ13" s="49">
        <v>0</v>
      </c>
      <c r="DR13" s="72">
        <v>0</v>
      </c>
      <c r="DS13" s="733">
        <v>20217</v>
      </c>
      <c r="DT13" s="675">
        <v>0</v>
      </c>
      <c r="DU13" s="52">
        <v>7309</v>
      </c>
      <c r="DV13" s="49">
        <v>0</v>
      </c>
      <c r="DW13" s="49">
        <v>0</v>
      </c>
      <c r="DX13" s="49">
        <v>0</v>
      </c>
      <c r="DY13" s="72">
        <v>7309</v>
      </c>
      <c r="DZ13" s="52">
        <v>228683</v>
      </c>
      <c r="EA13" s="49">
        <v>0</v>
      </c>
      <c r="EB13" s="49">
        <v>8329</v>
      </c>
      <c r="EC13" s="53">
        <v>0</v>
      </c>
      <c r="ED13" s="715">
        <v>237012</v>
      </c>
      <c r="EE13" s="56">
        <v>1</v>
      </c>
      <c r="EF13" s="56">
        <v>3</v>
      </c>
      <c r="EG13" s="57">
        <v>7</v>
      </c>
      <c r="EH13" s="58">
        <v>0</v>
      </c>
      <c r="EI13" s="58">
        <v>0</v>
      </c>
      <c r="EJ13" s="59">
        <v>7</v>
      </c>
      <c r="EK13" s="57">
        <v>0</v>
      </c>
      <c r="EL13" s="58">
        <v>1</v>
      </c>
      <c r="EM13" s="58">
        <v>1</v>
      </c>
      <c r="EN13" s="59">
        <v>2</v>
      </c>
      <c r="EO13" s="60">
        <v>13</v>
      </c>
      <c r="EP13" s="56">
        <v>0</v>
      </c>
      <c r="EQ13" s="56">
        <v>2</v>
      </c>
      <c r="ER13" s="57">
        <v>5</v>
      </c>
      <c r="ES13" s="58">
        <v>0</v>
      </c>
      <c r="ET13" s="58">
        <v>0</v>
      </c>
      <c r="EU13" s="59">
        <v>5</v>
      </c>
      <c r="EV13" s="57">
        <v>0</v>
      </c>
      <c r="EW13" s="58">
        <v>0</v>
      </c>
      <c r="EX13" s="58">
        <v>1</v>
      </c>
      <c r="EY13" s="59">
        <v>1</v>
      </c>
      <c r="EZ13" s="60">
        <v>8</v>
      </c>
      <c r="FA13" s="61">
        <v>3</v>
      </c>
      <c r="FB13" s="62">
        <v>2</v>
      </c>
      <c r="FC13" s="62">
        <v>0</v>
      </c>
      <c r="FD13" s="62">
        <v>0</v>
      </c>
      <c r="FE13" s="63"/>
      <c r="FF13" s="62">
        <v>21</v>
      </c>
      <c r="FG13" s="62">
        <v>5</v>
      </c>
      <c r="FH13" s="63">
        <f>SUM(FF13:FG13)</f>
        <v>26</v>
      </c>
      <c r="FI13" s="40">
        <v>20</v>
      </c>
      <c r="FJ13" s="41">
        <v>19</v>
      </c>
      <c r="FK13" s="40">
        <v>2</v>
      </c>
      <c r="FL13" s="41">
        <v>4</v>
      </c>
      <c r="FM13" s="41">
        <v>0</v>
      </c>
      <c r="FN13" s="41">
        <v>0</v>
      </c>
      <c r="FO13" s="41">
        <v>24</v>
      </c>
      <c r="FP13" s="41">
        <v>6</v>
      </c>
      <c r="FQ13" s="41">
        <v>1</v>
      </c>
      <c r="FR13" s="41">
        <v>1</v>
      </c>
      <c r="FS13" s="41">
        <v>1</v>
      </c>
      <c r="FT13" s="41">
        <v>4</v>
      </c>
      <c r="FU13" s="42">
        <v>47</v>
      </c>
      <c r="FV13" s="69">
        <v>82325</v>
      </c>
      <c r="FW13" s="64">
        <v>3098</v>
      </c>
      <c r="FX13" s="64">
        <v>487</v>
      </c>
      <c r="FY13" s="64">
        <v>0</v>
      </c>
      <c r="FZ13" s="64">
        <v>36</v>
      </c>
      <c r="GA13" s="65">
        <v>3621</v>
      </c>
      <c r="GB13" s="64">
        <v>0</v>
      </c>
      <c r="GC13" s="743">
        <v>85946</v>
      </c>
      <c r="GD13" s="67">
        <v>628</v>
      </c>
      <c r="GE13" s="64">
        <v>35</v>
      </c>
      <c r="GF13" s="64">
        <v>0</v>
      </c>
      <c r="GG13" s="68">
        <v>663</v>
      </c>
      <c r="GH13" s="67">
        <v>451</v>
      </c>
      <c r="GI13" s="64">
        <v>0</v>
      </c>
      <c r="GJ13" s="64">
        <v>0</v>
      </c>
      <c r="GK13" s="68">
        <v>451</v>
      </c>
      <c r="GL13" s="67">
        <v>1545</v>
      </c>
      <c r="GM13" s="64">
        <v>257</v>
      </c>
      <c r="GN13" s="64">
        <v>0</v>
      </c>
      <c r="GO13" s="68">
        <v>1802</v>
      </c>
      <c r="GP13" s="67">
        <v>12997</v>
      </c>
      <c r="GQ13" s="64">
        <v>963</v>
      </c>
      <c r="GR13" s="64">
        <v>0</v>
      </c>
      <c r="GS13" s="68">
        <v>13960</v>
      </c>
      <c r="GT13" s="67">
        <v>137</v>
      </c>
      <c r="GU13" s="64">
        <v>3</v>
      </c>
      <c r="GV13" s="64">
        <v>0</v>
      </c>
      <c r="GW13" s="68">
        <v>140</v>
      </c>
      <c r="GX13" s="67">
        <v>0</v>
      </c>
      <c r="GY13" s="64">
        <v>0</v>
      </c>
      <c r="GZ13" s="64">
        <v>0</v>
      </c>
      <c r="HA13" s="68">
        <v>0</v>
      </c>
      <c r="HB13" s="67">
        <v>31</v>
      </c>
      <c r="HC13" s="64">
        <v>0</v>
      </c>
      <c r="HD13" s="64">
        <v>31</v>
      </c>
      <c r="HE13" s="68">
        <v>0</v>
      </c>
      <c r="HF13" s="67">
        <v>0</v>
      </c>
      <c r="HG13" s="64">
        <v>0</v>
      </c>
      <c r="HH13" s="64">
        <v>0</v>
      </c>
      <c r="HI13" s="68">
        <v>0</v>
      </c>
      <c r="HJ13" s="69">
        <v>0</v>
      </c>
      <c r="HK13" s="64">
        <v>0</v>
      </c>
      <c r="HL13" s="64">
        <v>0</v>
      </c>
      <c r="HM13" s="68">
        <v>0</v>
      </c>
      <c r="HN13" s="70">
        <v>0</v>
      </c>
      <c r="HO13" s="64">
        <v>0</v>
      </c>
      <c r="HP13" s="64">
        <v>0</v>
      </c>
      <c r="HQ13" s="64">
        <v>0</v>
      </c>
      <c r="HR13" s="68">
        <v>0</v>
      </c>
      <c r="HS13" s="904">
        <v>17016</v>
      </c>
    </row>
    <row r="14" spans="1:227" s="742" customFormat="1" ht="15" customHeight="1">
      <c r="A14" s="742">
        <v>7</v>
      </c>
      <c r="B14" s="742" t="s">
        <v>852</v>
      </c>
      <c r="C14" s="742" t="s">
        <v>93</v>
      </c>
      <c r="D14" s="742">
        <v>8</v>
      </c>
      <c r="E14" s="599" t="s">
        <v>298</v>
      </c>
      <c r="F14" s="28">
        <v>131</v>
      </c>
      <c r="G14" s="29">
        <v>31</v>
      </c>
      <c r="H14" s="30">
        <v>162</v>
      </c>
      <c r="I14" s="31">
        <v>1129</v>
      </c>
      <c r="J14" s="29">
        <v>71</v>
      </c>
      <c r="K14" s="30">
        <v>1200</v>
      </c>
      <c r="L14" s="31">
        <v>0</v>
      </c>
      <c r="M14" s="32">
        <v>63</v>
      </c>
      <c r="N14" s="33">
        <v>0</v>
      </c>
      <c r="O14" s="34">
        <v>1425</v>
      </c>
      <c r="P14" s="34">
        <v>207000</v>
      </c>
      <c r="Q14" s="35">
        <v>260</v>
      </c>
      <c r="R14" s="36">
        <v>60</v>
      </c>
      <c r="S14" s="673" t="s">
        <v>801</v>
      </c>
      <c r="T14" s="37">
        <v>588</v>
      </c>
      <c r="U14" s="38">
        <v>40</v>
      </c>
      <c r="V14" s="38">
        <v>665</v>
      </c>
      <c r="W14" s="38">
        <v>100</v>
      </c>
      <c r="X14" s="38">
        <v>77</v>
      </c>
      <c r="Y14" s="39">
        <v>1470</v>
      </c>
      <c r="Z14" s="37">
        <v>320</v>
      </c>
      <c r="AA14" s="38">
        <v>3658</v>
      </c>
      <c r="AB14" s="39">
        <v>3978</v>
      </c>
      <c r="AC14" s="37">
        <v>260</v>
      </c>
      <c r="AD14" s="38">
        <v>68</v>
      </c>
      <c r="AE14" s="39">
        <v>328</v>
      </c>
      <c r="AF14" s="40">
        <v>2</v>
      </c>
      <c r="AG14" s="41">
        <v>0</v>
      </c>
      <c r="AH14" s="41">
        <v>2</v>
      </c>
      <c r="AI14" s="41">
        <v>1</v>
      </c>
      <c r="AJ14" s="41">
        <v>2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2">
        <v>0</v>
      </c>
      <c r="AR14" s="435">
        <v>0</v>
      </c>
      <c r="AS14" s="43">
        <v>8</v>
      </c>
      <c r="AT14" s="43">
        <v>3</v>
      </c>
      <c r="AU14" s="43">
        <v>19</v>
      </c>
      <c r="AV14" s="43">
        <v>0</v>
      </c>
      <c r="AW14" s="44">
        <v>30</v>
      </c>
      <c r="AX14" s="43">
        <v>1</v>
      </c>
      <c r="AY14" s="43">
        <v>0</v>
      </c>
      <c r="AZ14" s="43">
        <v>1</v>
      </c>
      <c r="BA14" s="45">
        <v>2</v>
      </c>
      <c r="BB14" s="43">
        <v>3</v>
      </c>
      <c r="BC14" s="46">
        <v>5</v>
      </c>
      <c r="BD14" s="43">
        <v>1</v>
      </c>
      <c r="BE14" s="43">
        <v>0</v>
      </c>
      <c r="BF14" s="46">
        <v>1</v>
      </c>
      <c r="BG14" s="47">
        <v>0</v>
      </c>
      <c r="BH14" s="43">
        <v>0</v>
      </c>
      <c r="BI14" s="43">
        <v>0</v>
      </c>
      <c r="BJ14" s="44">
        <v>0</v>
      </c>
      <c r="BK14" s="48">
        <v>53000.6</v>
      </c>
      <c r="BL14" s="49">
        <v>0</v>
      </c>
      <c r="BM14" s="49">
        <v>0</v>
      </c>
      <c r="BN14" s="50">
        <v>0</v>
      </c>
      <c r="BO14" s="51">
        <v>53000.6</v>
      </c>
      <c r="BP14" s="49">
        <v>241840.7</v>
      </c>
      <c r="BQ14" s="49">
        <v>0</v>
      </c>
      <c r="BR14" s="49">
        <v>0</v>
      </c>
      <c r="BS14" s="53">
        <v>0</v>
      </c>
      <c r="BT14" s="72">
        <v>241840.7</v>
      </c>
      <c r="BU14" s="49">
        <v>0</v>
      </c>
      <c r="BV14" s="49">
        <v>0</v>
      </c>
      <c r="BW14" s="49">
        <v>0</v>
      </c>
      <c r="BX14" s="49">
        <v>0</v>
      </c>
      <c r="BY14" s="72">
        <v>0</v>
      </c>
      <c r="BZ14" s="52">
        <v>4000</v>
      </c>
      <c r="CA14" s="49">
        <v>0</v>
      </c>
      <c r="CB14" s="49">
        <v>0</v>
      </c>
      <c r="CC14" s="49">
        <v>0</v>
      </c>
      <c r="CD14" s="72">
        <v>4000</v>
      </c>
      <c r="CE14" s="52">
        <v>0</v>
      </c>
      <c r="CF14" s="49">
        <v>0</v>
      </c>
      <c r="CG14" s="49">
        <v>0</v>
      </c>
      <c r="CH14" s="49">
        <v>0</v>
      </c>
      <c r="CI14" s="72">
        <v>0</v>
      </c>
      <c r="CJ14" s="52">
        <v>0</v>
      </c>
      <c r="CK14" s="49">
        <v>0</v>
      </c>
      <c r="CL14" s="49">
        <v>0</v>
      </c>
      <c r="CM14" s="49">
        <v>0</v>
      </c>
      <c r="CN14" s="72">
        <v>0</v>
      </c>
      <c r="CO14" s="52">
        <v>0</v>
      </c>
      <c r="CP14" s="49">
        <v>0</v>
      </c>
      <c r="CQ14" s="49">
        <v>0</v>
      </c>
      <c r="CR14" s="49">
        <v>0</v>
      </c>
      <c r="CS14" s="72">
        <v>0</v>
      </c>
      <c r="CT14" s="48">
        <v>0</v>
      </c>
      <c r="CU14" s="49">
        <v>0</v>
      </c>
      <c r="CV14" s="49">
        <v>0</v>
      </c>
      <c r="CW14" s="49">
        <v>0</v>
      </c>
      <c r="CX14" s="72">
        <v>0</v>
      </c>
      <c r="CY14" s="49">
        <v>0</v>
      </c>
      <c r="CZ14" s="49">
        <v>0</v>
      </c>
      <c r="DA14" s="49">
        <v>0</v>
      </c>
      <c r="DB14" s="49">
        <v>0</v>
      </c>
      <c r="DC14" s="72">
        <v>0</v>
      </c>
      <c r="DD14" s="52">
        <v>0</v>
      </c>
      <c r="DE14" s="49">
        <v>0</v>
      </c>
      <c r="DF14" s="49">
        <v>0</v>
      </c>
      <c r="DG14" s="49">
        <v>0</v>
      </c>
      <c r="DH14" s="72">
        <v>0</v>
      </c>
      <c r="DI14" s="52">
        <v>0</v>
      </c>
      <c r="DJ14" s="49">
        <v>0</v>
      </c>
      <c r="DK14" s="49">
        <v>0</v>
      </c>
      <c r="DL14" s="49">
        <v>0</v>
      </c>
      <c r="DM14" s="72">
        <v>0</v>
      </c>
      <c r="DN14" s="52">
        <v>0</v>
      </c>
      <c r="DO14" s="49">
        <v>0</v>
      </c>
      <c r="DP14" s="49">
        <v>0</v>
      </c>
      <c r="DQ14" s="49">
        <v>0</v>
      </c>
      <c r="DR14" s="72">
        <v>0</v>
      </c>
      <c r="DS14" s="733">
        <v>0</v>
      </c>
      <c r="DT14" s="675">
        <v>0</v>
      </c>
      <c r="DU14" s="52">
        <v>0</v>
      </c>
      <c r="DV14" s="49">
        <v>0</v>
      </c>
      <c r="DW14" s="49">
        <v>0</v>
      </c>
      <c r="DX14" s="49">
        <v>0</v>
      </c>
      <c r="DY14" s="72">
        <v>0</v>
      </c>
      <c r="DZ14" s="52">
        <v>298841.3</v>
      </c>
      <c r="EA14" s="49">
        <v>0</v>
      </c>
      <c r="EB14" s="49">
        <v>0</v>
      </c>
      <c r="EC14" s="53">
        <v>0</v>
      </c>
      <c r="ED14" s="715">
        <v>298841.3</v>
      </c>
      <c r="EE14" s="56">
        <v>1</v>
      </c>
      <c r="EF14" s="56">
        <v>3</v>
      </c>
      <c r="EG14" s="57">
        <v>5</v>
      </c>
      <c r="EH14" s="58">
        <v>0</v>
      </c>
      <c r="EI14" s="58">
        <v>0</v>
      </c>
      <c r="EJ14" s="59">
        <v>5</v>
      </c>
      <c r="EK14" s="57">
        <v>0</v>
      </c>
      <c r="EL14" s="58">
        <v>0</v>
      </c>
      <c r="EM14" s="58">
        <v>0</v>
      </c>
      <c r="EN14" s="59">
        <v>0</v>
      </c>
      <c r="EO14" s="60">
        <v>9</v>
      </c>
      <c r="EP14" s="56">
        <v>0</v>
      </c>
      <c r="EQ14" s="56">
        <v>0</v>
      </c>
      <c r="ER14" s="57">
        <v>4</v>
      </c>
      <c r="ES14" s="58">
        <v>0</v>
      </c>
      <c r="ET14" s="58">
        <v>0</v>
      </c>
      <c r="EU14" s="59">
        <v>4</v>
      </c>
      <c r="EV14" s="57">
        <v>0</v>
      </c>
      <c r="EW14" s="58">
        <v>0</v>
      </c>
      <c r="EX14" s="58">
        <v>0</v>
      </c>
      <c r="EY14" s="59">
        <v>0</v>
      </c>
      <c r="EZ14" s="60">
        <v>4</v>
      </c>
      <c r="FA14" s="61">
        <v>2</v>
      </c>
      <c r="FB14" s="62">
        <v>1</v>
      </c>
      <c r="FC14" s="62">
        <v>0</v>
      </c>
      <c r="FD14" s="62">
        <v>0</v>
      </c>
      <c r="FE14" s="63"/>
      <c r="FF14" s="62">
        <v>13</v>
      </c>
      <c r="FG14" s="62">
        <v>3</v>
      </c>
      <c r="FH14" s="63">
        <f>SUM(FF14:FG14)</f>
        <v>16</v>
      </c>
      <c r="FI14" s="40">
        <v>7</v>
      </c>
      <c r="FJ14" s="41">
        <v>7</v>
      </c>
      <c r="FK14" s="40">
        <v>0</v>
      </c>
      <c r="FL14" s="41">
        <v>0</v>
      </c>
      <c r="FM14" s="41">
        <v>2</v>
      </c>
      <c r="FN14" s="41">
        <v>0</v>
      </c>
      <c r="FO14" s="41">
        <v>4</v>
      </c>
      <c r="FP14" s="41">
        <v>2</v>
      </c>
      <c r="FQ14" s="41">
        <v>0</v>
      </c>
      <c r="FR14" s="41">
        <v>0</v>
      </c>
      <c r="FS14" s="41">
        <v>0</v>
      </c>
      <c r="FT14" s="41">
        <v>2</v>
      </c>
      <c r="FU14" s="42">
        <v>40</v>
      </c>
      <c r="FV14" s="69">
        <v>62974</v>
      </c>
      <c r="FW14" s="64">
        <v>1184</v>
      </c>
      <c r="FX14" s="64">
        <v>255</v>
      </c>
      <c r="FY14" s="64">
        <v>1227</v>
      </c>
      <c r="FZ14" s="64">
        <v>26</v>
      </c>
      <c r="GA14" s="65">
        <v>2692</v>
      </c>
      <c r="GB14" s="64">
        <v>0</v>
      </c>
      <c r="GC14" s="743">
        <v>65666</v>
      </c>
      <c r="GD14" s="67">
        <v>161</v>
      </c>
      <c r="GE14" s="64">
        <v>0</v>
      </c>
      <c r="GF14" s="64">
        <v>0</v>
      </c>
      <c r="GG14" s="68">
        <v>161</v>
      </c>
      <c r="GH14" s="67">
        <v>84</v>
      </c>
      <c r="GI14" s="64">
        <v>0</v>
      </c>
      <c r="GJ14" s="64">
        <v>0</v>
      </c>
      <c r="GK14" s="68">
        <v>84</v>
      </c>
      <c r="GL14" s="67">
        <v>16</v>
      </c>
      <c r="GM14" s="64">
        <v>0</v>
      </c>
      <c r="GN14" s="64">
        <v>0</v>
      </c>
      <c r="GO14" s="68">
        <v>16</v>
      </c>
      <c r="GP14" s="67">
        <v>987</v>
      </c>
      <c r="GQ14" s="64">
        <v>90</v>
      </c>
      <c r="GR14" s="64">
        <v>0</v>
      </c>
      <c r="GS14" s="68">
        <v>1077</v>
      </c>
      <c r="GT14" s="67">
        <v>0</v>
      </c>
      <c r="GU14" s="64">
        <v>0</v>
      </c>
      <c r="GV14" s="64">
        <v>0</v>
      </c>
      <c r="GW14" s="68">
        <v>0</v>
      </c>
      <c r="GX14" s="67">
        <v>51</v>
      </c>
      <c r="GY14" s="64">
        <v>0</v>
      </c>
      <c r="GZ14" s="64">
        <v>0</v>
      </c>
      <c r="HA14" s="68">
        <v>51</v>
      </c>
      <c r="HB14" s="67">
        <v>0</v>
      </c>
      <c r="HC14" s="64">
        <v>0</v>
      </c>
      <c r="HD14" s="64">
        <v>0</v>
      </c>
      <c r="HE14" s="68">
        <v>0</v>
      </c>
      <c r="HF14" s="67">
        <v>2</v>
      </c>
      <c r="HG14" s="64">
        <v>0</v>
      </c>
      <c r="HH14" s="64">
        <v>0</v>
      </c>
      <c r="HI14" s="68">
        <v>2</v>
      </c>
      <c r="HJ14" s="69">
        <v>0</v>
      </c>
      <c r="HK14" s="64">
        <v>0</v>
      </c>
      <c r="HL14" s="64">
        <v>0</v>
      </c>
      <c r="HM14" s="68">
        <v>0</v>
      </c>
      <c r="HN14" s="70">
        <v>0</v>
      </c>
      <c r="HO14" s="64">
        <v>0</v>
      </c>
      <c r="HP14" s="64">
        <v>0</v>
      </c>
      <c r="HQ14" s="64">
        <v>0</v>
      </c>
      <c r="HR14" s="68">
        <v>0</v>
      </c>
      <c r="HS14" s="904">
        <v>1391</v>
      </c>
    </row>
    <row r="15" spans="1:227" s="742" customFormat="1" ht="15" customHeight="1">
      <c r="A15" s="742">
        <v>8</v>
      </c>
      <c r="B15" s="742" t="s">
        <v>852</v>
      </c>
      <c r="C15" s="742" t="s">
        <v>94</v>
      </c>
      <c r="D15" s="741">
        <v>9</v>
      </c>
      <c r="E15" s="599" t="s">
        <v>299</v>
      </c>
      <c r="F15" s="28">
        <v>247</v>
      </c>
      <c r="G15" s="29">
        <v>75</v>
      </c>
      <c r="H15" s="30">
        <v>322</v>
      </c>
      <c r="I15" s="31">
        <v>3852</v>
      </c>
      <c r="J15" s="29">
        <v>616</v>
      </c>
      <c r="K15" s="30">
        <v>4468</v>
      </c>
      <c r="L15" s="31">
        <v>211</v>
      </c>
      <c r="M15" s="32">
        <v>92</v>
      </c>
      <c r="N15" s="33">
        <v>329</v>
      </c>
      <c r="O15" s="34">
        <v>5422</v>
      </c>
      <c r="P15" s="34">
        <v>261105</v>
      </c>
      <c r="Q15" s="35">
        <v>243</v>
      </c>
      <c r="R15" s="36">
        <v>60</v>
      </c>
      <c r="S15" s="673" t="s">
        <v>803</v>
      </c>
      <c r="T15" s="37">
        <v>836</v>
      </c>
      <c r="U15" s="38">
        <v>98</v>
      </c>
      <c r="V15" s="38">
        <v>843</v>
      </c>
      <c r="W15" s="38">
        <v>113</v>
      </c>
      <c r="X15" s="38">
        <v>125</v>
      </c>
      <c r="Y15" s="39">
        <v>2015</v>
      </c>
      <c r="Z15" s="37">
        <v>6744</v>
      </c>
      <c r="AA15" s="38">
        <v>1175</v>
      </c>
      <c r="AB15" s="39">
        <v>7919</v>
      </c>
      <c r="AC15" s="37">
        <v>336</v>
      </c>
      <c r="AD15" s="38">
        <v>40</v>
      </c>
      <c r="AE15" s="39">
        <v>376</v>
      </c>
      <c r="AF15" s="40">
        <v>0</v>
      </c>
      <c r="AG15" s="41">
        <v>0</v>
      </c>
      <c r="AH15" s="41">
        <v>2</v>
      </c>
      <c r="AI15" s="41">
        <v>3</v>
      </c>
      <c r="AJ15" s="41">
        <v>7</v>
      </c>
      <c r="AK15" s="41">
        <v>0</v>
      </c>
      <c r="AL15" s="41">
        <v>4</v>
      </c>
      <c r="AM15" s="41">
        <v>0</v>
      </c>
      <c r="AN15" s="41">
        <v>3</v>
      </c>
      <c r="AO15" s="41">
        <v>1</v>
      </c>
      <c r="AP15" s="41">
        <v>0</v>
      </c>
      <c r="AQ15" s="42">
        <v>0</v>
      </c>
      <c r="AR15" s="435">
        <v>0</v>
      </c>
      <c r="AS15" s="43">
        <v>16</v>
      </c>
      <c r="AT15" s="43">
        <v>2</v>
      </c>
      <c r="AU15" s="43">
        <v>12</v>
      </c>
      <c r="AV15" s="43">
        <v>51</v>
      </c>
      <c r="AW15" s="44">
        <v>81</v>
      </c>
      <c r="AX15" s="43">
        <v>8</v>
      </c>
      <c r="AY15" s="43">
        <v>1</v>
      </c>
      <c r="AZ15" s="43">
        <v>9</v>
      </c>
      <c r="BA15" s="45">
        <v>5</v>
      </c>
      <c r="BB15" s="43">
        <v>3</v>
      </c>
      <c r="BC15" s="46">
        <v>8</v>
      </c>
      <c r="BD15" s="43">
        <v>2</v>
      </c>
      <c r="BE15" s="43">
        <v>0</v>
      </c>
      <c r="BF15" s="46">
        <v>2</v>
      </c>
      <c r="BG15" s="47">
        <v>0</v>
      </c>
      <c r="BH15" s="43">
        <v>0</v>
      </c>
      <c r="BI15" s="43">
        <v>0</v>
      </c>
      <c r="BJ15" s="44">
        <v>0</v>
      </c>
      <c r="BK15" s="48">
        <v>79130</v>
      </c>
      <c r="BL15" s="49">
        <v>0</v>
      </c>
      <c r="BM15" s="49">
        <v>0</v>
      </c>
      <c r="BN15" s="50">
        <v>1908</v>
      </c>
      <c r="BO15" s="51">
        <v>81038</v>
      </c>
      <c r="BP15" s="49">
        <v>133322</v>
      </c>
      <c r="BQ15" s="49">
        <v>0</v>
      </c>
      <c r="BR15" s="49">
        <v>0</v>
      </c>
      <c r="BS15" s="53">
        <v>0</v>
      </c>
      <c r="BT15" s="72">
        <v>133322</v>
      </c>
      <c r="BU15" s="49">
        <v>0</v>
      </c>
      <c r="BV15" s="49">
        <v>4458</v>
      </c>
      <c r="BW15" s="49">
        <v>0</v>
      </c>
      <c r="BX15" s="49">
        <v>0</v>
      </c>
      <c r="BY15" s="72">
        <v>4458</v>
      </c>
      <c r="BZ15" s="52">
        <v>0</v>
      </c>
      <c r="CA15" s="49">
        <v>232</v>
      </c>
      <c r="CB15" s="49">
        <v>0</v>
      </c>
      <c r="CC15" s="49">
        <v>0</v>
      </c>
      <c r="CD15" s="72">
        <v>232</v>
      </c>
      <c r="CE15" s="52">
        <v>0</v>
      </c>
      <c r="CF15" s="49">
        <v>20996</v>
      </c>
      <c r="CG15" s="49">
        <v>0</v>
      </c>
      <c r="CH15" s="49">
        <v>0</v>
      </c>
      <c r="CI15" s="72">
        <v>20996</v>
      </c>
      <c r="CJ15" s="52">
        <v>0</v>
      </c>
      <c r="CK15" s="49">
        <v>0</v>
      </c>
      <c r="CL15" s="49">
        <v>0</v>
      </c>
      <c r="CM15" s="49">
        <v>0</v>
      </c>
      <c r="CN15" s="72">
        <v>0</v>
      </c>
      <c r="CO15" s="52">
        <v>9578</v>
      </c>
      <c r="CP15" s="49">
        <v>0</v>
      </c>
      <c r="CQ15" s="49">
        <v>0</v>
      </c>
      <c r="CR15" s="49">
        <v>0</v>
      </c>
      <c r="CS15" s="72">
        <v>9578</v>
      </c>
      <c r="CT15" s="48">
        <v>0</v>
      </c>
      <c r="CU15" s="49">
        <v>4458</v>
      </c>
      <c r="CV15" s="49">
        <v>0</v>
      </c>
      <c r="CW15" s="49">
        <v>0</v>
      </c>
      <c r="CX15" s="72">
        <v>4458</v>
      </c>
      <c r="CY15" s="49">
        <v>0</v>
      </c>
      <c r="CZ15" s="49">
        <v>0</v>
      </c>
      <c r="DA15" s="49">
        <v>0</v>
      </c>
      <c r="DB15" s="49">
        <v>0</v>
      </c>
      <c r="DC15" s="72">
        <v>0</v>
      </c>
      <c r="DD15" s="52">
        <v>0</v>
      </c>
      <c r="DE15" s="49">
        <v>0</v>
      </c>
      <c r="DF15" s="49">
        <v>0</v>
      </c>
      <c r="DG15" s="49">
        <v>0</v>
      </c>
      <c r="DH15" s="72">
        <v>0</v>
      </c>
      <c r="DI15" s="52">
        <v>0</v>
      </c>
      <c r="DJ15" s="49">
        <v>0</v>
      </c>
      <c r="DK15" s="49">
        <v>0</v>
      </c>
      <c r="DL15" s="49">
        <v>0</v>
      </c>
      <c r="DM15" s="72">
        <v>0</v>
      </c>
      <c r="DN15" s="52">
        <v>0</v>
      </c>
      <c r="DO15" s="49">
        <v>0</v>
      </c>
      <c r="DP15" s="49">
        <v>0</v>
      </c>
      <c r="DQ15" s="49">
        <v>0</v>
      </c>
      <c r="DR15" s="72">
        <v>0</v>
      </c>
      <c r="DS15" s="733">
        <v>4458</v>
      </c>
      <c r="DT15" s="675">
        <v>0</v>
      </c>
      <c r="DU15" s="52">
        <v>0</v>
      </c>
      <c r="DV15" s="49">
        <v>0</v>
      </c>
      <c r="DW15" s="49">
        <v>0</v>
      </c>
      <c r="DX15" s="49">
        <v>0</v>
      </c>
      <c r="DY15" s="72">
        <v>0</v>
      </c>
      <c r="DZ15" s="52">
        <v>222030</v>
      </c>
      <c r="EA15" s="49">
        <v>30144</v>
      </c>
      <c r="EB15" s="49">
        <v>0</v>
      </c>
      <c r="EC15" s="53">
        <v>1908</v>
      </c>
      <c r="ED15" s="715">
        <v>254082</v>
      </c>
      <c r="EE15" s="56">
        <v>0</v>
      </c>
      <c r="EF15" s="56">
        <v>3</v>
      </c>
      <c r="EG15" s="57">
        <v>5</v>
      </c>
      <c r="EH15" s="58">
        <v>0</v>
      </c>
      <c r="EI15" s="58">
        <v>0</v>
      </c>
      <c r="EJ15" s="59">
        <v>5</v>
      </c>
      <c r="EK15" s="57">
        <v>0</v>
      </c>
      <c r="EL15" s="58">
        <v>0</v>
      </c>
      <c r="EM15" s="58">
        <v>1</v>
      </c>
      <c r="EN15" s="59">
        <v>1</v>
      </c>
      <c r="EO15" s="60">
        <v>9</v>
      </c>
      <c r="EP15" s="56">
        <v>0</v>
      </c>
      <c r="EQ15" s="56">
        <v>2</v>
      </c>
      <c r="ER15" s="57">
        <v>4</v>
      </c>
      <c r="ES15" s="58">
        <v>0</v>
      </c>
      <c r="ET15" s="58">
        <v>2</v>
      </c>
      <c r="EU15" s="59">
        <v>6</v>
      </c>
      <c r="EV15" s="57">
        <v>0</v>
      </c>
      <c r="EW15" s="58">
        <v>0</v>
      </c>
      <c r="EX15" s="58">
        <v>0</v>
      </c>
      <c r="EY15" s="59">
        <v>0</v>
      </c>
      <c r="EZ15" s="60">
        <v>8</v>
      </c>
      <c r="FA15" s="61">
        <v>2</v>
      </c>
      <c r="FB15" s="62">
        <v>2</v>
      </c>
      <c r="FC15" s="62">
        <v>0</v>
      </c>
      <c r="FD15" s="62">
        <v>0</v>
      </c>
      <c r="FE15" s="63"/>
      <c r="FF15" s="62">
        <v>17</v>
      </c>
      <c r="FG15" s="62">
        <v>4</v>
      </c>
      <c r="FH15" s="63">
        <f>SUM(FF15:FG15)</f>
        <v>21</v>
      </c>
      <c r="FI15" s="40">
        <v>10</v>
      </c>
      <c r="FJ15" s="41">
        <v>7</v>
      </c>
      <c r="FK15" s="40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2</v>
      </c>
      <c r="FU15" s="42">
        <v>24</v>
      </c>
      <c r="FV15" s="69">
        <v>175190</v>
      </c>
      <c r="FW15" s="64">
        <v>2514</v>
      </c>
      <c r="FX15" s="64">
        <v>956</v>
      </c>
      <c r="FY15" s="64">
        <v>0</v>
      </c>
      <c r="FZ15" s="64">
        <v>77</v>
      </c>
      <c r="GA15" s="65">
        <v>3547</v>
      </c>
      <c r="GB15" s="64">
        <v>0</v>
      </c>
      <c r="GC15" s="743">
        <v>178737</v>
      </c>
      <c r="GD15" s="67">
        <v>659</v>
      </c>
      <c r="GE15" s="64">
        <v>0</v>
      </c>
      <c r="GF15" s="64">
        <v>0</v>
      </c>
      <c r="GG15" s="68">
        <v>659</v>
      </c>
      <c r="GH15" s="67">
        <v>101</v>
      </c>
      <c r="GI15" s="64">
        <v>0</v>
      </c>
      <c r="GJ15" s="64">
        <v>0</v>
      </c>
      <c r="GK15" s="68">
        <v>101</v>
      </c>
      <c r="GL15" s="67">
        <v>509</v>
      </c>
      <c r="GM15" s="64">
        <v>294</v>
      </c>
      <c r="GN15" s="64">
        <v>0</v>
      </c>
      <c r="GO15" s="68">
        <v>803</v>
      </c>
      <c r="GP15" s="67">
        <v>262</v>
      </c>
      <c r="GQ15" s="64">
        <v>36</v>
      </c>
      <c r="GR15" s="64">
        <v>0</v>
      </c>
      <c r="GS15" s="68">
        <v>298</v>
      </c>
      <c r="GT15" s="67">
        <v>0</v>
      </c>
      <c r="GU15" s="64">
        <v>0</v>
      </c>
      <c r="GV15" s="64">
        <v>0</v>
      </c>
      <c r="GW15" s="68">
        <v>0</v>
      </c>
      <c r="GX15" s="67">
        <v>5</v>
      </c>
      <c r="GY15" s="64">
        <v>0</v>
      </c>
      <c r="GZ15" s="64">
        <v>0</v>
      </c>
      <c r="HA15" s="68">
        <v>5</v>
      </c>
      <c r="HB15" s="67">
        <v>15</v>
      </c>
      <c r="HC15" s="64">
        <v>0</v>
      </c>
      <c r="HD15" s="64">
        <v>0</v>
      </c>
      <c r="HE15" s="68">
        <v>15</v>
      </c>
      <c r="HF15" s="67">
        <v>1</v>
      </c>
      <c r="HG15" s="64">
        <v>0</v>
      </c>
      <c r="HH15" s="64">
        <v>0</v>
      </c>
      <c r="HI15" s="68">
        <v>1</v>
      </c>
      <c r="HJ15" s="69">
        <v>0</v>
      </c>
      <c r="HK15" s="64">
        <v>0</v>
      </c>
      <c r="HL15" s="64">
        <v>0</v>
      </c>
      <c r="HM15" s="68">
        <v>0</v>
      </c>
      <c r="HN15" s="70">
        <v>0</v>
      </c>
      <c r="HO15" s="64">
        <v>0</v>
      </c>
      <c r="HP15" s="64">
        <v>0</v>
      </c>
      <c r="HQ15" s="64">
        <v>0</v>
      </c>
      <c r="HR15" s="68">
        <v>0</v>
      </c>
      <c r="HS15" s="904">
        <v>1882</v>
      </c>
    </row>
    <row r="16" spans="1:227" s="742" customFormat="1" ht="15" customHeight="1">
      <c r="A16" s="742">
        <v>9</v>
      </c>
      <c r="B16" s="742" t="s">
        <v>852</v>
      </c>
      <c r="C16" s="742" t="s">
        <v>96</v>
      </c>
      <c r="D16" s="741">
        <v>10</v>
      </c>
      <c r="E16" s="599" t="s">
        <v>300</v>
      </c>
      <c r="F16" s="28">
        <v>265</v>
      </c>
      <c r="G16" s="29">
        <v>20</v>
      </c>
      <c r="H16" s="30">
        <v>285</v>
      </c>
      <c r="I16" s="31">
        <v>2103</v>
      </c>
      <c r="J16" s="29">
        <v>283</v>
      </c>
      <c r="K16" s="30">
        <v>2386</v>
      </c>
      <c r="L16" s="31">
        <v>53</v>
      </c>
      <c r="M16" s="32">
        <v>88</v>
      </c>
      <c r="N16" s="33">
        <v>0</v>
      </c>
      <c r="O16" s="34">
        <v>2812</v>
      </c>
      <c r="P16" s="34">
        <v>415000</v>
      </c>
      <c r="Q16" s="35">
        <v>229</v>
      </c>
      <c r="R16" s="36">
        <v>60</v>
      </c>
      <c r="S16" s="673" t="s">
        <v>804</v>
      </c>
      <c r="T16" s="37">
        <v>643</v>
      </c>
      <c r="U16" s="38">
        <v>543</v>
      </c>
      <c r="V16" s="38">
        <v>392</v>
      </c>
      <c r="W16" s="38">
        <v>140</v>
      </c>
      <c r="X16" s="38">
        <v>431</v>
      </c>
      <c r="Y16" s="39">
        <v>2149</v>
      </c>
      <c r="Z16" s="37">
        <v>2648</v>
      </c>
      <c r="AA16" s="38">
        <v>1335</v>
      </c>
      <c r="AB16" s="39">
        <v>3983</v>
      </c>
      <c r="AC16" s="37">
        <v>359</v>
      </c>
      <c r="AD16" s="38">
        <v>42</v>
      </c>
      <c r="AE16" s="39">
        <v>401</v>
      </c>
      <c r="AF16" s="40">
        <v>0</v>
      </c>
      <c r="AG16" s="41">
        <v>1</v>
      </c>
      <c r="AH16" s="41">
        <v>1</v>
      </c>
      <c r="AI16" s="41">
        <v>1</v>
      </c>
      <c r="AJ16" s="41">
        <v>2</v>
      </c>
      <c r="AK16" s="41">
        <v>1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2">
        <v>0</v>
      </c>
      <c r="AR16" s="435">
        <v>0</v>
      </c>
      <c r="AS16" s="43">
        <v>13</v>
      </c>
      <c r="AT16" s="43">
        <v>3</v>
      </c>
      <c r="AU16" s="43">
        <v>13</v>
      </c>
      <c r="AV16" s="43">
        <v>56</v>
      </c>
      <c r="AW16" s="44">
        <v>85</v>
      </c>
      <c r="AX16" s="43">
        <v>4</v>
      </c>
      <c r="AY16" s="43">
        <v>0</v>
      </c>
      <c r="AZ16" s="43">
        <v>4</v>
      </c>
      <c r="BA16" s="45">
        <v>1</v>
      </c>
      <c r="BB16" s="43">
        <v>6</v>
      </c>
      <c r="BC16" s="46">
        <v>7</v>
      </c>
      <c r="BD16" s="43">
        <v>1</v>
      </c>
      <c r="BE16" s="43">
        <v>0</v>
      </c>
      <c r="BF16" s="46">
        <v>1</v>
      </c>
      <c r="BG16" s="47">
        <v>0</v>
      </c>
      <c r="BH16" s="43">
        <v>14</v>
      </c>
      <c r="BI16" s="43">
        <v>60</v>
      </c>
      <c r="BJ16" s="44">
        <v>74</v>
      </c>
      <c r="BK16" s="48">
        <v>29559.72</v>
      </c>
      <c r="BL16" s="49">
        <v>1612.5</v>
      </c>
      <c r="BM16" s="49">
        <v>11456.97</v>
      </c>
      <c r="BN16" s="50">
        <v>0</v>
      </c>
      <c r="BO16" s="51">
        <v>42629.19</v>
      </c>
      <c r="BP16" s="49">
        <v>132029.69</v>
      </c>
      <c r="BQ16" s="49">
        <v>22708.2</v>
      </c>
      <c r="BR16" s="49">
        <v>0</v>
      </c>
      <c r="BS16" s="53">
        <v>0</v>
      </c>
      <c r="BT16" s="72">
        <v>154737.89</v>
      </c>
      <c r="BU16" s="49">
        <v>0</v>
      </c>
      <c r="BV16" s="49">
        <v>0</v>
      </c>
      <c r="BW16" s="49">
        <v>0</v>
      </c>
      <c r="BX16" s="49">
        <v>0</v>
      </c>
      <c r="BY16" s="72">
        <v>0</v>
      </c>
      <c r="BZ16" s="52">
        <v>2284.22</v>
      </c>
      <c r="CA16" s="49">
        <v>0</v>
      </c>
      <c r="CB16" s="49">
        <v>0</v>
      </c>
      <c r="CC16" s="49">
        <v>0</v>
      </c>
      <c r="CD16" s="72">
        <v>2284.22</v>
      </c>
      <c r="CE16" s="52">
        <v>1971</v>
      </c>
      <c r="CF16" s="49">
        <v>0</v>
      </c>
      <c r="CG16" s="49">
        <v>0</v>
      </c>
      <c r="CH16" s="49">
        <v>0</v>
      </c>
      <c r="CI16" s="72">
        <v>1971</v>
      </c>
      <c r="CJ16" s="52">
        <v>1362.74</v>
      </c>
      <c r="CK16" s="49">
        <v>0</v>
      </c>
      <c r="CL16" s="49">
        <v>0</v>
      </c>
      <c r="CM16" s="49">
        <v>0</v>
      </c>
      <c r="CN16" s="72">
        <v>1362.74</v>
      </c>
      <c r="CO16" s="52">
        <v>1106</v>
      </c>
      <c r="CP16" s="49">
        <v>0</v>
      </c>
      <c r="CQ16" s="49">
        <v>0</v>
      </c>
      <c r="CR16" s="49">
        <v>0</v>
      </c>
      <c r="CS16" s="72">
        <v>1106</v>
      </c>
      <c r="CT16" s="48">
        <v>0</v>
      </c>
      <c r="CU16" s="49">
        <v>0</v>
      </c>
      <c r="CV16" s="49">
        <v>0</v>
      </c>
      <c r="CW16" s="49">
        <v>0</v>
      </c>
      <c r="CX16" s="72">
        <v>0</v>
      </c>
      <c r="CY16" s="49">
        <v>0</v>
      </c>
      <c r="CZ16" s="49">
        <v>0</v>
      </c>
      <c r="DA16" s="49">
        <v>0</v>
      </c>
      <c r="DB16" s="49">
        <v>0</v>
      </c>
      <c r="DC16" s="72">
        <v>0</v>
      </c>
      <c r="DD16" s="52">
        <v>0</v>
      </c>
      <c r="DE16" s="49">
        <v>0</v>
      </c>
      <c r="DF16" s="49">
        <v>0</v>
      </c>
      <c r="DG16" s="49">
        <v>0</v>
      </c>
      <c r="DH16" s="72">
        <v>0</v>
      </c>
      <c r="DI16" s="52">
        <v>0</v>
      </c>
      <c r="DJ16" s="49">
        <v>0</v>
      </c>
      <c r="DK16" s="49">
        <v>0</v>
      </c>
      <c r="DL16" s="49">
        <v>0</v>
      </c>
      <c r="DM16" s="72">
        <v>0</v>
      </c>
      <c r="DN16" s="52">
        <v>0</v>
      </c>
      <c r="DO16" s="49">
        <v>0</v>
      </c>
      <c r="DP16" s="49">
        <v>0</v>
      </c>
      <c r="DQ16" s="49">
        <v>0</v>
      </c>
      <c r="DR16" s="72">
        <v>0</v>
      </c>
      <c r="DS16" s="733">
        <v>0</v>
      </c>
      <c r="DT16" s="675">
        <v>0</v>
      </c>
      <c r="DU16" s="52">
        <v>6608.14</v>
      </c>
      <c r="DV16" s="49">
        <v>0</v>
      </c>
      <c r="DW16" s="49">
        <v>0</v>
      </c>
      <c r="DX16" s="49">
        <v>0</v>
      </c>
      <c r="DY16" s="72">
        <v>6608.14</v>
      </c>
      <c r="DZ16" s="52">
        <v>174921.51</v>
      </c>
      <c r="EA16" s="49">
        <v>24320.7</v>
      </c>
      <c r="EB16" s="49">
        <v>11456.97</v>
      </c>
      <c r="EC16" s="53">
        <v>0</v>
      </c>
      <c r="ED16" s="715">
        <v>210699.18</v>
      </c>
      <c r="EE16" s="56">
        <v>0</v>
      </c>
      <c r="EF16" s="56">
        <v>3</v>
      </c>
      <c r="EG16" s="57">
        <v>3</v>
      </c>
      <c r="EH16" s="58">
        <v>1</v>
      </c>
      <c r="EI16" s="58">
        <v>0</v>
      </c>
      <c r="EJ16" s="59">
        <v>4</v>
      </c>
      <c r="EK16" s="57">
        <v>0</v>
      </c>
      <c r="EL16" s="58">
        <v>0</v>
      </c>
      <c r="EM16" s="58">
        <v>0</v>
      </c>
      <c r="EN16" s="59">
        <v>0</v>
      </c>
      <c r="EO16" s="60">
        <v>7</v>
      </c>
      <c r="EP16" s="56">
        <v>0</v>
      </c>
      <c r="EQ16" s="56">
        <v>0</v>
      </c>
      <c r="ER16" s="57">
        <v>4</v>
      </c>
      <c r="ES16" s="58">
        <v>0</v>
      </c>
      <c r="ET16" s="58">
        <v>0</v>
      </c>
      <c r="EU16" s="59">
        <v>4</v>
      </c>
      <c r="EV16" s="57">
        <v>0</v>
      </c>
      <c r="EW16" s="58">
        <v>0</v>
      </c>
      <c r="EX16" s="58">
        <v>0</v>
      </c>
      <c r="EY16" s="59">
        <v>0</v>
      </c>
      <c r="EZ16" s="60">
        <v>4</v>
      </c>
      <c r="FA16" s="61">
        <v>2</v>
      </c>
      <c r="FB16" s="62">
        <v>2</v>
      </c>
      <c r="FC16" s="62">
        <v>0</v>
      </c>
      <c r="FD16" s="62">
        <v>0</v>
      </c>
      <c r="FE16" s="63"/>
      <c r="FF16" s="62">
        <v>11</v>
      </c>
      <c r="FG16" s="62">
        <v>4</v>
      </c>
      <c r="FH16" s="63">
        <f>SUM(FF16:FG16)</f>
        <v>15</v>
      </c>
      <c r="FI16" s="40">
        <v>11</v>
      </c>
      <c r="FJ16" s="41">
        <v>16</v>
      </c>
      <c r="FK16" s="40">
        <v>2</v>
      </c>
      <c r="FL16" s="41">
        <v>12</v>
      </c>
      <c r="FM16" s="41">
        <v>0</v>
      </c>
      <c r="FN16" s="41">
        <v>0</v>
      </c>
      <c r="FO16" s="41">
        <v>1</v>
      </c>
      <c r="FP16" s="41">
        <v>1</v>
      </c>
      <c r="FQ16" s="41">
        <v>0</v>
      </c>
      <c r="FR16" s="41">
        <v>0</v>
      </c>
      <c r="FS16" s="41">
        <v>0</v>
      </c>
      <c r="FT16" s="41">
        <v>0</v>
      </c>
      <c r="FU16" s="42">
        <v>0</v>
      </c>
      <c r="FV16" s="69">
        <v>34326</v>
      </c>
      <c r="FW16" s="64">
        <v>1034</v>
      </c>
      <c r="FX16" s="64">
        <v>402</v>
      </c>
      <c r="FY16" s="64">
        <v>563</v>
      </c>
      <c r="FZ16" s="64">
        <v>10</v>
      </c>
      <c r="GA16" s="65">
        <v>2009</v>
      </c>
      <c r="GB16" s="64">
        <v>85</v>
      </c>
      <c r="GC16" s="743">
        <v>36250</v>
      </c>
      <c r="GD16" s="67">
        <v>22</v>
      </c>
      <c r="GE16" s="64">
        <v>0</v>
      </c>
      <c r="GF16" s="64">
        <v>0</v>
      </c>
      <c r="GG16" s="68">
        <v>22</v>
      </c>
      <c r="GH16" s="67">
        <v>515</v>
      </c>
      <c r="GI16" s="64">
        <v>0</v>
      </c>
      <c r="GJ16" s="64">
        <v>0</v>
      </c>
      <c r="GK16" s="68">
        <v>515</v>
      </c>
      <c r="GL16" s="67">
        <v>0</v>
      </c>
      <c r="GM16" s="64">
        <v>80</v>
      </c>
      <c r="GN16" s="64">
        <v>0</v>
      </c>
      <c r="GO16" s="68">
        <v>80</v>
      </c>
      <c r="GP16" s="67">
        <v>217</v>
      </c>
      <c r="GQ16" s="64">
        <v>64</v>
      </c>
      <c r="GR16" s="64">
        <v>0</v>
      </c>
      <c r="GS16" s="68">
        <v>281</v>
      </c>
      <c r="GT16" s="67">
        <v>0</v>
      </c>
      <c r="GU16" s="64">
        <v>0</v>
      </c>
      <c r="GV16" s="64">
        <v>0</v>
      </c>
      <c r="GW16" s="68">
        <v>0</v>
      </c>
      <c r="GX16" s="67">
        <v>0</v>
      </c>
      <c r="GY16" s="64">
        <v>0</v>
      </c>
      <c r="GZ16" s="64">
        <v>0</v>
      </c>
      <c r="HA16" s="68">
        <v>0</v>
      </c>
      <c r="HB16" s="67">
        <v>0</v>
      </c>
      <c r="HC16" s="64">
        <v>0</v>
      </c>
      <c r="HD16" s="64">
        <v>0</v>
      </c>
      <c r="HE16" s="68">
        <v>0</v>
      </c>
      <c r="HF16" s="67">
        <v>0</v>
      </c>
      <c r="HG16" s="64">
        <v>0</v>
      </c>
      <c r="HH16" s="64">
        <v>0</v>
      </c>
      <c r="HI16" s="68">
        <v>0</v>
      </c>
      <c r="HJ16" s="69">
        <v>0</v>
      </c>
      <c r="HK16" s="64">
        <v>0</v>
      </c>
      <c r="HL16" s="64">
        <v>0</v>
      </c>
      <c r="HM16" s="68">
        <v>0</v>
      </c>
      <c r="HN16" s="70">
        <v>0</v>
      </c>
      <c r="HO16" s="64">
        <v>0</v>
      </c>
      <c r="HP16" s="64">
        <v>0</v>
      </c>
      <c r="HQ16" s="64">
        <v>0</v>
      </c>
      <c r="HR16" s="68">
        <v>0</v>
      </c>
      <c r="HS16" s="904">
        <v>898</v>
      </c>
    </row>
    <row r="17" spans="1:227" s="742" customFormat="1" ht="15" customHeight="1">
      <c r="A17" s="742">
        <v>10</v>
      </c>
      <c r="B17" s="742" t="s">
        <v>852</v>
      </c>
      <c r="C17" s="742" t="s">
        <v>97</v>
      </c>
      <c r="D17" s="742">
        <v>11</v>
      </c>
      <c r="E17" s="599" t="s">
        <v>301</v>
      </c>
      <c r="F17" s="28">
        <v>253</v>
      </c>
      <c r="G17" s="29">
        <v>128</v>
      </c>
      <c r="H17" s="30">
        <v>381</v>
      </c>
      <c r="I17" s="31">
        <v>9603</v>
      </c>
      <c r="J17" s="29">
        <v>726</v>
      </c>
      <c r="K17" s="30">
        <v>10329</v>
      </c>
      <c r="L17" s="31">
        <v>1259</v>
      </c>
      <c r="M17" s="32">
        <v>98</v>
      </c>
      <c r="N17" s="33">
        <v>190</v>
      </c>
      <c r="O17" s="34">
        <v>12257</v>
      </c>
      <c r="P17" s="34">
        <v>377613</v>
      </c>
      <c r="Q17" s="35">
        <v>256</v>
      </c>
      <c r="R17" s="36">
        <v>60</v>
      </c>
      <c r="S17" s="673" t="s">
        <v>805</v>
      </c>
      <c r="T17" s="37">
        <v>2375</v>
      </c>
      <c r="U17" s="38">
        <v>1115</v>
      </c>
      <c r="V17" s="38">
        <v>3347</v>
      </c>
      <c r="W17" s="38">
        <v>640</v>
      </c>
      <c r="X17" s="38">
        <v>680</v>
      </c>
      <c r="Y17" s="39">
        <v>8157</v>
      </c>
      <c r="Z17" s="37">
        <v>19343</v>
      </c>
      <c r="AA17" s="38">
        <v>566</v>
      </c>
      <c r="AB17" s="39">
        <v>19909</v>
      </c>
      <c r="AC17" s="37">
        <v>397</v>
      </c>
      <c r="AD17" s="38">
        <v>320</v>
      </c>
      <c r="AE17" s="39">
        <v>717</v>
      </c>
      <c r="AF17" s="40">
        <v>2</v>
      </c>
      <c r="AG17" s="41">
        <v>1</v>
      </c>
      <c r="AH17" s="41">
        <v>1</v>
      </c>
      <c r="AI17" s="41">
        <v>1</v>
      </c>
      <c r="AJ17" s="41">
        <v>1</v>
      </c>
      <c r="AK17" s="41">
        <v>1</v>
      </c>
      <c r="AL17" s="41">
        <v>0</v>
      </c>
      <c r="AM17" s="41">
        <v>0</v>
      </c>
      <c r="AN17" s="41">
        <v>0</v>
      </c>
      <c r="AO17" s="41">
        <v>1</v>
      </c>
      <c r="AP17" s="41">
        <v>4</v>
      </c>
      <c r="AQ17" s="42">
        <v>0</v>
      </c>
      <c r="AR17" s="435">
        <v>0</v>
      </c>
      <c r="AS17" s="43">
        <v>18</v>
      </c>
      <c r="AT17" s="43">
        <v>11</v>
      </c>
      <c r="AU17" s="43">
        <v>8</v>
      </c>
      <c r="AV17" s="43">
        <v>14</v>
      </c>
      <c r="AW17" s="44">
        <v>51</v>
      </c>
      <c r="AX17" s="43">
        <v>8</v>
      </c>
      <c r="AY17" s="43">
        <v>0</v>
      </c>
      <c r="AZ17" s="43">
        <v>8</v>
      </c>
      <c r="BA17" s="45">
        <v>2</v>
      </c>
      <c r="BB17" s="43">
        <v>11</v>
      </c>
      <c r="BC17" s="46">
        <v>13</v>
      </c>
      <c r="BD17" s="43">
        <v>1</v>
      </c>
      <c r="BE17" s="43">
        <v>0</v>
      </c>
      <c r="BF17" s="46">
        <v>1</v>
      </c>
      <c r="BG17" s="47">
        <v>0</v>
      </c>
      <c r="BH17" s="43">
        <v>1</v>
      </c>
      <c r="BI17" s="43">
        <v>0</v>
      </c>
      <c r="BJ17" s="44">
        <v>1</v>
      </c>
      <c r="BK17" s="48">
        <v>69406.63</v>
      </c>
      <c r="BL17" s="49">
        <v>0</v>
      </c>
      <c r="BM17" s="49">
        <v>263512.87</v>
      </c>
      <c r="BN17" s="50">
        <v>20642.81</v>
      </c>
      <c r="BO17" s="51">
        <v>353562.31</v>
      </c>
      <c r="BP17" s="49">
        <v>214846.57</v>
      </c>
      <c r="BQ17" s="49">
        <v>0</v>
      </c>
      <c r="BR17" s="49">
        <v>0</v>
      </c>
      <c r="BS17" s="53">
        <v>0</v>
      </c>
      <c r="BT17" s="72">
        <v>214846.57</v>
      </c>
      <c r="BU17" s="49">
        <v>485.33</v>
      </c>
      <c r="BV17" s="49">
        <v>0</v>
      </c>
      <c r="BW17" s="49">
        <v>0</v>
      </c>
      <c r="BX17" s="49">
        <v>0</v>
      </c>
      <c r="BY17" s="72">
        <v>485.33</v>
      </c>
      <c r="BZ17" s="52">
        <v>2248.48</v>
      </c>
      <c r="CA17" s="49">
        <v>0</v>
      </c>
      <c r="CB17" s="49">
        <v>0</v>
      </c>
      <c r="CC17" s="49">
        <v>0</v>
      </c>
      <c r="CD17" s="72">
        <v>2248.48</v>
      </c>
      <c r="CE17" s="52">
        <v>15644.83</v>
      </c>
      <c r="CF17" s="49">
        <v>0</v>
      </c>
      <c r="CG17" s="49">
        <v>0</v>
      </c>
      <c r="CH17" s="49">
        <v>0</v>
      </c>
      <c r="CI17" s="72">
        <v>15644.83</v>
      </c>
      <c r="CJ17" s="52">
        <v>2064.28</v>
      </c>
      <c r="CK17" s="49">
        <v>0</v>
      </c>
      <c r="CL17" s="49">
        <v>0</v>
      </c>
      <c r="CM17" s="49">
        <v>0</v>
      </c>
      <c r="CN17" s="72">
        <v>2064.28</v>
      </c>
      <c r="CO17" s="52">
        <v>1948.7</v>
      </c>
      <c r="CP17" s="49">
        <v>0</v>
      </c>
      <c r="CQ17" s="49">
        <v>0</v>
      </c>
      <c r="CR17" s="49">
        <v>0</v>
      </c>
      <c r="CS17" s="72">
        <v>1948.7</v>
      </c>
      <c r="CT17" s="48">
        <v>0</v>
      </c>
      <c r="CU17" s="49">
        <v>0</v>
      </c>
      <c r="CV17" s="49">
        <v>0</v>
      </c>
      <c r="CW17" s="49">
        <v>0</v>
      </c>
      <c r="CX17" s="72">
        <v>0</v>
      </c>
      <c r="CY17" s="49">
        <v>17353.35</v>
      </c>
      <c r="CZ17" s="49">
        <v>0</v>
      </c>
      <c r="DA17" s="49">
        <v>0</v>
      </c>
      <c r="DB17" s="49">
        <v>0</v>
      </c>
      <c r="DC17" s="72">
        <v>17353.35</v>
      </c>
      <c r="DD17" s="52">
        <v>17510.58</v>
      </c>
      <c r="DE17" s="49">
        <v>0</v>
      </c>
      <c r="DF17" s="49">
        <v>0</v>
      </c>
      <c r="DG17" s="49">
        <v>0</v>
      </c>
      <c r="DH17" s="72">
        <v>17510.58</v>
      </c>
      <c r="DI17" s="52">
        <v>0</v>
      </c>
      <c r="DJ17" s="49">
        <v>0</v>
      </c>
      <c r="DK17" s="49">
        <v>0</v>
      </c>
      <c r="DL17" s="49">
        <v>0</v>
      </c>
      <c r="DM17" s="72">
        <v>0</v>
      </c>
      <c r="DN17" s="52">
        <v>0</v>
      </c>
      <c r="DO17" s="49">
        <v>0</v>
      </c>
      <c r="DP17" s="49">
        <v>0</v>
      </c>
      <c r="DQ17" s="49">
        <v>0</v>
      </c>
      <c r="DR17" s="72">
        <v>0</v>
      </c>
      <c r="DS17" s="733">
        <v>34863.93</v>
      </c>
      <c r="DT17" s="675">
        <v>0</v>
      </c>
      <c r="DU17" s="52">
        <v>11366.01</v>
      </c>
      <c r="DV17" s="49">
        <v>0</v>
      </c>
      <c r="DW17" s="49">
        <v>0</v>
      </c>
      <c r="DX17" s="49">
        <v>0</v>
      </c>
      <c r="DY17" s="72">
        <v>11366.01</v>
      </c>
      <c r="DZ17" s="52">
        <v>352874.76</v>
      </c>
      <c r="EA17" s="49">
        <v>0</v>
      </c>
      <c r="EB17" s="49">
        <v>263512.87</v>
      </c>
      <c r="EC17" s="53">
        <v>20642.81</v>
      </c>
      <c r="ED17" s="715">
        <v>637030.44</v>
      </c>
      <c r="EE17" s="56">
        <v>1</v>
      </c>
      <c r="EF17" s="56">
        <v>4</v>
      </c>
      <c r="EG17" s="57">
        <v>6</v>
      </c>
      <c r="EH17" s="58">
        <v>0</v>
      </c>
      <c r="EI17" s="58">
        <v>0</v>
      </c>
      <c r="EJ17" s="59">
        <v>6</v>
      </c>
      <c r="EK17" s="57">
        <v>1</v>
      </c>
      <c r="EL17" s="58">
        <v>0</v>
      </c>
      <c r="EM17" s="58">
        <v>3</v>
      </c>
      <c r="EN17" s="59">
        <v>4</v>
      </c>
      <c r="EO17" s="60">
        <v>15</v>
      </c>
      <c r="EP17" s="56"/>
      <c r="EQ17" s="56">
        <v>1</v>
      </c>
      <c r="ER17" s="57">
        <v>2</v>
      </c>
      <c r="ES17" s="58">
        <v>0</v>
      </c>
      <c r="ET17" s="58">
        <v>0</v>
      </c>
      <c r="EU17" s="59">
        <v>2</v>
      </c>
      <c r="EV17" s="57">
        <v>1</v>
      </c>
      <c r="EW17" s="58" t="s">
        <v>499</v>
      </c>
      <c r="EX17" s="58">
        <v>3</v>
      </c>
      <c r="EY17" s="59">
        <v>4</v>
      </c>
      <c r="EZ17" s="60">
        <v>7</v>
      </c>
      <c r="FA17" s="61">
        <v>5</v>
      </c>
      <c r="FB17" s="62">
        <v>0</v>
      </c>
      <c r="FC17" s="62">
        <v>0</v>
      </c>
      <c r="FD17" s="62">
        <v>0</v>
      </c>
      <c r="FE17" s="744"/>
      <c r="FF17" s="62">
        <v>22</v>
      </c>
      <c r="FG17" s="62">
        <v>5</v>
      </c>
      <c r="FH17" s="63">
        <f>SUM(FF17:FG17)</f>
        <v>27</v>
      </c>
      <c r="FI17" s="40">
        <v>14</v>
      </c>
      <c r="FJ17" s="41">
        <v>17</v>
      </c>
      <c r="FK17" s="40">
        <v>4</v>
      </c>
      <c r="FL17" s="41">
        <v>2</v>
      </c>
      <c r="FM17" s="41">
        <v>0</v>
      </c>
      <c r="FN17" s="41">
        <v>0</v>
      </c>
      <c r="FO17" s="41">
        <v>2</v>
      </c>
      <c r="FP17" s="41">
        <v>1</v>
      </c>
      <c r="FQ17" s="41">
        <v>2</v>
      </c>
      <c r="FR17" s="41">
        <v>1</v>
      </c>
      <c r="FS17" s="41">
        <v>0</v>
      </c>
      <c r="FT17" s="41">
        <v>2</v>
      </c>
      <c r="FU17" s="42">
        <v>5</v>
      </c>
      <c r="FV17" s="69">
        <v>460510</v>
      </c>
      <c r="FW17" s="64">
        <v>9534</v>
      </c>
      <c r="FX17" s="64">
        <v>745</v>
      </c>
      <c r="FY17" s="64">
        <v>3850</v>
      </c>
      <c r="FZ17" s="64">
        <v>39</v>
      </c>
      <c r="GA17" s="65">
        <v>14168</v>
      </c>
      <c r="GB17" s="64">
        <v>3035</v>
      </c>
      <c r="GC17" s="743">
        <v>471643</v>
      </c>
      <c r="GD17" s="67">
        <v>0</v>
      </c>
      <c r="GE17" s="64">
        <v>0</v>
      </c>
      <c r="GF17" s="64">
        <v>0</v>
      </c>
      <c r="GG17" s="68">
        <v>0</v>
      </c>
      <c r="GH17" s="67">
        <v>26</v>
      </c>
      <c r="GI17" s="64">
        <v>32</v>
      </c>
      <c r="GJ17" s="64">
        <v>0</v>
      </c>
      <c r="GK17" s="68">
        <v>58</v>
      </c>
      <c r="GL17" s="67">
        <v>19</v>
      </c>
      <c r="GM17" s="64">
        <v>0</v>
      </c>
      <c r="GN17" s="64">
        <v>0</v>
      </c>
      <c r="GO17" s="68">
        <v>19</v>
      </c>
      <c r="GP17" s="67">
        <v>304</v>
      </c>
      <c r="GQ17" s="64">
        <v>162</v>
      </c>
      <c r="GR17" s="64">
        <v>0</v>
      </c>
      <c r="GS17" s="68">
        <v>466</v>
      </c>
      <c r="GT17" s="67">
        <v>0</v>
      </c>
      <c r="GU17" s="64">
        <v>0</v>
      </c>
      <c r="GV17" s="64">
        <v>0</v>
      </c>
      <c r="GW17" s="68">
        <v>0</v>
      </c>
      <c r="GX17" s="67">
        <v>43</v>
      </c>
      <c r="GY17" s="64">
        <v>0</v>
      </c>
      <c r="GZ17" s="64">
        <v>0</v>
      </c>
      <c r="HA17" s="68">
        <v>43</v>
      </c>
      <c r="HB17" s="67">
        <v>10</v>
      </c>
      <c r="HC17" s="64">
        <v>0</v>
      </c>
      <c r="HD17" s="64">
        <v>0</v>
      </c>
      <c r="HE17" s="68">
        <v>10</v>
      </c>
      <c r="HF17" s="67">
        <v>4</v>
      </c>
      <c r="HG17" s="64">
        <v>2</v>
      </c>
      <c r="HH17" s="64">
        <v>0</v>
      </c>
      <c r="HI17" s="68">
        <v>6</v>
      </c>
      <c r="HJ17" s="69">
        <v>0</v>
      </c>
      <c r="HK17" s="64">
        <v>0</v>
      </c>
      <c r="HL17" s="64">
        <v>0</v>
      </c>
      <c r="HM17" s="68">
        <v>0</v>
      </c>
      <c r="HN17" s="70">
        <v>0</v>
      </c>
      <c r="HO17" s="64">
        <v>0</v>
      </c>
      <c r="HP17" s="64">
        <v>0</v>
      </c>
      <c r="HQ17" s="64">
        <v>0</v>
      </c>
      <c r="HR17" s="68">
        <v>0</v>
      </c>
      <c r="HS17" s="904">
        <v>602</v>
      </c>
    </row>
    <row r="18" spans="1:227" s="742" customFormat="1" ht="15" customHeight="1">
      <c r="A18" s="742">
        <v>11</v>
      </c>
      <c r="B18" s="742" t="s">
        <v>852</v>
      </c>
      <c r="C18" s="742" t="s">
        <v>98</v>
      </c>
      <c r="D18" s="741">
        <v>12</v>
      </c>
      <c r="E18" s="599" t="s">
        <v>302</v>
      </c>
      <c r="F18" s="28">
        <v>255</v>
      </c>
      <c r="G18" s="29">
        <v>93</v>
      </c>
      <c r="H18" s="30">
        <v>348</v>
      </c>
      <c r="I18" s="31">
        <v>5814</v>
      </c>
      <c r="J18" s="29">
        <v>491</v>
      </c>
      <c r="K18" s="30">
        <v>6305</v>
      </c>
      <c r="L18" s="31">
        <v>3609</v>
      </c>
      <c r="M18" s="32">
        <v>82</v>
      </c>
      <c r="N18" s="33">
        <v>0</v>
      </c>
      <c r="O18" s="34">
        <v>10344</v>
      </c>
      <c r="P18" s="34">
        <v>0</v>
      </c>
      <c r="Q18" s="35">
        <v>260</v>
      </c>
      <c r="R18" s="36">
        <v>60</v>
      </c>
      <c r="S18" s="673" t="s">
        <v>806</v>
      </c>
      <c r="T18" s="37">
        <v>330</v>
      </c>
      <c r="U18" s="38">
        <v>60</v>
      </c>
      <c r="V18" s="38">
        <v>432</v>
      </c>
      <c r="W18" s="38">
        <v>83</v>
      </c>
      <c r="X18" s="38">
        <v>83</v>
      </c>
      <c r="Y18" s="39">
        <v>988</v>
      </c>
      <c r="Z18" s="37">
        <v>3428</v>
      </c>
      <c r="AA18" s="38">
        <v>745</v>
      </c>
      <c r="AB18" s="39">
        <v>4173</v>
      </c>
      <c r="AC18" s="37">
        <v>164</v>
      </c>
      <c r="AD18" s="38">
        <v>8</v>
      </c>
      <c r="AE18" s="39">
        <v>172</v>
      </c>
      <c r="AF18" s="40">
        <v>1</v>
      </c>
      <c r="AG18" s="41">
        <v>1</v>
      </c>
      <c r="AH18" s="41">
        <v>1</v>
      </c>
      <c r="AI18" s="41">
        <v>1</v>
      </c>
      <c r="AJ18" s="41">
        <v>2</v>
      </c>
      <c r="AK18" s="41">
        <v>0</v>
      </c>
      <c r="AL18" s="41">
        <v>2</v>
      </c>
      <c r="AM18" s="41">
        <v>1</v>
      </c>
      <c r="AN18" s="41">
        <v>1</v>
      </c>
      <c r="AO18" s="41">
        <v>1</v>
      </c>
      <c r="AP18" s="41">
        <v>7</v>
      </c>
      <c r="AQ18" s="42">
        <v>0</v>
      </c>
      <c r="AR18" s="435">
        <v>0</v>
      </c>
      <c r="AS18" s="43">
        <v>10</v>
      </c>
      <c r="AT18" s="43">
        <v>3</v>
      </c>
      <c r="AU18" s="43">
        <v>7</v>
      </c>
      <c r="AV18" s="43">
        <v>10</v>
      </c>
      <c r="AW18" s="44">
        <v>30</v>
      </c>
      <c r="AX18" s="43">
        <v>7</v>
      </c>
      <c r="AY18" s="43">
        <v>0</v>
      </c>
      <c r="AZ18" s="43">
        <v>7</v>
      </c>
      <c r="BA18" s="45">
        <v>3</v>
      </c>
      <c r="BB18" s="43">
        <v>3</v>
      </c>
      <c r="BC18" s="46">
        <v>6</v>
      </c>
      <c r="BD18" s="43">
        <v>1</v>
      </c>
      <c r="BE18" s="43">
        <v>1</v>
      </c>
      <c r="BF18" s="46">
        <v>2</v>
      </c>
      <c r="BG18" s="47">
        <v>0</v>
      </c>
      <c r="BH18" s="43">
        <v>0</v>
      </c>
      <c r="BI18" s="43">
        <v>0</v>
      </c>
      <c r="BJ18" s="44">
        <v>0</v>
      </c>
      <c r="BK18" s="48">
        <v>34101.02</v>
      </c>
      <c r="BL18" s="49">
        <v>0</v>
      </c>
      <c r="BM18" s="49">
        <v>0</v>
      </c>
      <c r="BN18" s="50">
        <v>0</v>
      </c>
      <c r="BO18" s="51">
        <v>34101.02</v>
      </c>
      <c r="BP18" s="49">
        <v>84209.53</v>
      </c>
      <c r="BQ18" s="49">
        <v>0</v>
      </c>
      <c r="BR18" s="49">
        <v>0</v>
      </c>
      <c r="BS18" s="53">
        <v>0</v>
      </c>
      <c r="BT18" s="72">
        <v>84209.53</v>
      </c>
      <c r="BU18" s="49">
        <v>0</v>
      </c>
      <c r="BV18" s="49">
        <v>0</v>
      </c>
      <c r="BW18" s="49">
        <v>0</v>
      </c>
      <c r="BX18" s="49">
        <v>0</v>
      </c>
      <c r="BY18" s="72">
        <v>0</v>
      </c>
      <c r="BZ18" s="52">
        <v>0</v>
      </c>
      <c r="CA18" s="49">
        <v>0</v>
      </c>
      <c r="CB18" s="49">
        <v>0</v>
      </c>
      <c r="CC18" s="49">
        <v>0</v>
      </c>
      <c r="CD18" s="72">
        <v>0</v>
      </c>
      <c r="CE18" s="52">
        <v>178.51</v>
      </c>
      <c r="CF18" s="49">
        <v>0</v>
      </c>
      <c r="CG18" s="49">
        <v>0</v>
      </c>
      <c r="CH18" s="49">
        <v>0</v>
      </c>
      <c r="CI18" s="72">
        <v>178.51</v>
      </c>
      <c r="CJ18" s="52">
        <v>5958</v>
      </c>
      <c r="CK18" s="49">
        <v>0</v>
      </c>
      <c r="CL18" s="49">
        <v>0</v>
      </c>
      <c r="CM18" s="49">
        <v>0</v>
      </c>
      <c r="CN18" s="72">
        <v>5958</v>
      </c>
      <c r="CO18" s="52">
        <v>0</v>
      </c>
      <c r="CP18" s="49">
        <v>0</v>
      </c>
      <c r="CQ18" s="49">
        <v>0</v>
      </c>
      <c r="CR18" s="49">
        <v>0</v>
      </c>
      <c r="CS18" s="72">
        <v>0</v>
      </c>
      <c r="CT18" s="48">
        <v>442.64</v>
      </c>
      <c r="CU18" s="49">
        <v>0</v>
      </c>
      <c r="CV18" s="49">
        <v>0</v>
      </c>
      <c r="CW18" s="49">
        <v>0</v>
      </c>
      <c r="CX18" s="72">
        <v>442.64</v>
      </c>
      <c r="CY18" s="49">
        <v>0</v>
      </c>
      <c r="CZ18" s="49">
        <v>0</v>
      </c>
      <c r="DA18" s="49">
        <v>0</v>
      </c>
      <c r="DB18" s="49">
        <v>0</v>
      </c>
      <c r="DC18" s="72">
        <v>0</v>
      </c>
      <c r="DD18" s="52">
        <v>0</v>
      </c>
      <c r="DE18" s="49">
        <v>0</v>
      </c>
      <c r="DF18" s="49">
        <v>0</v>
      </c>
      <c r="DG18" s="49">
        <v>0</v>
      </c>
      <c r="DH18" s="72">
        <v>0</v>
      </c>
      <c r="DI18" s="52">
        <v>0</v>
      </c>
      <c r="DJ18" s="49">
        <v>0</v>
      </c>
      <c r="DK18" s="49">
        <v>0</v>
      </c>
      <c r="DL18" s="49">
        <v>0</v>
      </c>
      <c r="DM18" s="72">
        <v>0</v>
      </c>
      <c r="DN18" s="52">
        <v>0</v>
      </c>
      <c r="DO18" s="49">
        <v>0</v>
      </c>
      <c r="DP18" s="49">
        <v>0</v>
      </c>
      <c r="DQ18" s="49">
        <v>0</v>
      </c>
      <c r="DR18" s="72">
        <v>0</v>
      </c>
      <c r="DS18" s="733">
        <v>442.64</v>
      </c>
      <c r="DT18" s="675">
        <v>0</v>
      </c>
      <c r="DU18" s="52">
        <v>3382.83</v>
      </c>
      <c r="DV18" s="49">
        <v>0</v>
      </c>
      <c r="DW18" s="49">
        <v>0</v>
      </c>
      <c r="DX18" s="49">
        <v>0</v>
      </c>
      <c r="DY18" s="72">
        <v>3382.83</v>
      </c>
      <c r="DZ18" s="52">
        <v>128272.53</v>
      </c>
      <c r="EA18" s="49">
        <v>0</v>
      </c>
      <c r="EB18" s="49">
        <v>0</v>
      </c>
      <c r="EC18" s="53">
        <v>0</v>
      </c>
      <c r="ED18" s="715">
        <v>128272.53</v>
      </c>
      <c r="EE18" s="56">
        <v>0</v>
      </c>
      <c r="EF18" s="56">
        <v>4</v>
      </c>
      <c r="EG18" s="57">
        <v>4</v>
      </c>
      <c r="EH18" s="58">
        <v>0</v>
      </c>
      <c r="EI18" s="58">
        <v>0</v>
      </c>
      <c r="EJ18" s="59">
        <v>4</v>
      </c>
      <c r="EK18" s="57">
        <v>0</v>
      </c>
      <c r="EL18" s="58">
        <v>0</v>
      </c>
      <c r="EM18" s="58">
        <v>1</v>
      </c>
      <c r="EN18" s="59">
        <v>1</v>
      </c>
      <c r="EO18" s="60">
        <v>9</v>
      </c>
      <c r="EP18" s="56">
        <v>0</v>
      </c>
      <c r="EQ18" s="56">
        <v>1</v>
      </c>
      <c r="ER18" s="57">
        <v>3</v>
      </c>
      <c r="ES18" s="58">
        <v>0</v>
      </c>
      <c r="ET18" s="58">
        <v>0</v>
      </c>
      <c r="EU18" s="59">
        <v>3</v>
      </c>
      <c r="EV18" s="57">
        <v>1</v>
      </c>
      <c r="EW18" s="58">
        <v>0</v>
      </c>
      <c r="EX18" s="58">
        <v>1</v>
      </c>
      <c r="EY18" s="59">
        <v>2</v>
      </c>
      <c r="EZ18" s="60">
        <v>6</v>
      </c>
      <c r="FA18" s="61">
        <v>2</v>
      </c>
      <c r="FB18" s="62">
        <v>3</v>
      </c>
      <c r="FC18" s="62">
        <v>0</v>
      </c>
      <c r="FD18" s="62">
        <v>0</v>
      </c>
      <c r="FE18" s="63"/>
      <c r="FF18" s="62">
        <v>15</v>
      </c>
      <c r="FG18" s="62">
        <v>5</v>
      </c>
      <c r="FH18" s="63">
        <f>SUM(FF18:FG18)</f>
        <v>20</v>
      </c>
      <c r="FI18" s="40">
        <v>19</v>
      </c>
      <c r="FJ18" s="41">
        <v>8</v>
      </c>
      <c r="FK18" s="40">
        <v>0</v>
      </c>
      <c r="FL18" s="41">
        <v>0</v>
      </c>
      <c r="FM18" s="41">
        <v>2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0</v>
      </c>
      <c r="FT18" s="41">
        <v>1</v>
      </c>
      <c r="FU18" s="42">
        <v>5</v>
      </c>
      <c r="FV18" s="69">
        <v>152043</v>
      </c>
      <c r="FW18" s="64">
        <v>2274</v>
      </c>
      <c r="FX18" s="64">
        <v>285</v>
      </c>
      <c r="FY18" s="64">
        <v>0</v>
      </c>
      <c r="FZ18" s="64">
        <v>119</v>
      </c>
      <c r="GA18" s="65">
        <v>2678</v>
      </c>
      <c r="GB18" s="64">
        <v>0</v>
      </c>
      <c r="GC18" s="743">
        <v>154721</v>
      </c>
      <c r="GD18" s="67">
        <v>41</v>
      </c>
      <c r="GE18" s="64">
        <v>18</v>
      </c>
      <c r="GF18" s="64">
        <v>0</v>
      </c>
      <c r="GG18" s="68">
        <v>59</v>
      </c>
      <c r="GH18" s="67">
        <v>0</v>
      </c>
      <c r="GI18" s="64">
        <v>0</v>
      </c>
      <c r="GJ18" s="64">
        <v>0</v>
      </c>
      <c r="GK18" s="68">
        <v>0</v>
      </c>
      <c r="GL18" s="67">
        <v>79</v>
      </c>
      <c r="GM18" s="64">
        <v>32</v>
      </c>
      <c r="GN18" s="64">
        <v>0</v>
      </c>
      <c r="GO18" s="68">
        <v>111</v>
      </c>
      <c r="GP18" s="67">
        <v>528</v>
      </c>
      <c r="GQ18" s="64">
        <v>41</v>
      </c>
      <c r="GR18" s="64">
        <v>0</v>
      </c>
      <c r="GS18" s="68">
        <v>569</v>
      </c>
      <c r="GT18" s="67">
        <v>0</v>
      </c>
      <c r="GU18" s="64">
        <v>0</v>
      </c>
      <c r="GV18" s="64">
        <v>0</v>
      </c>
      <c r="GW18" s="68">
        <v>0</v>
      </c>
      <c r="GX18" s="67">
        <v>0</v>
      </c>
      <c r="GY18" s="64">
        <v>0</v>
      </c>
      <c r="GZ18" s="64">
        <v>0</v>
      </c>
      <c r="HA18" s="68">
        <v>0</v>
      </c>
      <c r="HB18" s="67">
        <v>0</v>
      </c>
      <c r="HC18" s="64">
        <v>0</v>
      </c>
      <c r="HD18" s="64">
        <v>0</v>
      </c>
      <c r="HE18" s="68">
        <v>0</v>
      </c>
      <c r="HF18" s="67">
        <v>0</v>
      </c>
      <c r="HG18" s="64">
        <v>0</v>
      </c>
      <c r="HH18" s="64">
        <v>0</v>
      </c>
      <c r="HI18" s="68">
        <v>0</v>
      </c>
      <c r="HJ18" s="69">
        <v>0</v>
      </c>
      <c r="HK18" s="64">
        <v>0</v>
      </c>
      <c r="HL18" s="64">
        <v>0</v>
      </c>
      <c r="HM18" s="68">
        <v>0</v>
      </c>
      <c r="HN18" s="70">
        <v>0</v>
      </c>
      <c r="HO18" s="64">
        <v>69</v>
      </c>
      <c r="HP18" s="64">
        <v>24</v>
      </c>
      <c r="HQ18" s="64">
        <v>0</v>
      </c>
      <c r="HR18" s="68">
        <v>93</v>
      </c>
      <c r="HS18" s="904">
        <v>832</v>
      </c>
    </row>
    <row r="19" spans="1:227" s="742" customFormat="1" ht="15" customHeight="1">
      <c r="A19" s="742">
        <v>12</v>
      </c>
      <c r="B19" s="742" t="s">
        <v>852</v>
      </c>
      <c r="C19" s="742" t="s">
        <v>99</v>
      </c>
      <c r="D19" s="741">
        <v>13</v>
      </c>
      <c r="E19" s="599" t="s">
        <v>303</v>
      </c>
      <c r="F19" s="28">
        <v>230</v>
      </c>
      <c r="G19" s="29">
        <v>66</v>
      </c>
      <c r="H19" s="30">
        <v>296</v>
      </c>
      <c r="I19" s="31">
        <v>2415</v>
      </c>
      <c r="J19" s="29">
        <v>346</v>
      </c>
      <c r="K19" s="30">
        <v>2761</v>
      </c>
      <c r="L19" s="31">
        <v>0</v>
      </c>
      <c r="M19" s="32">
        <v>103</v>
      </c>
      <c r="N19" s="33">
        <v>0</v>
      </c>
      <c r="O19" s="34">
        <v>3160</v>
      </c>
      <c r="P19" s="34">
        <v>0</v>
      </c>
      <c r="Q19" s="35">
        <v>245</v>
      </c>
      <c r="R19" s="36">
        <v>60</v>
      </c>
      <c r="S19" s="673" t="s">
        <v>807</v>
      </c>
      <c r="T19" s="37">
        <v>316</v>
      </c>
      <c r="U19" s="38">
        <v>57</v>
      </c>
      <c r="V19" s="38">
        <v>433</v>
      </c>
      <c r="W19" s="38">
        <v>71</v>
      </c>
      <c r="X19" s="38">
        <v>19</v>
      </c>
      <c r="Y19" s="39">
        <v>896</v>
      </c>
      <c r="Z19" s="37">
        <v>1749</v>
      </c>
      <c r="AA19" s="38">
        <v>317</v>
      </c>
      <c r="AB19" s="39">
        <v>2066</v>
      </c>
      <c r="AC19" s="37">
        <v>170</v>
      </c>
      <c r="AD19" s="38">
        <v>36</v>
      </c>
      <c r="AE19" s="39">
        <v>206</v>
      </c>
      <c r="AF19" s="40">
        <v>0</v>
      </c>
      <c r="AG19" s="41">
        <v>0</v>
      </c>
      <c r="AH19" s="41">
        <v>1</v>
      </c>
      <c r="AI19" s="41">
        <v>1</v>
      </c>
      <c r="AJ19" s="41">
        <v>2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2">
        <v>0</v>
      </c>
      <c r="AR19" s="435">
        <v>0</v>
      </c>
      <c r="AS19" s="43">
        <v>6</v>
      </c>
      <c r="AT19" s="43">
        <v>2</v>
      </c>
      <c r="AU19" s="43">
        <v>2</v>
      </c>
      <c r="AV19" s="43">
        <v>11</v>
      </c>
      <c r="AW19" s="44">
        <v>21</v>
      </c>
      <c r="AX19" s="43">
        <v>3</v>
      </c>
      <c r="AY19" s="43">
        <v>0</v>
      </c>
      <c r="AZ19" s="43">
        <v>3</v>
      </c>
      <c r="BA19" s="45">
        <v>2</v>
      </c>
      <c r="BB19" s="43">
        <v>1</v>
      </c>
      <c r="BC19" s="46">
        <v>3</v>
      </c>
      <c r="BD19" s="43">
        <v>0</v>
      </c>
      <c r="BE19" s="43">
        <v>0</v>
      </c>
      <c r="BF19" s="46">
        <v>0</v>
      </c>
      <c r="BG19" s="47">
        <v>0</v>
      </c>
      <c r="BH19" s="43">
        <v>0</v>
      </c>
      <c r="BI19" s="43">
        <v>0</v>
      </c>
      <c r="BJ19" s="44">
        <v>0</v>
      </c>
      <c r="BK19" s="48">
        <v>1545.92</v>
      </c>
      <c r="BL19" s="49">
        <v>0</v>
      </c>
      <c r="BM19" s="49">
        <v>23749.06</v>
      </c>
      <c r="BN19" s="50">
        <v>0</v>
      </c>
      <c r="BO19" s="51">
        <v>25294.98</v>
      </c>
      <c r="BP19" s="49">
        <v>18857.35</v>
      </c>
      <c r="BQ19" s="49">
        <v>0</v>
      </c>
      <c r="BR19" s="49">
        <v>13130.09</v>
      </c>
      <c r="BS19" s="53">
        <v>0</v>
      </c>
      <c r="BT19" s="72">
        <v>31987.44</v>
      </c>
      <c r="BU19" s="49">
        <v>0</v>
      </c>
      <c r="BV19" s="49">
        <v>0</v>
      </c>
      <c r="BW19" s="49">
        <v>0</v>
      </c>
      <c r="BX19" s="49">
        <v>0</v>
      </c>
      <c r="BY19" s="72">
        <v>0</v>
      </c>
      <c r="BZ19" s="52">
        <v>253.94</v>
      </c>
      <c r="CA19" s="49">
        <v>0</v>
      </c>
      <c r="CB19" s="49">
        <v>0</v>
      </c>
      <c r="CC19" s="49">
        <v>0</v>
      </c>
      <c r="CD19" s="72">
        <v>253.94</v>
      </c>
      <c r="CE19" s="52">
        <v>0</v>
      </c>
      <c r="CF19" s="49">
        <v>0</v>
      </c>
      <c r="CG19" s="49">
        <v>0</v>
      </c>
      <c r="CH19" s="49">
        <v>0</v>
      </c>
      <c r="CI19" s="72">
        <v>0</v>
      </c>
      <c r="CJ19" s="52">
        <v>1542.02</v>
      </c>
      <c r="CK19" s="49">
        <v>0</v>
      </c>
      <c r="CL19" s="49">
        <v>0</v>
      </c>
      <c r="CM19" s="49">
        <v>0</v>
      </c>
      <c r="CN19" s="72">
        <v>1542.02</v>
      </c>
      <c r="CO19" s="52">
        <v>518</v>
      </c>
      <c r="CP19" s="49">
        <v>0</v>
      </c>
      <c r="CQ19" s="49">
        <v>0</v>
      </c>
      <c r="CR19" s="49">
        <v>0</v>
      </c>
      <c r="CS19" s="72">
        <v>518</v>
      </c>
      <c r="CT19" s="48">
        <v>0</v>
      </c>
      <c r="CU19" s="49">
        <v>0</v>
      </c>
      <c r="CV19" s="49">
        <v>0</v>
      </c>
      <c r="CW19" s="49">
        <v>0</v>
      </c>
      <c r="CX19" s="72">
        <v>0</v>
      </c>
      <c r="CY19" s="49">
        <v>0</v>
      </c>
      <c r="CZ19" s="49">
        <v>0</v>
      </c>
      <c r="DA19" s="49">
        <v>0</v>
      </c>
      <c r="DB19" s="49">
        <v>0</v>
      </c>
      <c r="DC19" s="72">
        <v>0</v>
      </c>
      <c r="DD19" s="52">
        <v>0</v>
      </c>
      <c r="DE19" s="49">
        <v>0</v>
      </c>
      <c r="DF19" s="49">
        <v>0</v>
      </c>
      <c r="DG19" s="49">
        <v>0</v>
      </c>
      <c r="DH19" s="72">
        <v>0</v>
      </c>
      <c r="DI19" s="52">
        <v>0</v>
      </c>
      <c r="DJ19" s="49">
        <v>0</v>
      </c>
      <c r="DK19" s="49">
        <v>0</v>
      </c>
      <c r="DL19" s="49">
        <v>0</v>
      </c>
      <c r="DM19" s="72">
        <v>0</v>
      </c>
      <c r="DN19" s="52">
        <v>0</v>
      </c>
      <c r="DO19" s="49">
        <v>0</v>
      </c>
      <c r="DP19" s="49">
        <v>0</v>
      </c>
      <c r="DQ19" s="49">
        <v>0</v>
      </c>
      <c r="DR19" s="72">
        <v>0</v>
      </c>
      <c r="DS19" s="733">
        <v>0</v>
      </c>
      <c r="DT19" s="675">
        <v>0</v>
      </c>
      <c r="DU19" s="52">
        <v>2812.15</v>
      </c>
      <c r="DV19" s="49">
        <v>0</v>
      </c>
      <c r="DW19" s="49">
        <v>0</v>
      </c>
      <c r="DX19" s="49">
        <v>0</v>
      </c>
      <c r="DY19" s="72">
        <v>2812.15</v>
      </c>
      <c r="DZ19" s="52">
        <v>25529.38</v>
      </c>
      <c r="EA19" s="49">
        <v>0</v>
      </c>
      <c r="EB19" s="49">
        <v>36879.15</v>
      </c>
      <c r="EC19" s="53">
        <v>0</v>
      </c>
      <c r="ED19" s="715">
        <v>62408.53</v>
      </c>
      <c r="EE19" s="56">
        <v>1</v>
      </c>
      <c r="EF19" s="56">
        <v>3</v>
      </c>
      <c r="EG19" s="57">
        <v>3</v>
      </c>
      <c r="EH19" s="58">
        <v>0</v>
      </c>
      <c r="EI19" s="58">
        <v>0</v>
      </c>
      <c r="EJ19" s="59">
        <v>3</v>
      </c>
      <c r="EK19" s="57">
        <v>0</v>
      </c>
      <c r="EL19" s="58">
        <v>0</v>
      </c>
      <c r="EM19" s="58">
        <v>0</v>
      </c>
      <c r="EN19" s="59">
        <v>0</v>
      </c>
      <c r="EO19" s="60">
        <v>7</v>
      </c>
      <c r="EP19" s="56">
        <v>0</v>
      </c>
      <c r="EQ19" s="56">
        <v>0</v>
      </c>
      <c r="ER19" s="57">
        <v>2</v>
      </c>
      <c r="ES19" s="58">
        <v>0</v>
      </c>
      <c r="ET19" s="58">
        <v>0</v>
      </c>
      <c r="EU19" s="59">
        <v>2</v>
      </c>
      <c r="EV19" s="57">
        <v>0</v>
      </c>
      <c r="EW19" s="58">
        <v>0</v>
      </c>
      <c r="EX19" s="58">
        <v>0</v>
      </c>
      <c r="EY19" s="59">
        <v>0</v>
      </c>
      <c r="EZ19" s="60">
        <v>2</v>
      </c>
      <c r="FA19" s="61">
        <v>1</v>
      </c>
      <c r="FB19" s="62">
        <v>1</v>
      </c>
      <c r="FC19" s="62">
        <v>0</v>
      </c>
      <c r="FD19" s="62">
        <v>0</v>
      </c>
      <c r="FE19" s="63"/>
      <c r="FF19" s="62">
        <v>9</v>
      </c>
      <c r="FG19" s="62">
        <v>2</v>
      </c>
      <c r="FH19" s="63">
        <f>SUM(FF19:FG19)</f>
        <v>11</v>
      </c>
      <c r="FI19" s="40">
        <v>8</v>
      </c>
      <c r="FJ19" s="41">
        <v>7</v>
      </c>
      <c r="FK19" s="40">
        <v>9</v>
      </c>
      <c r="FL19" s="41">
        <v>5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1</v>
      </c>
      <c r="FU19" s="42">
        <v>6</v>
      </c>
      <c r="FV19" s="69">
        <v>60111</v>
      </c>
      <c r="FW19" s="64">
        <v>712</v>
      </c>
      <c r="FX19" s="64">
        <v>105</v>
      </c>
      <c r="FY19" s="64">
        <v>0</v>
      </c>
      <c r="FZ19" s="64">
        <v>28</v>
      </c>
      <c r="GA19" s="65">
        <v>845</v>
      </c>
      <c r="GB19" s="64">
        <v>0</v>
      </c>
      <c r="GC19" s="743">
        <v>60956</v>
      </c>
      <c r="GD19" s="67">
        <v>0</v>
      </c>
      <c r="GE19" s="64">
        <v>0</v>
      </c>
      <c r="GF19" s="64">
        <v>0</v>
      </c>
      <c r="GG19" s="68">
        <v>0</v>
      </c>
      <c r="GH19" s="67">
        <v>0</v>
      </c>
      <c r="GI19" s="64">
        <v>0</v>
      </c>
      <c r="GJ19" s="64">
        <v>0</v>
      </c>
      <c r="GK19" s="68">
        <v>0</v>
      </c>
      <c r="GL19" s="67">
        <v>0</v>
      </c>
      <c r="GM19" s="64">
        <v>20</v>
      </c>
      <c r="GN19" s="64">
        <v>0</v>
      </c>
      <c r="GO19" s="68">
        <v>20</v>
      </c>
      <c r="GP19" s="67">
        <v>50</v>
      </c>
      <c r="GQ19" s="64">
        <v>13</v>
      </c>
      <c r="GR19" s="64">
        <v>0</v>
      </c>
      <c r="GS19" s="68">
        <v>63</v>
      </c>
      <c r="GT19" s="67">
        <v>0</v>
      </c>
      <c r="GU19" s="64">
        <v>0</v>
      </c>
      <c r="GV19" s="64">
        <v>0</v>
      </c>
      <c r="GW19" s="68">
        <v>0</v>
      </c>
      <c r="GX19" s="67">
        <v>0</v>
      </c>
      <c r="GY19" s="64">
        <v>0</v>
      </c>
      <c r="GZ19" s="64">
        <v>0</v>
      </c>
      <c r="HA19" s="68">
        <v>0</v>
      </c>
      <c r="HB19" s="67">
        <v>0</v>
      </c>
      <c r="HC19" s="64">
        <v>0</v>
      </c>
      <c r="HD19" s="64">
        <v>0</v>
      </c>
      <c r="HE19" s="68">
        <v>0</v>
      </c>
      <c r="HF19" s="67">
        <v>0</v>
      </c>
      <c r="HG19" s="64">
        <v>0</v>
      </c>
      <c r="HH19" s="64">
        <v>0</v>
      </c>
      <c r="HI19" s="68">
        <v>0</v>
      </c>
      <c r="HJ19" s="69">
        <v>0</v>
      </c>
      <c r="HK19" s="64">
        <v>0</v>
      </c>
      <c r="HL19" s="64">
        <v>0</v>
      </c>
      <c r="HM19" s="68">
        <v>0</v>
      </c>
      <c r="HN19" s="70">
        <v>0</v>
      </c>
      <c r="HO19" s="64">
        <v>0</v>
      </c>
      <c r="HP19" s="64">
        <v>0</v>
      </c>
      <c r="HQ19" s="64">
        <v>0</v>
      </c>
      <c r="HR19" s="68">
        <v>0</v>
      </c>
      <c r="HS19" s="904">
        <v>83</v>
      </c>
    </row>
    <row r="20" spans="1:227" s="742" customFormat="1" ht="15" customHeight="1">
      <c r="A20" s="742">
        <v>13</v>
      </c>
      <c r="B20" s="742" t="s">
        <v>852</v>
      </c>
      <c r="C20" s="742" t="s">
        <v>100</v>
      </c>
      <c r="D20" s="742">
        <v>14</v>
      </c>
      <c r="E20" s="599" t="s">
        <v>257</v>
      </c>
      <c r="F20" s="28">
        <v>295</v>
      </c>
      <c r="G20" s="29">
        <v>75</v>
      </c>
      <c r="H20" s="30">
        <v>370</v>
      </c>
      <c r="I20" s="31">
        <v>2931</v>
      </c>
      <c r="J20" s="29">
        <v>965</v>
      </c>
      <c r="K20" s="30">
        <v>3896</v>
      </c>
      <c r="L20" s="31">
        <v>409</v>
      </c>
      <c r="M20" s="32">
        <v>95</v>
      </c>
      <c r="N20" s="33">
        <v>456</v>
      </c>
      <c r="O20" s="34">
        <v>5226</v>
      </c>
      <c r="P20" s="34">
        <v>0</v>
      </c>
      <c r="Q20" s="35">
        <v>251</v>
      </c>
      <c r="R20" s="36">
        <v>60</v>
      </c>
      <c r="S20" s="673" t="s">
        <v>805</v>
      </c>
      <c r="T20" s="37">
        <v>1689</v>
      </c>
      <c r="U20" s="38">
        <v>135</v>
      </c>
      <c r="V20" s="38">
        <v>1755</v>
      </c>
      <c r="W20" s="38">
        <v>245</v>
      </c>
      <c r="X20" s="38">
        <v>1238</v>
      </c>
      <c r="Y20" s="39">
        <v>5062</v>
      </c>
      <c r="Z20" s="37">
        <v>13810</v>
      </c>
      <c r="AA20" s="38">
        <v>1073</v>
      </c>
      <c r="AB20" s="39">
        <v>14883</v>
      </c>
      <c r="AC20" s="37">
        <v>678</v>
      </c>
      <c r="AD20" s="38">
        <v>110</v>
      </c>
      <c r="AE20" s="39">
        <v>788</v>
      </c>
      <c r="AF20" s="40">
        <v>5</v>
      </c>
      <c r="AG20" s="41">
        <v>2</v>
      </c>
      <c r="AH20" s="41">
        <v>4</v>
      </c>
      <c r="AI20" s="41">
        <v>3</v>
      </c>
      <c r="AJ20" s="41">
        <v>4</v>
      </c>
      <c r="AK20" s="41">
        <v>0</v>
      </c>
      <c r="AL20" s="41">
        <v>8</v>
      </c>
      <c r="AM20" s="41">
        <v>4</v>
      </c>
      <c r="AN20" s="41">
        <v>4</v>
      </c>
      <c r="AO20" s="41">
        <v>2</v>
      </c>
      <c r="AP20" s="41">
        <v>3</v>
      </c>
      <c r="AQ20" s="42">
        <v>0</v>
      </c>
      <c r="AR20" s="435">
        <v>0</v>
      </c>
      <c r="AS20" s="43">
        <v>36</v>
      </c>
      <c r="AT20" s="43">
        <v>12</v>
      </c>
      <c r="AU20" s="43">
        <v>29</v>
      </c>
      <c r="AV20" s="43">
        <v>24</v>
      </c>
      <c r="AW20" s="44">
        <v>101</v>
      </c>
      <c r="AX20" s="43">
        <v>14</v>
      </c>
      <c r="AY20" s="43">
        <v>0</v>
      </c>
      <c r="AZ20" s="43">
        <v>14</v>
      </c>
      <c r="BA20" s="45">
        <v>20</v>
      </c>
      <c r="BB20" s="43">
        <v>12</v>
      </c>
      <c r="BC20" s="46">
        <v>32</v>
      </c>
      <c r="BD20" s="43">
        <v>3</v>
      </c>
      <c r="BE20" s="43">
        <v>1</v>
      </c>
      <c r="BF20" s="46">
        <v>4</v>
      </c>
      <c r="BG20" s="47">
        <v>0</v>
      </c>
      <c r="BH20" s="43">
        <v>0</v>
      </c>
      <c r="BI20" s="43">
        <v>0</v>
      </c>
      <c r="BJ20" s="44">
        <v>0</v>
      </c>
      <c r="BK20" s="48">
        <v>31696.72</v>
      </c>
      <c r="BL20" s="49">
        <v>220383.46</v>
      </c>
      <c r="BM20" s="49">
        <v>0</v>
      </c>
      <c r="BN20" s="50">
        <v>0</v>
      </c>
      <c r="BO20" s="51">
        <v>252080.18</v>
      </c>
      <c r="BP20" s="49">
        <v>997.91</v>
      </c>
      <c r="BQ20" s="49">
        <v>70205.28</v>
      </c>
      <c r="BR20" s="49">
        <v>0</v>
      </c>
      <c r="BS20" s="53">
        <v>0</v>
      </c>
      <c r="BT20" s="72">
        <v>71203.19</v>
      </c>
      <c r="BU20" s="49">
        <v>5120.1</v>
      </c>
      <c r="BV20" s="49">
        <v>0</v>
      </c>
      <c r="BW20" s="49">
        <v>0</v>
      </c>
      <c r="BX20" s="49">
        <v>0</v>
      </c>
      <c r="BY20" s="72">
        <v>5120.1</v>
      </c>
      <c r="BZ20" s="52">
        <v>6141.41</v>
      </c>
      <c r="CA20" s="49">
        <v>448.32</v>
      </c>
      <c r="CB20" s="49">
        <v>0</v>
      </c>
      <c r="CC20" s="49">
        <v>0</v>
      </c>
      <c r="CD20" s="72">
        <v>6589.73</v>
      </c>
      <c r="CE20" s="52">
        <v>20043.76</v>
      </c>
      <c r="CF20" s="49">
        <v>0</v>
      </c>
      <c r="CG20" s="49">
        <v>0</v>
      </c>
      <c r="CH20" s="49">
        <v>0</v>
      </c>
      <c r="CI20" s="72">
        <v>20043.76</v>
      </c>
      <c r="CJ20" s="52">
        <v>4645.45</v>
      </c>
      <c r="CK20" s="49">
        <v>0</v>
      </c>
      <c r="CL20" s="49">
        <v>0</v>
      </c>
      <c r="CM20" s="49">
        <v>0</v>
      </c>
      <c r="CN20" s="72">
        <v>4645.45</v>
      </c>
      <c r="CO20" s="52">
        <v>1693.8</v>
      </c>
      <c r="CP20" s="49">
        <v>0</v>
      </c>
      <c r="CQ20" s="49">
        <v>0</v>
      </c>
      <c r="CR20" s="49">
        <v>0</v>
      </c>
      <c r="CS20" s="72">
        <v>1693.8</v>
      </c>
      <c r="CT20" s="48">
        <v>0</v>
      </c>
      <c r="CU20" s="49">
        <v>53</v>
      </c>
      <c r="CV20" s="49">
        <v>0</v>
      </c>
      <c r="CW20" s="49">
        <v>0</v>
      </c>
      <c r="CX20" s="72">
        <v>53</v>
      </c>
      <c r="CY20" s="49">
        <v>0</v>
      </c>
      <c r="CZ20" s="49">
        <v>0</v>
      </c>
      <c r="DA20" s="49">
        <v>1970</v>
      </c>
      <c r="DB20" s="49">
        <v>0</v>
      </c>
      <c r="DC20" s="72">
        <v>1970</v>
      </c>
      <c r="DD20" s="52">
        <v>0</v>
      </c>
      <c r="DE20" s="49">
        <v>0</v>
      </c>
      <c r="DF20" s="49">
        <v>2308.4</v>
      </c>
      <c r="DG20" s="49">
        <v>0</v>
      </c>
      <c r="DH20" s="72">
        <v>2308.4</v>
      </c>
      <c r="DI20" s="52">
        <v>0</v>
      </c>
      <c r="DJ20" s="49">
        <v>0</v>
      </c>
      <c r="DK20" s="49">
        <v>0</v>
      </c>
      <c r="DL20" s="49">
        <v>0</v>
      </c>
      <c r="DM20" s="72">
        <v>0</v>
      </c>
      <c r="DN20" s="52">
        <v>0</v>
      </c>
      <c r="DO20" s="49">
        <v>0</v>
      </c>
      <c r="DP20" s="49">
        <v>0</v>
      </c>
      <c r="DQ20" s="49">
        <v>0</v>
      </c>
      <c r="DR20" s="72">
        <v>0</v>
      </c>
      <c r="DS20" s="733">
        <v>4331.4</v>
      </c>
      <c r="DT20" s="675">
        <v>0</v>
      </c>
      <c r="DU20" s="52">
        <v>15613</v>
      </c>
      <c r="DV20" s="49">
        <v>0</v>
      </c>
      <c r="DW20" s="49">
        <v>0</v>
      </c>
      <c r="DX20" s="49">
        <v>0</v>
      </c>
      <c r="DY20" s="72">
        <v>15613</v>
      </c>
      <c r="DZ20" s="52">
        <v>85952.15</v>
      </c>
      <c r="EA20" s="49">
        <v>291090.06</v>
      </c>
      <c r="EB20" s="49">
        <v>4278.4</v>
      </c>
      <c r="EC20" s="53">
        <v>0</v>
      </c>
      <c r="ED20" s="715">
        <v>381320.61</v>
      </c>
      <c r="EE20" s="56">
        <v>1</v>
      </c>
      <c r="EF20" s="56">
        <v>8</v>
      </c>
      <c r="EG20" s="57">
        <v>6</v>
      </c>
      <c r="EH20" s="58">
        <v>0</v>
      </c>
      <c r="EI20" s="58">
        <v>0</v>
      </c>
      <c r="EJ20" s="59">
        <v>6</v>
      </c>
      <c r="EK20" s="57">
        <v>0</v>
      </c>
      <c r="EL20" s="58">
        <v>0</v>
      </c>
      <c r="EM20" s="58">
        <v>4</v>
      </c>
      <c r="EN20" s="59">
        <v>4</v>
      </c>
      <c r="EO20" s="60">
        <v>19</v>
      </c>
      <c r="EP20" s="56">
        <v>0</v>
      </c>
      <c r="EQ20" s="56">
        <v>2</v>
      </c>
      <c r="ER20" s="57">
        <v>6</v>
      </c>
      <c r="ES20" s="58">
        <v>0</v>
      </c>
      <c r="ET20" s="58">
        <v>0</v>
      </c>
      <c r="EU20" s="59">
        <v>6</v>
      </c>
      <c r="EV20" s="57">
        <v>0</v>
      </c>
      <c r="EW20" s="58">
        <v>2</v>
      </c>
      <c r="EX20" s="58">
        <v>1</v>
      </c>
      <c r="EY20" s="59">
        <v>3</v>
      </c>
      <c r="EZ20" s="60">
        <v>11</v>
      </c>
      <c r="FA20" s="61">
        <v>9</v>
      </c>
      <c r="FB20" s="62">
        <v>2</v>
      </c>
      <c r="FC20" s="62">
        <v>3</v>
      </c>
      <c r="FD20" s="62">
        <v>0</v>
      </c>
      <c r="FE20" s="63"/>
      <c r="FF20" s="62">
        <v>30</v>
      </c>
      <c r="FG20" s="62">
        <v>14</v>
      </c>
      <c r="FH20" s="63">
        <f>SUM(FF20:FG20)</f>
        <v>44</v>
      </c>
      <c r="FI20" s="40">
        <v>20</v>
      </c>
      <c r="FJ20" s="41">
        <v>45</v>
      </c>
      <c r="FK20" s="40">
        <v>2</v>
      </c>
      <c r="FL20" s="41">
        <v>2</v>
      </c>
      <c r="FM20" s="41">
        <v>0</v>
      </c>
      <c r="FN20" s="41">
        <v>0</v>
      </c>
      <c r="FO20" s="41">
        <v>25</v>
      </c>
      <c r="FP20" s="41">
        <v>3</v>
      </c>
      <c r="FQ20" s="41">
        <v>1</v>
      </c>
      <c r="FR20" s="41">
        <v>1</v>
      </c>
      <c r="FS20" s="41">
        <v>1</v>
      </c>
      <c r="FT20" s="41">
        <v>5</v>
      </c>
      <c r="FU20" s="42">
        <v>40</v>
      </c>
      <c r="FV20" s="69">
        <v>496438</v>
      </c>
      <c r="FW20" s="64">
        <v>9609</v>
      </c>
      <c r="FX20" s="64">
        <v>2942</v>
      </c>
      <c r="FY20" s="64">
        <v>0</v>
      </c>
      <c r="FZ20" s="64">
        <v>661</v>
      </c>
      <c r="GA20" s="65">
        <v>13212</v>
      </c>
      <c r="GB20" s="64">
        <v>149</v>
      </c>
      <c r="GC20" s="743">
        <v>509501</v>
      </c>
      <c r="GD20" s="67">
        <v>1525</v>
      </c>
      <c r="GE20" s="64">
        <v>0</v>
      </c>
      <c r="GF20" s="64">
        <v>0</v>
      </c>
      <c r="GG20" s="68">
        <v>1525</v>
      </c>
      <c r="GH20" s="67">
        <v>818</v>
      </c>
      <c r="GI20" s="64">
        <v>0</v>
      </c>
      <c r="GJ20" s="64">
        <v>0</v>
      </c>
      <c r="GK20" s="68">
        <v>818</v>
      </c>
      <c r="GL20" s="67">
        <v>1273</v>
      </c>
      <c r="GM20" s="64">
        <v>404</v>
      </c>
      <c r="GN20" s="64">
        <v>0</v>
      </c>
      <c r="GO20" s="68">
        <v>1677</v>
      </c>
      <c r="GP20" s="67">
        <v>696</v>
      </c>
      <c r="GQ20" s="64">
        <v>50</v>
      </c>
      <c r="GR20" s="64">
        <v>0</v>
      </c>
      <c r="GS20" s="68">
        <v>746</v>
      </c>
      <c r="GT20" s="67">
        <v>879</v>
      </c>
      <c r="GU20" s="64">
        <v>0</v>
      </c>
      <c r="GV20" s="64">
        <v>0</v>
      </c>
      <c r="GW20" s="68">
        <v>879</v>
      </c>
      <c r="GX20" s="67">
        <v>148</v>
      </c>
      <c r="GY20" s="64">
        <v>0</v>
      </c>
      <c r="GZ20" s="64">
        <v>0</v>
      </c>
      <c r="HA20" s="68">
        <v>148</v>
      </c>
      <c r="HB20" s="67">
        <v>41</v>
      </c>
      <c r="HC20" s="64">
        <v>0</v>
      </c>
      <c r="HD20" s="64">
        <v>0</v>
      </c>
      <c r="HE20" s="68">
        <v>41</v>
      </c>
      <c r="HF20" s="67">
        <v>0</v>
      </c>
      <c r="HG20" s="64">
        <v>0</v>
      </c>
      <c r="HH20" s="64">
        <v>0</v>
      </c>
      <c r="HI20" s="68">
        <v>0</v>
      </c>
      <c r="HJ20" s="69">
        <v>0</v>
      </c>
      <c r="HK20" s="64">
        <v>0</v>
      </c>
      <c r="HL20" s="64">
        <v>0</v>
      </c>
      <c r="HM20" s="68">
        <v>0</v>
      </c>
      <c r="HN20" s="70">
        <v>0</v>
      </c>
      <c r="HO20" s="64">
        <v>11364</v>
      </c>
      <c r="HP20" s="64">
        <v>3</v>
      </c>
      <c r="HQ20" s="64">
        <v>0</v>
      </c>
      <c r="HR20" s="68">
        <v>11367</v>
      </c>
      <c r="HS20" s="904">
        <v>15504</v>
      </c>
    </row>
    <row r="21" spans="1:227" s="742" customFormat="1" ht="15" customHeight="1">
      <c r="A21" s="742">
        <v>14</v>
      </c>
      <c r="B21" s="742" t="s">
        <v>852</v>
      </c>
      <c r="C21" s="742" t="s">
        <v>101</v>
      </c>
      <c r="D21" s="741">
        <v>15</v>
      </c>
      <c r="E21" s="599" t="s">
        <v>304</v>
      </c>
      <c r="F21" s="28">
        <v>75</v>
      </c>
      <c r="G21" s="29">
        <v>13</v>
      </c>
      <c r="H21" s="30">
        <v>88</v>
      </c>
      <c r="I21" s="31">
        <v>751</v>
      </c>
      <c r="J21" s="29">
        <v>421</v>
      </c>
      <c r="K21" s="30">
        <v>1172</v>
      </c>
      <c r="L21" s="31">
        <v>0</v>
      </c>
      <c r="M21" s="32">
        <v>39</v>
      </c>
      <c r="N21" s="33">
        <v>64</v>
      </c>
      <c r="O21" s="34">
        <v>1363</v>
      </c>
      <c r="P21" s="34">
        <v>0</v>
      </c>
      <c r="Q21" s="35">
        <v>250</v>
      </c>
      <c r="R21" s="36">
        <v>60</v>
      </c>
      <c r="S21" s="673" t="s">
        <v>808</v>
      </c>
      <c r="T21" s="37">
        <v>148</v>
      </c>
      <c r="U21" s="38">
        <v>71</v>
      </c>
      <c r="V21" s="38">
        <v>189</v>
      </c>
      <c r="W21" s="38">
        <v>72</v>
      </c>
      <c r="X21" s="38">
        <v>76</v>
      </c>
      <c r="Y21" s="39">
        <v>556</v>
      </c>
      <c r="Z21" s="37">
        <v>2907</v>
      </c>
      <c r="AA21" s="38">
        <v>326</v>
      </c>
      <c r="AB21" s="39">
        <v>3233</v>
      </c>
      <c r="AC21" s="37">
        <v>120</v>
      </c>
      <c r="AD21" s="38">
        <v>24</v>
      </c>
      <c r="AE21" s="39">
        <v>144</v>
      </c>
      <c r="AF21" s="40">
        <v>2</v>
      </c>
      <c r="AG21" s="41">
        <v>1</v>
      </c>
      <c r="AH21" s="41">
        <v>1</v>
      </c>
      <c r="AI21" s="41">
        <v>1</v>
      </c>
      <c r="AJ21" s="41">
        <v>2</v>
      </c>
      <c r="AK21" s="41">
        <v>0</v>
      </c>
      <c r="AL21" s="41">
        <v>2</v>
      </c>
      <c r="AM21" s="41">
        <v>0</v>
      </c>
      <c r="AN21" s="41">
        <v>1</v>
      </c>
      <c r="AO21" s="41">
        <v>0</v>
      </c>
      <c r="AP21" s="41">
        <v>10</v>
      </c>
      <c r="AQ21" s="42">
        <v>0</v>
      </c>
      <c r="AR21" s="435">
        <v>0</v>
      </c>
      <c r="AS21" s="43">
        <v>9</v>
      </c>
      <c r="AT21" s="43">
        <v>3</v>
      </c>
      <c r="AU21" s="43">
        <v>1</v>
      </c>
      <c r="AV21" s="43">
        <v>11</v>
      </c>
      <c r="AW21" s="44">
        <v>24</v>
      </c>
      <c r="AX21" s="43">
        <v>4</v>
      </c>
      <c r="AY21" s="43">
        <v>1</v>
      </c>
      <c r="AZ21" s="43">
        <v>5</v>
      </c>
      <c r="BA21" s="45">
        <v>2</v>
      </c>
      <c r="BB21" s="43">
        <v>3</v>
      </c>
      <c r="BC21" s="46">
        <v>5</v>
      </c>
      <c r="BD21" s="43">
        <v>2</v>
      </c>
      <c r="BE21" s="43">
        <v>0</v>
      </c>
      <c r="BF21" s="46">
        <v>2</v>
      </c>
      <c r="BG21" s="47">
        <v>0</v>
      </c>
      <c r="BH21" s="43">
        <v>0</v>
      </c>
      <c r="BI21" s="43">
        <v>2</v>
      </c>
      <c r="BJ21" s="44">
        <v>2</v>
      </c>
      <c r="BK21" s="48">
        <v>38526.07</v>
      </c>
      <c r="BL21" s="49">
        <v>38502.96</v>
      </c>
      <c r="BM21" s="49">
        <v>0</v>
      </c>
      <c r="BN21" s="50">
        <v>0</v>
      </c>
      <c r="BO21" s="51">
        <v>77029.03</v>
      </c>
      <c r="BP21" s="49">
        <v>22186.63</v>
      </c>
      <c r="BQ21" s="49">
        <v>0</v>
      </c>
      <c r="BR21" s="49">
        <v>0</v>
      </c>
      <c r="BS21" s="53">
        <v>0</v>
      </c>
      <c r="BT21" s="72">
        <v>22186.63</v>
      </c>
      <c r="BU21" s="49">
        <v>175.5</v>
      </c>
      <c r="BV21" s="49">
        <v>0</v>
      </c>
      <c r="BW21" s="49">
        <v>0</v>
      </c>
      <c r="BX21" s="49">
        <v>0</v>
      </c>
      <c r="BY21" s="72">
        <v>175.5</v>
      </c>
      <c r="BZ21" s="52">
        <v>1975.83</v>
      </c>
      <c r="CA21" s="49">
        <v>0</v>
      </c>
      <c r="CB21" s="49">
        <v>0</v>
      </c>
      <c r="CC21" s="49">
        <v>0</v>
      </c>
      <c r="CD21" s="72">
        <v>1975.83</v>
      </c>
      <c r="CE21" s="52">
        <v>1704.4</v>
      </c>
      <c r="CF21" s="49">
        <v>0</v>
      </c>
      <c r="CG21" s="49">
        <v>0</v>
      </c>
      <c r="CH21" s="49">
        <v>0</v>
      </c>
      <c r="CI21" s="72">
        <v>1704.4</v>
      </c>
      <c r="CJ21" s="52">
        <v>1899.95</v>
      </c>
      <c r="CK21" s="49">
        <v>0</v>
      </c>
      <c r="CL21" s="49">
        <v>0</v>
      </c>
      <c r="CM21" s="49">
        <v>0</v>
      </c>
      <c r="CN21" s="72">
        <v>1899.95</v>
      </c>
      <c r="CO21" s="52">
        <v>619.81</v>
      </c>
      <c r="CP21" s="49">
        <v>0</v>
      </c>
      <c r="CQ21" s="49">
        <v>0</v>
      </c>
      <c r="CR21" s="49">
        <v>0</v>
      </c>
      <c r="CS21" s="72">
        <v>619.81</v>
      </c>
      <c r="CT21" s="48">
        <v>0</v>
      </c>
      <c r="CU21" s="49">
        <v>0</v>
      </c>
      <c r="CV21" s="49">
        <v>0</v>
      </c>
      <c r="CW21" s="49">
        <v>0</v>
      </c>
      <c r="CX21" s="72">
        <v>0</v>
      </c>
      <c r="CY21" s="49">
        <v>0</v>
      </c>
      <c r="CZ21" s="49">
        <v>0</v>
      </c>
      <c r="DA21" s="49">
        <v>0</v>
      </c>
      <c r="DB21" s="49">
        <v>0</v>
      </c>
      <c r="DC21" s="72">
        <v>0</v>
      </c>
      <c r="DD21" s="52">
        <v>0</v>
      </c>
      <c r="DE21" s="49">
        <v>0</v>
      </c>
      <c r="DF21" s="49">
        <v>0</v>
      </c>
      <c r="DG21" s="49">
        <v>0</v>
      </c>
      <c r="DH21" s="72">
        <v>0</v>
      </c>
      <c r="DI21" s="52">
        <v>0</v>
      </c>
      <c r="DJ21" s="49">
        <v>0</v>
      </c>
      <c r="DK21" s="49">
        <v>0</v>
      </c>
      <c r="DL21" s="49">
        <v>0</v>
      </c>
      <c r="DM21" s="72">
        <v>0</v>
      </c>
      <c r="DN21" s="52">
        <v>0</v>
      </c>
      <c r="DO21" s="49">
        <v>0</v>
      </c>
      <c r="DP21" s="49">
        <v>0</v>
      </c>
      <c r="DQ21" s="49">
        <v>0</v>
      </c>
      <c r="DR21" s="72">
        <v>0</v>
      </c>
      <c r="DS21" s="733">
        <v>0</v>
      </c>
      <c r="DT21" s="675">
        <v>0</v>
      </c>
      <c r="DU21" s="52">
        <v>228.52</v>
      </c>
      <c r="DV21" s="49">
        <v>0</v>
      </c>
      <c r="DW21" s="49">
        <v>0</v>
      </c>
      <c r="DX21" s="49">
        <v>0</v>
      </c>
      <c r="DY21" s="72">
        <v>228.52</v>
      </c>
      <c r="DZ21" s="52">
        <v>67316.71</v>
      </c>
      <c r="EA21" s="49">
        <v>38502.96</v>
      </c>
      <c r="EB21" s="49">
        <v>0</v>
      </c>
      <c r="EC21" s="53">
        <v>0</v>
      </c>
      <c r="ED21" s="715">
        <v>105819.67</v>
      </c>
      <c r="EE21" s="56">
        <v>0</v>
      </c>
      <c r="EF21" s="56">
        <v>4</v>
      </c>
      <c r="EG21" s="57">
        <v>5</v>
      </c>
      <c r="EH21" s="58">
        <v>0</v>
      </c>
      <c r="EI21" s="58">
        <v>0</v>
      </c>
      <c r="EJ21" s="59">
        <v>5</v>
      </c>
      <c r="EK21" s="57">
        <v>0</v>
      </c>
      <c r="EL21" s="58">
        <v>0</v>
      </c>
      <c r="EM21" s="58">
        <v>0</v>
      </c>
      <c r="EN21" s="59">
        <v>0</v>
      </c>
      <c r="EO21" s="60">
        <v>9</v>
      </c>
      <c r="EP21" s="56">
        <v>0</v>
      </c>
      <c r="EQ21" s="56">
        <v>0</v>
      </c>
      <c r="ER21" s="57">
        <v>4</v>
      </c>
      <c r="ES21" s="58">
        <v>0</v>
      </c>
      <c r="ET21" s="58">
        <v>0</v>
      </c>
      <c r="EU21" s="59">
        <v>4</v>
      </c>
      <c r="EV21" s="57">
        <v>0</v>
      </c>
      <c r="EW21" s="58">
        <v>0</v>
      </c>
      <c r="EX21" s="58">
        <v>0</v>
      </c>
      <c r="EY21" s="59">
        <v>0</v>
      </c>
      <c r="EZ21" s="60">
        <v>4</v>
      </c>
      <c r="FA21" s="61">
        <v>1</v>
      </c>
      <c r="FB21" s="62">
        <v>1</v>
      </c>
      <c r="FC21" s="62">
        <v>0</v>
      </c>
      <c r="FD21" s="62">
        <v>0</v>
      </c>
      <c r="FE21" s="63"/>
      <c r="FF21" s="62">
        <v>13</v>
      </c>
      <c r="FG21" s="62">
        <v>2</v>
      </c>
      <c r="FH21" s="63">
        <f>SUM(FF21:FG21)</f>
        <v>15</v>
      </c>
      <c r="FI21" s="40">
        <v>0</v>
      </c>
      <c r="FJ21" s="41">
        <v>0</v>
      </c>
      <c r="FK21" s="40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1</v>
      </c>
      <c r="FU21" s="42">
        <v>1</v>
      </c>
      <c r="FV21" s="69">
        <v>106076</v>
      </c>
      <c r="FW21" s="64">
        <v>2753</v>
      </c>
      <c r="FX21" s="64">
        <v>243</v>
      </c>
      <c r="FY21" s="64">
        <v>0</v>
      </c>
      <c r="FZ21" s="64">
        <v>129</v>
      </c>
      <c r="GA21" s="65">
        <v>3125</v>
      </c>
      <c r="GB21" s="64">
        <v>1</v>
      </c>
      <c r="GC21" s="743">
        <v>109200</v>
      </c>
      <c r="GD21" s="67">
        <v>146</v>
      </c>
      <c r="GE21" s="64">
        <v>0</v>
      </c>
      <c r="GF21" s="64">
        <v>0</v>
      </c>
      <c r="GG21" s="68">
        <v>146</v>
      </c>
      <c r="GH21" s="67">
        <v>164</v>
      </c>
      <c r="GI21" s="64">
        <v>0</v>
      </c>
      <c r="GJ21" s="64">
        <v>0</v>
      </c>
      <c r="GK21" s="68">
        <v>164</v>
      </c>
      <c r="GL21" s="67">
        <v>42</v>
      </c>
      <c r="GM21" s="64">
        <v>0</v>
      </c>
      <c r="GN21" s="64">
        <v>0</v>
      </c>
      <c r="GO21" s="68">
        <v>42</v>
      </c>
      <c r="GP21" s="67">
        <v>167</v>
      </c>
      <c r="GQ21" s="64">
        <v>0</v>
      </c>
      <c r="GR21" s="64">
        <v>0</v>
      </c>
      <c r="GS21" s="68">
        <v>167</v>
      </c>
      <c r="GT21" s="67">
        <v>13</v>
      </c>
      <c r="GU21" s="64">
        <v>0</v>
      </c>
      <c r="GV21" s="64">
        <v>0</v>
      </c>
      <c r="GW21" s="68">
        <v>13</v>
      </c>
      <c r="GX21" s="67">
        <v>0</v>
      </c>
      <c r="GY21" s="64">
        <v>0</v>
      </c>
      <c r="GZ21" s="64">
        <v>0</v>
      </c>
      <c r="HA21" s="68">
        <v>0</v>
      </c>
      <c r="HB21" s="67">
        <v>0</v>
      </c>
      <c r="HC21" s="64">
        <v>0</v>
      </c>
      <c r="HD21" s="64">
        <v>0</v>
      </c>
      <c r="HE21" s="68">
        <v>0</v>
      </c>
      <c r="HF21" s="67">
        <v>0</v>
      </c>
      <c r="HG21" s="64">
        <v>0</v>
      </c>
      <c r="HH21" s="64">
        <v>0</v>
      </c>
      <c r="HI21" s="68">
        <v>0</v>
      </c>
      <c r="HJ21" s="69">
        <v>0</v>
      </c>
      <c r="HK21" s="64">
        <v>0</v>
      </c>
      <c r="HL21" s="64">
        <v>0</v>
      </c>
      <c r="HM21" s="68">
        <v>0</v>
      </c>
      <c r="HN21" s="70">
        <v>0</v>
      </c>
      <c r="HO21" s="64">
        <v>0</v>
      </c>
      <c r="HP21" s="64">
        <v>0</v>
      </c>
      <c r="HQ21" s="64">
        <v>0</v>
      </c>
      <c r="HR21" s="68">
        <v>0</v>
      </c>
      <c r="HS21" s="904">
        <v>532</v>
      </c>
    </row>
    <row r="22" spans="1:227" s="742" customFormat="1" ht="15" customHeight="1">
      <c r="A22" s="742">
        <v>15</v>
      </c>
      <c r="B22" s="742" t="s">
        <v>852</v>
      </c>
      <c r="C22" s="742" t="s">
        <v>102</v>
      </c>
      <c r="D22" s="741">
        <v>16</v>
      </c>
      <c r="E22" s="599" t="s">
        <v>305</v>
      </c>
      <c r="F22" s="28">
        <v>257</v>
      </c>
      <c r="G22" s="29">
        <v>28</v>
      </c>
      <c r="H22" s="30">
        <v>285</v>
      </c>
      <c r="I22" s="31">
        <v>3294</v>
      </c>
      <c r="J22" s="29">
        <v>858</v>
      </c>
      <c r="K22" s="30">
        <v>4152</v>
      </c>
      <c r="L22" s="31">
        <v>59</v>
      </c>
      <c r="M22" s="32">
        <v>87</v>
      </c>
      <c r="N22" s="33">
        <v>793</v>
      </c>
      <c r="O22" s="34">
        <v>5376</v>
      </c>
      <c r="P22" s="34">
        <v>0</v>
      </c>
      <c r="Q22" s="35">
        <v>270</v>
      </c>
      <c r="R22" s="36">
        <v>60</v>
      </c>
      <c r="S22" s="673" t="s">
        <v>805</v>
      </c>
      <c r="T22" s="37">
        <v>1769</v>
      </c>
      <c r="U22" s="38">
        <v>340</v>
      </c>
      <c r="V22" s="38">
        <v>1835</v>
      </c>
      <c r="W22" s="38">
        <v>395</v>
      </c>
      <c r="X22" s="38">
        <v>961</v>
      </c>
      <c r="Y22" s="39">
        <v>5300</v>
      </c>
      <c r="Z22" s="37">
        <v>10521</v>
      </c>
      <c r="AA22" s="38">
        <v>1842</v>
      </c>
      <c r="AB22" s="39">
        <v>12363</v>
      </c>
      <c r="AC22" s="37">
        <v>700</v>
      </c>
      <c r="AD22" s="38">
        <v>246</v>
      </c>
      <c r="AE22" s="39">
        <v>946</v>
      </c>
      <c r="AF22" s="40">
        <v>0</v>
      </c>
      <c r="AG22" s="41">
        <v>1</v>
      </c>
      <c r="AH22" s="41">
        <v>2</v>
      </c>
      <c r="AI22" s="41">
        <v>1</v>
      </c>
      <c r="AJ22" s="41">
        <v>6</v>
      </c>
      <c r="AK22" s="41">
        <v>0</v>
      </c>
      <c r="AL22" s="41">
        <v>8</v>
      </c>
      <c r="AM22" s="41">
        <v>9</v>
      </c>
      <c r="AN22" s="41">
        <v>10</v>
      </c>
      <c r="AO22" s="41">
        <v>3</v>
      </c>
      <c r="AP22" s="41">
        <v>49</v>
      </c>
      <c r="AQ22" s="42">
        <v>0</v>
      </c>
      <c r="AR22" s="435">
        <v>0</v>
      </c>
      <c r="AS22" s="43">
        <v>22</v>
      </c>
      <c r="AT22" s="43">
        <v>10</v>
      </c>
      <c r="AU22" s="43">
        <v>24</v>
      </c>
      <c r="AV22" s="43">
        <v>20</v>
      </c>
      <c r="AW22" s="44">
        <v>76</v>
      </c>
      <c r="AX22" s="43">
        <v>14</v>
      </c>
      <c r="AY22" s="43">
        <v>2</v>
      </c>
      <c r="AZ22" s="43">
        <v>16</v>
      </c>
      <c r="BA22" s="45">
        <v>5</v>
      </c>
      <c r="BB22" s="43">
        <v>15</v>
      </c>
      <c r="BC22" s="46">
        <v>20</v>
      </c>
      <c r="BD22" s="43">
        <v>2</v>
      </c>
      <c r="BE22" s="43">
        <v>1</v>
      </c>
      <c r="BF22" s="46">
        <v>3</v>
      </c>
      <c r="BG22" s="47">
        <v>0</v>
      </c>
      <c r="BH22" s="43">
        <v>0</v>
      </c>
      <c r="BI22" s="43">
        <v>4</v>
      </c>
      <c r="BJ22" s="44">
        <v>4</v>
      </c>
      <c r="BK22" s="48">
        <v>36225</v>
      </c>
      <c r="BL22" s="49">
        <v>0</v>
      </c>
      <c r="BM22" s="49">
        <v>56846</v>
      </c>
      <c r="BN22" s="50">
        <v>13935</v>
      </c>
      <c r="BO22" s="51">
        <v>107006</v>
      </c>
      <c r="BP22" s="49">
        <v>88356</v>
      </c>
      <c r="BQ22" s="49">
        <v>0</v>
      </c>
      <c r="BR22" s="49">
        <v>0</v>
      </c>
      <c r="BS22" s="53">
        <v>0</v>
      </c>
      <c r="BT22" s="72">
        <v>88356</v>
      </c>
      <c r="BU22" s="49">
        <v>3583</v>
      </c>
      <c r="BV22" s="49">
        <v>0</v>
      </c>
      <c r="BW22" s="49">
        <v>613</v>
      </c>
      <c r="BX22" s="49">
        <v>0</v>
      </c>
      <c r="BY22" s="72">
        <v>4196</v>
      </c>
      <c r="BZ22" s="52">
        <v>7411</v>
      </c>
      <c r="CA22" s="49">
        <v>0</v>
      </c>
      <c r="CB22" s="49">
        <v>0</v>
      </c>
      <c r="CC22" s="49">
        <v>0</v>
      </c>
      <c r="CD22" s="72">
        <v>7411</v>
      </c>
      <c r="CE22" s="52">
        <v>685</v>
      </c>
      <c r="CF22" s="49">
        <v>0</v>
      </c>
      <c r="CG22" s="49">
        <v>0</v>
      </c>
      <c r="CH22" s="49">
        <v>0</v>
      </c>
      <c r="CI22" s="72">
        <v>685</v>
      </c>
      <c r="CJ22" s="52">
        <v>8104</v>
      </c>
      <c r="CK22" s="49">
        <v>0</v>
      </c>
      <c r="CL22" s="49">
        <v>0</v>
      </c>
      <c r="CM22" s="49">
        <v>0</v>
      </c>
      <c r="CN22" s="72">
        <v>8104</v>
      </c>
      <c r="CO22" s="52">
        <v>1714</v>
      </c>
      <c r="CP22" s="49">
        <v>0</v>
      </c>
      <c r="CQ22" s="49">
        <v>0</v>
      </c>
      <c r="CR22" s="49">
        <v>0</v>
      </c>
      <c r="CS22" s="72">
        <v>1714</v>
      </c>
      <c r="CT22" s="48">
        <v>0</v>
      </c>
      <c r="CU22" s="49">
        <v>0</v>
      </c>
      <c r="CV22" s="49">
        <v>0</v>
      </c>
      <c r="CW22" s="49">
        <v>0</v>
      </c>
      <c r="CX22" s="72">
        <v>0</v>
      </c>
      <c r="CY22" s="49">
        <v>0</v>
      </c>
      <c r="CZ22" s="49">
        <v>0</v>
      </c>
      <c r="DA22" s="49">
        <v>0</v>
      </c>
      <c r="DB22" s="49">
        <v>0</v>
      </c>
      <c r="DC22" s="72">
        <v>0</v>
      </c>
      <c r="DD22" s="52">
        <v>0</v>
      </c>
      <c r="DE22" s="49">
        <v>0</v>
      </c>
      <c r="DF22" s="49">
        <v>0</v>
      </c>
      <c r="DG22" s="49">
        <v>0</v>
      </c>
      <c r="DH22" s="72">
        <v>0</v>
      </c>
      <c r="DI22" s="52">
        <v>0</v>
      </c>
      <c r="DJ22" s="49">
        <v>0</v>
      </c>
      <c r="DK22" s="49">
        <v>0</v>
      </c>
      <c r="DL22" s="49">
        <v>0</v>
      </c>
      <c r="DM22" s="72">
        <v>0</v>
      </c>
      <c r="DN22" s="52">
        <v>0</v>
      </c>
      <c r="DO22" s="49">
        <v>0</v>
      </c>
      <c r="DP22" s="49">
        <v>0</v>
      </c>
      <c r="DQ22" s="49">
        <v>0</v>
      </c>
      <c r="DR22" s="72">
        <v>0</v>
      </c>
      <c r="DS22" s="733">
        <v>0</v>
      </c>
      <c r="DT22" s="675">
        <v>0</v>
      </c>
      <c r="DU22" s="52">
        <v>18919</v>
      </c>
      <c r="DV22" s="49">
        <v>0</v>
      </c>
      <c r="DW22" s="49">
        <v>0</v>
      </c>
      <c r="DX22" s="49">
        <v>0</v>
      </c>
      <c r="DY22" s="72">
        <v>18919</v>
      </c>
      <c r="DZ22" s="52">
        <v>164997</v>
      </c>
      <c r="EA22" s="49">
        <v>0</v>
      </c>
      <c r="EB22" s="49">
        <v>57459</v>
      </c>
      <c r="EC22" s="53">
        <v>13935</v>
      </c>
      <c r="ED22" s="715">
        <v>236391</v>
      </c>
      <c r="EE22" s="56">
        <v>1</v>
      </c>
      <c r="EF22" s="56">
        <v>4</v>
      </c>
      <c r="EG22" s="57">
        <v>8</v>
      </c>
      <c r="EH22" s="58">
        <v>0</v>
      </c>
      <c r="EI22" s="58">
        <v>0</v>
      </c>
      <c r="EJ22" s="59">
        <v>8</v>
      </c>
      <c r="EK22" s="57">
        <v>0</v>
      </c>
      <c r="EL22" s="58">
        <v>0</v>
      </c>
      <c r="EM22" s="58">
        <v>6</v>
      </c>
      <c r="EN22" s="59">
        <v>6</v>
      </c>
      <c r="EO22" s="60">
        <v>19</v>
      </c>
      <c r="EP22" s="56">
        <v>0</v>
      </c>
      <c r="EQ22" s="56">
        <v>1</v>
      </c>
      <c r="ER22" s="57">
        <v>2</v>
      </c>
      <c r="ES22" s="58">
        <v>0</v>
      </c>
      <c r="ET22" s="58">
        <v>0</v>
      </c>
      <c r="EU22" s="59">
        <v>2</v>
      </c>
      <c r="EV22" s="57">
        <v>0</v>
      </c>
      <c r="EW22" s="58">
        <v>3</v>
      </c>
      <c r="EX22" s="58">
        <v>4</v>
      </c>
      <c r="EY22" s="59">
        <v>7</v>
      </c>
      <c r="EZ22" s="60">
        <v>10</v>
      </c>
      <c r="FA22" s="61">
        <v>9</v>
      </c>
      <c r="FB22" s="62">
        <v>9</v>
      </c>
      <c r="FC22" s="62">
        <v>0</v>
      </c>
      <c r="FD22" s="62">
        <v>0</v>
      </c>
      <c r="FE22" s="63"/>
      <c r="FF22" s="62">
        <v>29</v>
      </c>
      <c r="FG22" s="62">
        <v>18</v>
      </c>
      <c r="FH22" s="63">
        <f>SUM(FF22:FG22)</f>
        <v>47</v>
      </c>
      <c r="FI22" s="40">
        <v>14</v>
      </c>
      <c r="FJ22" s="41">
        <v>58</v>
      </c>
      <c r="FK22" s="40">
        <v>1</v>
      </c>
      <c r="FL22" s="41">
        <v>3</v>
      </c>
      <c r="FM22" s="41">
        <v>0</v>
      </c>
      <c r="FN22" s="41">
        <v>0</v>
      </c>
      <c r="FO22" s="41">
        <v>1</v>
      </c>
      <c r="FP22" s="41">
        <v>1</v>
      </c>
      <c r="FQ22" s="41">
        <v>0</v>
      </c>
      <c r="FR22" s="41">
        <v>0</v>
      </c>
      <c r="FS22" s="41">
        <v>0</v>
      </c>
      <c r="FT22" s="41">
        <v>5</v>
      </c>
      <c r="FU22" s="42">
        <v>60</v>
      </c>
      <c r="FV22" s="69">
        <v>319277</v>
      </c>
      <c r="FW22" s="64">
        <v>2123</v>
      </c>
      <c r="FX22" s="64">
        <v>2184</v>
      </c>
      <c r="FY22" s="64">
        <v>0</v>
      </c>
      <c r="FZ22" s="64">
        <v>501</v>
      </c>
      <c r="GA22" s="65">
        <v>4808</v>
      </c>
      <c r="GB22" s="64">
        <v>11</v>
      </c>
      <c r="GC22" s="743">
        <v>324074</v>
      </c>
      <c r="GD22" s="67">
        <v>1822</v>
      </c>
      <c r="GE22" s="64">
        <v>1</v>
      </c>
      <c r="GF22" s="64">
        <v>0</v>
      </c>
      <c r="GG22" s="68">
        <v>1823</v>
      </c>
      <c r="GH22" s="67">
        <v>1195</v>
      </c>
      <c r="GI22" s="64">
        <v>1</v>
      </c>
      <c r="GJ22" s="64">
        <v>0</v>
      </c>
      <c r="GK22" s="68">
        <v>1196</v>
      </c>
      <c r="GL22" s="67">
        <v>1732</v>
      </c>
      <c r="GM22" s="64">
        <v>196</v>
      </c>
      <c r="GN22" s="64">
        <v>1</v>
      </c>
      <c r="GO22" s="68">
        <v>1927</v>
      </c>
      <c r="GP22" s="67">
        <v>919</v>
      </c>
      <c r="GQ22" s="64">
        <v>33</v>
      </c>
      <c r="GR22" s="64">
        <v>0</v>
      </c>
      <c r="GS22" s="68">
        <v>952</v>
      </c>
      <c r="GT22" s="67">
        <v>6837</v>
      </c>
      <c r="GU22" s="64">
        <v>97</v>
      </c>
      <c r="GV22" s="64">
        <v>1</v>
      </c>
      <c r="GW22" s="68">
        <v>6933</v>
      </c>
      <c r="GX22" s="67">
        <v>19312</v>
      </c>
      <c r="GY22" s="64">
        <v>331</v>
      </c>
      <c r="GZ22" s="64">
        <v>0</v>
      </c>
      <c r="HA22" s="68">
        <v>19643</v>
      </c>
      <c r="HB22" s="67">
        <v>0</v>
      </c>
      <c r="HC22" s="64">
        <v>0</v>
      </c>
      <c r="HD22" s="64">
        <v>0</v>
      </c>
      <c r="HE22" s="68">
        <v>0</v>
      </c>
      <c r="HF22" s="67">
        <v>0</v>
      </c>
      <c r="HG22" s="64">
        <v>0</v>
      </c>
      <c r="HH22" s="64">
        <v>0</v>
      </c>
      <c r="HI22" s="68">
        <v>0</v>
      </c>
      <c r="HJ22" s="69">
        <v>0</v>
      </c>
      <c r="HK22" s="64">
        <v>0</v>
      </c>
      <c r="HL22" s="64">
        <v>0</v>
      </c>
      <c r="HM22" s="68">
        <v>0</v>
      </c>
      <c r="HN22" s="70" t="s">
        <v>809</v>
      </c>
      <c r="HO22" s="64">
        <v>0</v>
      </c>
      <c r="HP22" s="64">
        <v>386</v>
      </c>
      <c r="HQ22" s="64">
        <v>0</v>
      </c>
      <c r="HR22" s="68">
        <v>386</v>
      </c>
      <c r="HS22" s="904">
        <v>32860</v>
      </c>
    </row>
    <row r="23" spans="1:227" s="742" customFormat="1" ht="15" customHeight="1">
      <c r="A23" s="742">
        <v>20</v>
      </c>
      <c r="B23" s="742" t="s">
        <v>852</v>
      </c>
      <c r="C23" s="742" t="s">
        <v>680</v>
      </c>
      <c r="D23" s="742">
        <v>17</v>
      </c>
      <c r="E23" s="599" t="s">
        <v>312</v>
      </c>
      <c r="F23" s="28">
        <v>142</v>
      </c>
      <c r="G23" s="29">
        <v>14</v>
      </c>
      <c r="H23" s="30">
        <v>156</v>
      </c>
      <c r="I23" s="31">
        <v>2290</v>
      </c>
      <c r="J23" s="29">
        <v>64</v>
      </c>
      <c r="K23" s="30">
        <v>2354</v>
      </c>
      <c r="L23" s="31">
        <v>13</v>
      </c>
      <c r="M23" s="32">
        <v>57</v>
      </c>
      <c r="N23" s="33">
        <v>7</v>
      </c>
      <c r="O23" s="34">
        <v>2587</v>
      </c>
      <c r="P23" s="34">
        <v>109109</v>
      </c>
      <c r="Q23" s="35">
        <v>246</v>
      </c>
      <c r="R23" s="36">
        <v>60</v>
      </c>
      <c r="S23" s="673" t="s">
        <v>801</v>
      </c>
      <c r="T23" s="37">
        <v>672</v>
      </c>
      <c r="U23" s="38">
        <v>0</v>
      </c>
      <c r="V23" s="38">
        <v>16</v>
      </c>
      <c r="W23" s="38">
        <v>75</v>
      </c>
      <c r="X23" s="38">
        <v>372</v>
      </c>
      <c r="Y23" s="39">
        <v>1135</v>
      </c>
      <c r="Z23" s="37">
        <v>419</v>
      </c>
      <c r="AA23" s="38">
        <v>750</v>
      </c>
      <c r="AB23" s="39">
        <v>1169</v>
      </c>
      <c r="AC23" s="37">
        <v>241</v>
      </c>
      <c r="AD23" s="38">
        <v>0</v>
      </c>
      <c r="AE23" s="39">
        <v>241</v>
      </c>
      <c r="AF23" s="40">
        <v>0</v>
      </c>
      <c r="AG23" s="41">
        <v>0</v>
      </c>
      <c r="AH23" s="41">
        <v>3</v>
      </c>
      <c r="AI23" s="41">
        <v>1</v>
      </c>
      <c r="AJ23" s="41">
        <v>1</v>
      </c>
      <c r="AK23" s="41">
        <v>0</v>
      </c>
      <c r="AL23" s="41">
        <v>1</v>
      </c>
      <c r="AM23" s="41">
        <v>0</v>
      </c>
      <c r="AN23" s="41">
        <v>0</v>
      </c>
      <c r="AO23" s="41">
        <v>1</v>
      </c>
      <c r="AP23" s="41">
        <v>5</v>
      </c>
      <c r="AQ23" s="42">
        <v>0</v>
      </c>
      <c r="AR23" s="435">
        <v>0</v>
      </c>
      <c r="AS23" s="43">
        <v>9</v>
      </c>
      <c r="AT23" s="43">
        <v>2</v>
      </c>
      <c r="AU23" s="43">
        <v>8</v>
      </c>
      <c r="AV23" s="43">
        <v>53</v>
      </c>
      <c r="AW23" s="44">
        <v>72</v>
      </c>
      <c r="AX23" s="43">
        <v>4</v>
      </c>
      <c r="AY23" s="43">
        <v>3</v>
      </c>
      <c r="AZ23" s="43">
        <v>7</v>
      </c>
      <c r="BA23" s="45">
        <v>0</v>
      </c>
      <c r="BB23" s="43">
        <v>0</v>
      </c>
      <c r="BC23" s="46">
        <v>0</v>
      </c>
      <c r="BD23" s="43">
        <v>1</v>
      </c>
      <c r="BE23" s="43">
        <v>0</v>
      </c>
      <c r="BF23" s="46">
        <v>1</v>
      </c>
      <c r="BG23" s="47">
        <v>0</v>
      </c>
      <c r="BH23" s="43">
        <v>0</v>
      </c>
      <c r="BI23" s="43">
        <v>0</v>
      </c>
      <c r="BJ23" s="44">
        <v>0</v>
      </c>
      <c r="BK23" s="48">
        <v>51587.8</v>
      </c>
      <c r="BL23" s="49">
        <v>12701</v>
      </c>
      <c r="BM23" s="49">
        <v>0</v>
      </c>
      <c r="BN23" s="50">
        <v>0</v>
      </c>
      <c r="BO23" s="51">
        <v>64288.8</v>
      </c>
      <c r="BP23" s="49">
        <v>53014.44</v>
      </c>
      <c r="BQ23" s="49">
        <v>0</v>
      </c>
      <c r="BR23" s="49">
        <v>0</v>
      </c>
      <c r="BS23" s="53">
        <v>0</v>
      </c>
      <c r="BT23" s="72">
        <v>53014.44</v>
      </c>
      <c r="BU23" s="49">
        <v>75</v>
      </c>
      <c r="BV23" s="49">
        <v>0</v>
      </c>
      <c r="BW23" s="49">
        <v>0</v>
      </c>
      <c r="BX23" s="49">
        <v>0</v>
      </c>
      <c r="BY23" s="72">
        <v>75</v>
      </c>
      <c r="BZ23" s="52">
        <v>461</v>
      </c>
      <c r="CA23" s="49">
        <v>0</v>
      </c>
      <c r="CB23" s="49">
        <v>0</v>
      </c>
      <c r="CC23" s="49">
        <v>0</v>
      </c>
      <c r="CD23" s="72">
        <v>461</v>
      </c>
      <c r="CE23" s="52">
        <v>8592</v>
      </c>
      <c r="CF23" s="49">
        <v>0</v>
      </c>
      <c r="CG23" s="49">
        <v>0</v>
      </c>
      <c r="CH23" s="49">
        <v>0</v>
      </c>
      <c r="CI23" s="72">
        <v>8592</v>
      </c>
      <c r="CJ23" s="52">
        <v>5041</v>
      </c>
      <c r="CK23" s="49">
        <v>0</v>
      </c>
      <c r="CL23" s="49">
        <v>0</v>
      </c>
      <c r="CM23" s="49">
        <v>0</v>
      </c>
      <c r="CN23" s="72">
        <v>5041</v>
      </c>
      <c r="CO23" s="52">
        <v>1361</v>
      </c>
      <c r="CP23" s="49">
        <v>0</v>
      </c>
      <c r="CQ23" s="49">
        <v>0</v>
      </c>
      <c r="CR23" s="49">
        <v>0</v>
      </c>
      <c r="CS23" s="72">
        <v>1361</v>
      </c>
      <c r="CT23" s="48">
        <v>0</v>
      </c>
      <c r="CU23" s="49">
        <v>0</v>
      </c>
      <c r="CV23" s="49">
        <v>0</v>
      </c>
      <c r="CW23" s="49">
        <v>0</v>
      </c>
      <c r="CX23" s="72">
        <v>0</v>
      </c>
      <c r="CY23" s="49">
        <v>0</v>
      </c>
      <c r="CZ23" s="49">
        <v>0</v>
      </c>
      <c r="DA23" s="49">
        <v>0</v>
      </c>
      <c r="DB23" s="49">
        <v>0</v>
      </c>
      <c r="DC23" s="72">
        <v>0</v>
      </c>
      <c r="DD23" s="52">
        <v>0</v>
      </c>
      <c r="DE23" s="49">
        <v>0</v>
      </c>
      <c r="DF23" s="49">
        <v>0</v>
      </c>
      <c r="DG23" s="49">
        <v>0</v>
      </c>
      <c r="DH23" s="72">
        <v>0</v>
      </c>
      <c r="DI23" s="52">
        <v>0</v>
      </c>
      <c r="DJ23" s="49">
        <v>0</v>
      </c>
      <c r="DK23" s="49">
        <v>0</v>
      </c>
      <c r="DL23" s="49">
        <v>0</v>
      </c>
      <c r="DM23" s="72">
        <v>0</v>
      </c>
      <c r="DN23" s="52">
        <v>0</v>
      </c>
      <c r="DO23" s="49">
        <v>0</v>
      </c>
      <c r="DP23" s="49">
        <v>0</v>
      </c>
      <c r="DQ23" s="49">
        <v>0</v>
      </c>
      <c r="DR23" s="72">
        <v>0</v>
      </c>
      <c r="DS23" s="733">
        <v>0</v>
      </c>
      <c r="DT23" s="675">
        <v>0</v>
      </c>
      <c r="DU23" s="52">
        <v>5298</v>
      </c>
      <c r="DV23" s="49">
        <v>0</v>
      </c>
      <c r="DW23" s="49">
        <v>0</v>
      </c>
      <c r="DX23" s="49">
        <v>0</v>
      </c>
      <c r="DY23" s="72">
        <v>5298</v>
      </c>
      <c r="DZ23" s="52">
        <v>125430.24</v>
      </c>
      <c r="EA23" s="49">
        <v>12701</v>
      </c>
      <c r="EB23" s="49">
        <v>0</v>
      </c>
      <c r="EC23" s="53">
        <v>0</v>
      </c>
      <c r="ED23" s="715">
        <v>138131.24</v>
      </c>
      <c r="EE23" s="56">
        <v>1</v>
      </c>
      <c r="EF23" s="56">
        <v>1</v>
      </c>
      <c r="EG23" s="57">
        <v>3</v>
      </c>
      <c r="EH23" s="58">
        <v>0</v>
      </c>
      <c r="EI23" s="58">
        <v>0</v>
      </c>
      <c r="EJ23" s="59">
        <v>3</v>
      </c>
      <c r="EK23" s="57">
        <v>0</v>
      </c>
      <c r="EL23" s="58">
        <v>0</v>
      </c>
      <c r="EM23" s="58">
        <v>0</v>
      </c>
      <c r="EN23" s="59">
        <v>0</v>
      </c>
      <c r="EO23" s="60">
        <v>5</v>
      </c>
      <c r="EP23" s="56">
        <v>0</v>
      </c>
      <c r="EQ23" s="56">
        <v>0</v>
      </c>
      <c r="ER23" s="57">
        <v>2</v>
      </c>
      <c r="ES23" s="58">
        <v>0</v>
      </c>
      <c r="ET23" s="58">
        <v>0</v>
      </c>
      <c r="EU23" s="59">
        <v>2</v>
      </c>
      <c r="EV23" s="57">
        <v>1</v>
      </c>
      <c r="EW23" s="58">
        <v>0</v>
      </c>
      <c r="EX23" s="58">
        <v>2</v>
      </c>
      <c r="EY23" s="59">
        <v>3</v>
      </c>
      <c r="EZ23" s="60">
        <v>5</v>
      </c>
      <c r="FA23" s="61">
        <v>2</v>
      </c>
      <c r="FB23" s="62">
        <v>1</v>
      </c>
      <c r="FC23" s="62">
        <v>0</v>
      </c>
      <c r="FD23" s="62">
        <v>0</v>
      </c>
      <c r="FE23" s="63"/>
      <c r="FF23" s="62">
        <v>10</v>
      </c>
      <c r="FG23" s="62">
        <v>3</v>
      </c>
      <c r="FH23" s="63">
        <f>SUM(FF23:FG23)</f>
        <v>13</v>
      </c>
      <c r="FI23" s="40">
        <v>18</v>
      </c>
      <c r="FJ23" s="41">
        <v>14</v>
      </c>
      <c r="FK23" s="40">
        <v>1</v>
      </c>
      <c r="FL23" s="41">
        <v>1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2</v>
      </c>
      <c r="FU23" s="42">
        <v>9</v>
      </c>
      <c r="FV23" s="69">
        <v>18998</v>
      </c>
      <c r="FW23" s="64">
        <v>1838</v>
      </c>
      <c r="FX23" s="64">
        <v>476</v>
      </c>
      <c r="FY23" s="64">
        <v>0</v>
      </c>
      <c r="FZ23" s="64">
        <v>0</v>
      </c>
      <c r="GA23" s="65">
        <v>2314</v>
      </c>
      <c r="GB23" s="64">
        <v>27</v>
      </c>
      <c r="GC23" s="743">
        <v>21285</v>
      </c>
      <c r="GD23" s="67">
        <v>29</v>
      </c>
      <c r="GE23" s="64">
        <v>0</v>
      </c>
      <c r="GF23" s="64">
        <v>0</v>
      </c>
      <c r="GG23" s="68">
        <v>29</v>
      </c>
      <c r="GH23" s="67">
        <v>39</v>
      </c>
      <c r="GI23" s="64">
        <v>0</v>
      </c>
      <c r="GJ23" s="64">
        <v>0</v>
      </c>
      <c r="GK23" s="68">
        <v>39</v>
      </c>
      <c r="GL23" s="67">
        <v>101</v>
      </c>
      <c r="GM23" s="64">
        <v>141</v>
      </c>
      <c r="GN23" s="64">
        <v>0</v>
      </c>
      <c r="GO23" s="68">
        <v>242</v>
      </c>
      <c r="GP23" s="67">
        <v>2011</v>
      </c>
      <c r="GQ23" s="64">
        <v>478</v>
      </c>
      <c r="GR23" s="64">
        <v>9</v>
      </c>
      <c r="GS23" s="68">
        <v>2480</v>
      </c>
      <c r="GT23" s="67">
        <v>0</v>
      </c>
      <c r="GU23" s="64">
        <v>0</v>
      </c>
      <c r="GV23" s="64">
        <v>0</v>
      </c>
      <c r="GW23" s="68">
        <v>0</v>
      </c>
      <c r="GX23" s="67">
        <v>0</v>
      </c>
      <c r="GY23" s="64">
        <v>0</v>
      </c>
      <c r="GZ23" s="64">
        <v>0</v>
      </c>
      <c r="HA23" s="68">
        <v>0</v>
      </c>
      <c r="HB23" s="67">
        <v>0</v>
      </c>
      <c r="HC23" s="64">
        <v>0</v>
      </c>
      <c r="HD23" s="64">
        <v>0</v>
      </c>
      <c r="HE23" s="68">
        <v>0</v>
      </c>
      <c r="HF23" s="67">
        <v>1</v>
      </c>
      <c r="HG23" s="64">
        <v>0</v>
      </c>
      <c r="HH23" s="64">
        <v>1</v>
      </c>
      <c r="HI23" s="68">
        <v>0</v>
      </c>
      <c r="HJ23" s="69">
        <v>0</v>
      </c>
      <c r="HK23" s="64">
        <v>0</v>
      </c>
      <c r="HL23" s="64">
        <v>0</v>
      </c>
      <c r="HM23" s="68">
        <v>0</v>
      </c>
      <c r="HN23" s="70">
        <v>0</v>
      </c>
      <c r="HO23" s="64">
        <v>290</v>
      </c>
      <c r="HP23" s="64">
        <v>11</v>
      </c>
      <c r="HQ23" s="64">
        <v>12</v>
      </c>
      <c r="HR23" s="68">
        <v>289</v>
      </c>
      <c r="HS23" s="904">
        <v>3079</v>
      </c>
    </row>
    <row r="24" spans="1:227" s="742" customFormat="1" ht="15" customHeight="1">
      <c r="A24" s="742">
        <v>16</v>
      </c>
      <c r="B24" s="742" t="s">
        <v>852</v>
      </c>
      <c r="C24" s="742" t="s">
        <v>103</v>
      </c>
      <c r="D24" s="741">
        <v>18</v>
      </c>
      <c r="E24" s="599" t="s">
        <v>306</v>
      </c>
      <c r="F24" s="28">
        <v>301</v>
      </c>
      <c r="G24" s="29">
        <v>654</v>
      </c>
      <c r="H24" s="30">
        <v>955</v>
      </c>
      <c r="I24" s="31">
        <v>2597</v>
      </c>
      <c r="J24" s="29">
        <v>1283</v>
      </c>
      <c r="K24" s="30">
        <v>3880</v>
      </c>
      <c r="L24" s="31">
        <v>0</v>
      </c>
      <c r="M24" s="32">
        <v>163</v>
      </c>
      <c r="N24" s="33">
        <v>0</v>
      </c>
      <c r="O24" s="34">
        <v>4998</v>
      </c>
      <c r="P24" s="34">
        <v>0</v>
      </c>
      <c r="Q24" s="35">
        <v>255</v>
      </c>
      <c r="R24" s="36">
        <v>60</v>
      </c>
      <c r="S24" s="673" t="s">
        <v>810</v>
      </c>
      <c r="T24" s="37">
        <v>1038</v>
      </c>
      <c r="U24" s="38">
        <v>196</v>
      </c>
      <c r="V24" s="38">
        <v>1271</v>
      </c>
      <c r="W24" s="38">
        <v>144</v>
      </c>
      <c r="X24" s="38">
        <v>95</v>
      </c>
      <c r="Y24" s="39">
        <v>2744</v>
      </c>
      <c r="Z24" s="37">
        <v>7004</v>
      </c>
      <c r="AA24" s="38">
        <v>1417</v>
      </c>
      <c r="AB24" s="39">
        <v>8421</v>
      </c>
      <c r="AC24" s="37">
        <v>493</v>
      </c>
      <c r="AD24" s="38">
        <v>35</v>
      </c>
      <c r="AE24" s="39">
        <v>528</v>
      </c>
      <c r="AF24" s="40">
        <v>0</v>
      </c>
      <c r="AG24" s="41">
        <v>0</v>
      </c>
      <c r="AH24" s="41">
        <v>2</v>
      </c>
      <c r="AI24" s="41">
        <v>1</v>
      </c>
      <c r="AJ24" s="41">
        <v>2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2">
        <v>0</v>
      </c>
      <c r="AR24" s="435">
        <v>0</v>
      </c>
      <c r="AS24" s="43">
        <v>19</v>
      </c>
      <c r="AT24" s="43">
        <v>4</v>
      </c>
      <c r="AU24" s="43">
        <v>3</v>
      </c>
      <c r="AV24" s="43">
        <v>63</v>
      </c>
      <c r="AW24" s="44">
        <v>89</v>
      </c>
      <c r="AX24" s="43">
        <v>5</v>
      </c>
      <c r="AY24" s="43">
        <v>0</v>
      </c>
      <c r="AZ24" s="43">
        <v>5</v>
      </c>
      <c r="BA24" s="45">
        <v>6</v>
      </c>
      <c r="BB24" s="43">
        <v>4</v>
      </c>
      <c r="BC24" s="46">
        <v>10</v>
      </c>
      <c r="BD24" s="43">
        <v>3</v>
      </c>
      <c r="BE24" s="43">
        <v>0</v>
      </c>
      <c r="BF24" s="46">
        <v>3</v>
      </c>
      <c r="BG24" s="47">
        <v>0</v>
      </c>
      <c r="BH24" s="43">
        <v>0</v>
      </c>
      <c r="BI24" s="43">
        <v>0</v>
      </c>
      <c r="BJ24" s="44">
        <v>0</v>
      </c>
      <c r="BK24" s="48">
        <v>25371</v>
      </c>
      <c r="BL24" s="49">
        <v>44320</v>
      </c>
      <c r="BM24" s="49">
        <v>0</v>
      </c>
      <c r="BN24" s="50">
        <v>0</v>
      </c>
      <c r="BO24" s="51">
        <v>69691</v>
      </c>
      <c r="BP24" s="49">
        <v>121174</v>
      </c>
      <c r="BQ24" s="49">
        <v>44221</v>
      </c>
      <c r="BR24" s="49">
        <v>0</v>
      </c>
      <c r="BS24" s="53">
        <v>0</v>
      </c>
      <c r="BT24" s="72">
        <v>165395</v>
      </c>
      <c r="BU24" s="49">
        <v>0</v>
      </c>
      <c r="BV24" s="49">
        <v>0</v>
      </c>
      <c r="BW24" s="49">
        <v>0</v>
      </c>
      <c r="BX24" s="49">
        <v>0</v>
      </c>
      <c r="BY24" s="72">
        <v>0</v>
      </c>
      <c r="BZ24" s="52">
        <v>3871</v>
      </c>
      <c r="CA24" s="49">
        <v>0</v>
      </c>
      <c r="CB24" s="49">
        <v>0</v>
      </c>
      <c r="CC24" s="49">
        <v>0</v>
      </c>
      <c r="CD24" s="72">
        <v>3871</v>
      </c>
      <c r="CE24" s="52">
        <v>2208</v>
      </c>
      <c r="CF24" s="49">
        <v>0</v>
      </c>
      <c r="CG24" s="49">
        <v>0</v>
      </c>
      <c r="CH24" s="49">
        <v>0</v>
      </c>
      <c r="CI24" s="72">
        <v>2208</v>
      </c>
      <c r="CJ24" s="52">
        <v>3036</v>
      </c>
      <c r="CK24" s="49">
        <v>0</v>
      </c>
      <c r="CL24" s="49">
        <v>0</v>
      </c>
      <c r="CM24" s="49">
        <v>0</v>
      </c>
      <c r="CN24" s="72">
        <v>3036</v>
      </c>
      <c r="CO24" s="52">
        <v>11773</v>
      </c>
      <c r="CP24" s="49">
        <v>0</v>
      </c>
      <c r="CQ24" s="49">
        <v>0</v>
      </c>
      <c r="CR24" s="49">
        <v>0</v>
      </c>
      <c r="CS24" s="72">
        <v>11773</v>
      </c>
      <c r="CT24" s="48">
        <v>0</v>
      </c>
      <c r="CU24" s="49">
        <v>0</v>
      </c>
      <c r="CV24" s="49">
        <v>0</v>
      </c>
      <c r="CW24" s="49">
        <v>0</v>
      </c>
      <c r="CX24" s="72">
        <v>0</v>
      </c>
      <c r="CY24" s="49">
        <v>464</v>
      </c>
      <c r="CZ24" s="49">
        <v>0</v>
      </c>
      <c r="DA24" s="49">
        <v>0</v>
      </c>
      <c r="DB24" s="49">
        <v>0</v>
      </c>
      <c r="DC24" s="72">
        <v>464</v>
      </c>
      <c r="DD24" s="52">
        <v>2680</v>
      </c>
      <c r="DE24" s="49">
        <v>0</v>
      </c>
      <c r="DF24" s="49">
        <v>0</v>
      </c>
      <c r="DG24" s="49">
        <v>0</v>
      </c>
      <c r="DH24" s="72">
        <v>2680</v>
      </c>
      <c r="DI24" s="52">
        <v>0</v>
      </c>
      <c r="DJ24" s="49">
        <v>0</v>
      </c>
      <c r="DK24" s="49">
        <v>0</v>
      </c>
      <c r="DL24" s="49">
        <v>0</v>
      </c>
      <c r="DM24" s="72">
        <v>0</v>
      </c>
      <c r="DN24" s="52">
        <v>43</v>
      </c>
      <c r="DO24" s="49">
        <v>0</v>
      </c>
      <c r="DP24" s="49">
        <v>0</v>
      </c>
      <c r="DQ24" s="49">
        <v>0</v>
      </c>
      <c r="DR24" s="72">
        <v>43</v>
      </c>
      <c r="DS24" s="733">
        <v>3187</v>
      </c>
      <c r="DT24" s="675">
        <v>0</v>
      </c>
      <c r="DU24" s="52">
        <v>8961</v>
      </c>
      <c r="DV24" s="49">
        <v>0</v>
      </c>
      <c r="DW24" s="49">
        <v>0</v>
      </c>
      <c r="DX24" s="49">
        <v>11822</v>
      </c>
      <c r="DY24" s="72">
        <v>20783</v>
      </c>
      <c r="DZ24" s="52">
        <v>179581</v>
      </c>
      <c r="EA24" s="49">
        <v>88541</v>
      </c>
      <c r="EB24" s="49">
        <v>0</v>
      </c>
      <c r="EC24" s="53">
        <v>11822</v>
      </c>
      <c r="ED24" s="715">
        <v>279944</v>
      </c>
      <c r="EE24" s="56">
        <v>1</v>
      </c>
      <c r="EF24" s="56">
        <v>5</v>
      </c>
      <c r="EG24" s="57">
        <v>5</v>
      </c>
      <c r="EH24" s="58">
        <v>0</v>
      </c>
      <c r="EI24" s="58">
        <v>0</v>
      </c>
      <c r="EJ24" s="59">
        <v>5</v>
      </c>
      <c r="EK24" s="57">
        <v>0</v>
      </c>
      <c r="EL24" s="58">
        <v>0</v>
      </c>
      <c r="EM24" s="58">
        <v>0</v>
      </c>
      <c r="EN24" s="59">
        <v>0</v>
      </c>
      <c r="EO24" s="60">
        <v>11</v>
      </c>
      <c r="EP24" s="56">
        <v>0</v>
      </c>
      <c r="EQ24" s="56">
        <v>1</v>
      </c>
      <c r="ER24" s="57">
        <v>3</v>
      </c>
      <c r="ES24" s="58">
        <v>0</v>
      </c>
      <c r="ET24" s="58">
        <v>1</v>
      </c>
      <c r="EU24" s="59">
        <v>4</v>
      </c>
      <c r="EV24" s="57">
        <v>0</v>
      </c>
      <c r="EW24" s="58">
        <v>0</v>
      </c>
      <c r="EX24" s="58">
        <v>0</v>
      </c>
      <c r="EY24" s="59">
        <v>0</v>
      </c>
      <c r="EZ24" s="60">
        <v>5</v>
      </c>
      <c r="FA24" s="61">
        <v>3</v>
      </c>
      <c r="FB24" s="62">
        <v>2</v>
      </c>
      <c r="FC24" s="62">
        <v>0</v>
      </c>
      <c r="FD24" s="62">
        <v>0</v>
      </c>
      <c r="FE24" s="63"/>
      <c r="FF24" s="62">
        <v>16</v>
      </c>
      <c r="FG24" s="62">
        <v>5</v>
      </c>
      <c r="FH24" s="63">
        <f>SUM(FF24:FG24)</f>
        <v>21</v>
      </c>
      <c r="FI24" s="40">
        <v>16</v>
      </c>
      <c r="FJ24" s="41">
        <v>16</v>
      </c>
      <c r="FK24" s="40">
        <v>2</v>
      </c>
      <c r="FL24" s="41">
        <v>2</v>
      </c>
      <c r="FM24" s="41">
        <v>0</v>
      </c>
      <c r="FN24" s="41">
        <v>0</v>
      </c>
      <c r="FO24" s="41">
        <v>3</v>
      </c>
      <c r="FP24" s="41">
        <v>3</v>
      </c>
      <c r="FQ24" s="41">
        <v>1</v>
      </c>
      <c r="FR24" s="41">
        <v>2</v>
      </c>
      <c r="FS24" s="41">
        <v>0</v>
      </c>
      <c r="FT24" s="41">
        <v>5</v>
      </c>
      <c r="FU24" s="42">
        <v>0</v>
      </c>
      <c r="FV24" s="69">
        <v>191103</v>
      </c>
      <c r="FW24" s="64">
        <v>984</v>
      </c>
      <c r="FX24" s="64">
        <v>580</v>
      </c>
      <c r="FY24" s="64">
        <v>54</v>
      </c>
      <c r="FZ24" s="64">
        <v>0</v>
      </c>
      <c r="GA24" s="65">
        <v>1618</v>
      </c>
      <c r="GB24" s="64">
        <v>0</v>
      </c>
      <c r="GC24" s="743">
        <v>192721</v>
      </c>
      <c r="GD24" s="67">
        <v>146</v>
      </c>
      <c r="GE24" s="64">
        <v>0</v>
      </c>
      <c r="GF24" s="64">
        <v>0</v>
      </c>
      <c r="GG24" s="68">
        <v>146</v>
      </c>
      <c r="GH24" s="67">
        <v>2601</v>
      </c>
      <c r="GI24" s="64">
        <v>0</v>
      </c>
      <c r="GJ24" s="64">
        <v>0</v>
      </c>
      <c r="GK24" s="68">
        <v>2601</v>
      </c>
      <c r="GL24" s="67">
        <v>7</v>
      </c>
      <c r="GM24" s="64">
        <v>0</v>
      </c>
      <c r="GN24" s="64">
        <v>0</v>
      </c>
      <c r="GO24" s="68">
        <v>7</v>
      </c>
      <c r="GP24" s="67">
        <v>1910</v>
      </c>
      <c r="GQ24" s="64">
        <v>0</v>
      </c>
      <c r="GR24" s="64">
        <v>0</v>
      </c>
      <c r="GS24" s="68">
        <v>1910</v>
      </c>
      <c r="GT24" s="67">
        <v>16</v>
      </c>
      <c r="GU24" s="64">
        <v>0</v>
      </c>
      <c r="GV24" s="64">
        <v>0</v>
      </c>
      <c r="GW24" s="68">
        <v>16</v>
      </c>
      <c r="GX24" s="67">
        <v>22</v>
      </c>
      <c r="GY24" s="64">
        <v>0</v>
      </c>
      <c r="GZ24" s="64">
        <v>0</v>
      </c>
      <c r="HA24" s="68">
        <v>22</v>
      </c>
      <c r="HB24" s="67">
        <v>0</v>
      </c>
      <c r="HC24" s="64">
        <v>0</v>
      </c>
      <c r="HD24" s="64">
        <v>0</v>
      </c>
      <c r="HE24" s="68">
        <v>0</v>
      </c>
      <c r="HF24" s="67">
        <v>0</v>
      </c>
      <c r="HG24" s="64">
        <v>0</v>
      </c>
      <c r="HH24" s="64">
        <v>0</v>
      </c>
      <c r="HI24" s="68">
        <v>0</v>
      </c>
      <c r="HJ24" s="69">
        <v>0</v>
      </c>
      <c r="HK24" s="64">
        <v>0</v>
      </c>
      <c r="HL24" s="64">
        <v>0</v>
      </c>
      <c r="HM24" s="68">
        <v>0</v>
      </c>
      <c r="HN24" s="70">
        <v>0</v>
      </c>
      <c r="HO24" s="64">
        <v>0</v>
      </c>
      <c r="HP24" s="64">
        <v>0</v>
      </c>
      <c r="HQ24" s="64">
        <v>0</v>
      </c>
      <c r="HR24" s="68">
        <v>0</v>
      </c>
      <c r="HS24" s="904">
        <v>4702</v>
      </c>
    </row>
    <row r="25" spans="1:227" s="742" customFormat="1" ht="15" customHeight="1">
      <c r="A25" s="742">
        <v>17</v>
      </c>
      <c r="B25" s="742" t="s">
        <v>852</v>
      </c>
      <c r="C25" s="742" t="s">
        <v>104</v>
      </c>
      <c r="D25" s="741">
        <v>19</v>
      </c>
      <c r="E25" s="599" t="s">
        <v>307</v>
      </c>
      <c r="F25" s="28">
        <v>69</v>
      </c>
      <c r="G25" s="29">
        <v>81</v>
      </c>
      <c r="H25" s="30">
        <v>150</v>
      </c>
      <c r="I25" s="31">
        <v>594</v>
      </c>
      <c r="J25" s="29">
        <v>206</v>
      </c>
      <c r="K25" s="30">
        <v>800</v>
      </c>
      <c r="L25" s="31">
        <v>203</v>
      </c>
      <c r="M25" s="32">
        <v>108</v>
      </c>
      <c r="N25" s="33">
        <v>12</v>
      </c>
      <c r="O25" s="34">
        <v>1273</v>
      </c>
      <c r="P25" s="34">
        <v>152676</v>
      </c>
      <c r="Q25" s="35">
        <v>244</v>
      </c>
      <c r="R25" s="36">
        <v>60</v>
      </c>
      <c r="S25" s="673" t="s">
        <v>811</v>
      </c>
      <c r="T25" s="37">
        <v>364</v>
      </c>
      <c r="U25" s="38">
        <v>80</v>
      </c>
      <c r="V25" s="38">
        <v>125</v>
      </c>
      <c r="W25" s="38">
        <v>45</v>
      </c>
      <c r="X25" s="38">
        <v>78</v>
      </c>
      <c r="Y25" s="39">
        <v>692</v>
      </c>
      <c r="Z25" s="37">
        <v>697</v>
      </c>
      <c r="AA25" s="38">
        <v>458</v>
      </c>
      <c r="AB25" s="39">
        <v>1155</v>
      </c>
      <c r="AC25" s="37">
        <v>122</v>
      </c>
      <c r="AD25" s="38">
        <v>55</v>
      </c>
      <c r="AE25" s="39">
        <v>177</v>
      </c>
      <c r="AF25" s="40">
        <v>1</v>
      </c>
      <c r="AG25" s="41">
        <v>1</v>
      </c>
      <c r="AH25" s="41">
        <v>1</v>
      </c>
      <c r="AI25" s="41">
        <v>1</v>
      </c>
      <c r="AJ25" s="41">
        <v>3</v>
      </c>
      <c r="AK25" s="41">
        <v>1</v>
      </c>
      <c r="AL25" s="41">
        <v>41</v>
      </c>
      <c r="AM25" s="41">
        <v>0</v>
      </c>
      <c r="AN25" s="41">
        <v>2</v>
      </c>
      <c r="AO25" s="41">
        <v>0</v>
      </c>
      <c r="AP25" s="41">
        <v>1</v>
      </c>
      <c r="AQ25" s="42">
        <v>0</v>
      </c>
      <c r="AR25" s="435">
        <v>0</v>
      </c>
      <c r="AS25" s="43">
        <v>9</v>
      </c>
      <c r="AT25" s="43">
        <v>3</v>
      </c>
      <c r="AU25" s="43">
        <v>8</v>
      </c>
      <c r="AV25" s="43">
        <v>23</v>
      </c>
      <c r="AW25" s="44">
        <v>43</v>
      </c>
      <c r="AX25" s="43">
        <v>5</v>
      </c>
      <c r="AY25" s="43">
        <v>0</v>
      </c>
      <c r="AZ25" s="43">
        <v>5</v>
      </c>
      <c r="BA25" s="45">
        <v>0</v>
      </c>
      <c r="BB25" s="43">
        <v>4</v>
      </c>
      <c r="BC25" s="46">
        <v>4</v>
      </c>
      <c r="BD25" s="43">
        <v>1</v>
      </c>
      <c r="BE25" s="43">
        <v>3</v>
      </c>
      <c r="BF25" s="46">
        <v>4</v>
      </c>
      <c r="BG25" s="47">
        <v>0</v>
      </c>
      <c r="BH25" s="43">
        <v>0</v>
      </c>
      <c r="BI25" s="43">
        <v>0</v>
      </c>
      <c r="BJ25" s="44">
        <v>0</v>
      </c>
      <c r="BK25" s="48">
        <v>6884.55</v>
      </c>
      <c r="BL25" s="49">
        <v>0</v>
      </c>
      <c r="BM25" s="49">
        <v>2170.03</v>
      </c>
      <c r="BN25" s="50">
        <v>0</v>
      </c>
      <c r="BO25" s="51">
        <v>9054.58</v>
      </c>
      <c r="BP25" s="49">
        <v>38359.28</v>
      </c>
      <c r="BQ25" s="49">
        <v>0</v>
      </c>
      <c r="BR25" s="49">
        <v>26</v>
      </c>
      <c r="BS25" s="53">
        <v>0</v>
      </c>
      <c r="BT25" s="72">
        <v>38385.28</v>
      </c>
      <c r="BU25" s="49">
        <v>0</v>
      </c>
      <c r="BV25" s="49">
        <v>0</v>
      </c>
      <c r="BW25" s="49">
        <v>0</v>
      </c>
      <c r="BX25" s="49">
        <v>0</v>
      </c>
      <c r="BY25" s="72">
        <v>0</v>
      </c>
      <c r="BZ25" s="52">
        <v>6914.04</v>
      </c>
      <c r="CA25" s="49">
        <v>0</v>
      </c>
      <c r="CB25" s="49">
        <v>0</v>
      </c>
      <c r="CC25" s="49">
        <v>0</v>
      </c>
      <c r="CD25" s="72">
        <v>6914.04</v>
      </c>
      <c r="CE25" s="52">
        <v>2063</v>
      </c>
      <c r="CF25" s="49">
        <v>0</v>
      </c>
      <c r="CG25" s="49">
        <v>0</v>
      </c>
      <c r="CH25" s="49">
        <v>0</v>
      </c>
      <c r="CI25" s="72">
        <v>2063</v>
      </c>
      <c r="CJ25" s="52">
        <v>2720</v>
      </c>
      <c r="CK25" s="49">
        <v>0</v>
      </c>
      <c r="CL25" s="49">
        <v>0</v>
      </c>
      <c r="CM25" s="49">
        <v>0</v>
      </c>
      <c r="CN25" s="72">
        <v>2720</v>
      </c>
      <c r="CO25" s="52">
        <v>10160</v>
      </c>
      <c r="CP25" s="49">
        <v>0</v>
      </c>
      <c r="CQ25" s="49">
        <v>0</v>
      </c>
      <c r="CR25" s="49">
        <v>0</v>
      </c>
      <c r="CS25" s="72">
        <v>10160</v>
      </c>
      <c r="CT25" s="48">
        <v>0</v>
      </c>
      <c r="CU25" s="49">
        <v>0</v>
      </c>
      <c r="CV25" s="49">
        <v>0</v>
      </c>
      <c r="CW25" s="49">
        <v>0</v>
      </c>
      <c r="CX25" s="72">
        <v>0</v>
      </c>
      <c r="CY25" s="49">
        <v>0</v>
      </c>
      <c r="CZ25" s="49">
        <v>0</v>
      </c>
      <c r="DA25" s="49">
        <v>0</v>
      </c>
      <c r="DB25" s="49">
        <v>0</v>
      </c>
      <c r="DC25" s="72">
        <v>0</v>
      </c>
      <c r="DD25" s="52">
        <v>0</v>
      </c>
      <c r="DE25" s="49">
        <v>0</v>
      </c>
      <c r="DF25" s="49">
        <v>0</v>
      </c>
      <c r="DG25" s="49">
        <v>0</v>
      </c>
      <c r="DH25" s="72">
        <v>0</v>
      </c>
      <c r="DI25" s="52">
        <v>0</v>
      </c>
      <c r="DJ25" s="49">
        <v>0</v>
      </c>
      <c r="DK25" s="49">
        <v>0</v>
      </c>
      <c r="DL25" s="49">
        <v>0</v>
      </c>
      <c r="DM25" s="72">
        <v>0</v>
      </c>
      <c r="DN25" s="52">
        <v>0</v>
      </c>
      <c r="DO25" s="49">
        <v>0</v>
      </c>
      <c r="DP25" s="49">
        <v>0</v>
      </c>
      <c r="DQ25" s="49">
        <v>0</v>
      </c>
      <c r="DR25" s="72">
        <v>0</v>
      </c>
      <c r="DS25" s="733">
        <v>0</v>
      </c>
      <c r="DT25" s="675">
        <v>0</v>
      </c>
      <c r="DU25" s="52">
        <v>6049</v>
      </c>
      <c r="DV25" s="49">
        <v>0</v>
      </c>
      <c r="DW25" s="49">
        <v>0</v>
      </c>
      <c r="DX25" s="49">
        <v>0</v>
      </c>
      <c r="DY25" s="72">
        <v>6049</v>
      </c>
      <c r="DZ25" s="52">
        <v>73149.87</v>
      </c>
      <c r="EA25" s="49">
        <v>0</v>
      </c>
      <c r="EB25" s="49">
        <v>2196.03</v>
      </c>
      <c r="EC25" s="53">
        <v>0</v>
      </c>
      <c r="ED25" s="715">
        <v>75345.9</v>
      </c>
      <c r="EE25" s="56">
        <v>1</v>
      </c>
      <c r="EF25" s="56">
        <v>1</v>
      </c>
      <c r="EG25" s="57">
        <v>2</v>
      </c>
      <c r="EH25" s="58">
        <v>1</v>
      </c>
      <c r="EI25" s="58">
        <v>0</v>
      </c>
      <c r="EJ25" s="59">
        <v>3</v>
      </c>
      <c r="EK25" s="57">
        <v>0</v>
      </c>
      <c r="EL25" s="58">
        <v>0</v>
      </c>
      <c r="EM25" s="58">
        <v>0</v>
      </c>
      <c r="EN25" s="59">
        <v>0</v>
      </c>
      <c r="EO25" s="60">
        <v>5</v>
      </c>
      <c r="EP25" s="56">
        <v>0</v>
      </c>
      <c r="EQ25" s="56">
        <v>1</v>
      </c>
      <c r="ER25" s="57">
        <v>0</v>
      </c>
      <c r="ES25" s="58">
        <v>0</v>
      </c>
      <c r="ET25" s="58">
        <v>0</v>
      </c>
      <c r="EU25" s="59">
        <v>0</v>
      </c>
      <c r="EV25" s="57">
        <v>0</v>
      </c>
      <c r="EW25" s="58">
        <v>0</v>
      </c>
      <c r="EX25" s="58">
        <v>2</v>
      </c>
      <c r="EY25" s="59">
        <v>2</v>
      </c>
      <c r="EZ25" s="60">
        <v>3</v>
      </c>
      <c r="FA25" s="61">
        <v>1</v>
      </c>
      <c r="FB25" s="62">
        <v>1</v>
      </c>
      <c r="FC25" s="62">
        <v>0</v>
      </c>
      <c r="FD25" s="62">
        <v>0</v>
      </c>
      <c r="FE25" s="63"/>
      <c r="FF25" s="62">
        <v>8</v>
      </c>
      <c r="FG25" s="62">
        <v>2</v>
      </c>
      <c r="FH25" s="63">
        <f>SUM(FF25:FG25)</f>
        <v>10</v>
      </c>
      <c r="FI25" s="40">
        <v>21</v>
      </c>
      <c r="FJ25" s="41">
        <v>8</v>
      </c>
      <c r="FK25" s="40">
        <v>2</v>
      </c>
      <c r="FL25" s="41">
        <v>3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2">
        <v>0</v>
      </c>
      <c r="FV25" s="69">
        <v>12432</v>
      </c>
      <c r="FW25" s="64">
        <v>161</v>
      </c>
      <c r="FX25" s="64">
        <v>67</v>
      </c>
      <c r="FY25" s="64">
        <v>12</v>
      </c>
      <c r="FZ25" s="64">
        <v>0</v>
      </c>
      <c r="GA25" s="65">
        <v>240</v>
      </c>
      <c r="GB25" s="64">
        <v>0</v>
      </c>
      <c r="GC25" s="743">
        <v>12672</v>
      </c>
      <c r="GD25" s="67">
        <v>86</v>
      </c>
      <c r="GE25" s="64">
        <v>0</v>
      </c>
      <c r="GF25" s="64">
        <v>0</v>
      </c>
      <c r="GG25" s="68">
        <v>86</v>
      </c>
      <c r="GH25" s="67">
        <v>29</v>
      </c>
      <c r="GI25" s="64">
        <v>0</v>
      </c>
      <c r="GJ25" s="64">
        <v>0</v>
      </c>
      <c r="GK25" s="68">
        <v>29</v>
      </c>
      <c r="GL25" s="67">
        <v>105</v>
      </c>
      <c r="GM25" s="64">
        <v>6</v>
      </c>
      <c r="GN25" s="64">
        <v>0</v>
      </c>
      <c r="GO25" s="68">
        <v>111</v>
      </c>
      <c r="GP25" s="67">
        <v>124</v>
      </c>
      <c r="GQ25" s="64">
        <v>18</v>
      </c>
      <c r="GR25" s="64">
        <v>0</v>
      </c>
      <c r="GS25" s="68">
        <v>142</v>
      </c>
      <c r="GT25" s="67">
        <v>0</v>
      </c>
      <c r="GU25" s="64">
        <v>0</v>
      </c>
      <c r="GV25" s="64">
        <v>0</v>
      </c>
      <c r="GW25" s="68">
        <v>0</v>
      </c>
      <c r="GX25" s="67">
        <v>0</v>
      </c>
      <c r="GY25" s="64">
        <v>0</v>
      </c>
      <c r="GZ25" s="64">
        <v>0</v>
      </c>
      <c r="HA25" s="68">
        <v>0</v>
      </c>
      <c r="HB25" s="67">
        <v>0</v>
      </c>
      <c r="HC25" s="64">
        <v>0</v>
      </c>
      <c r="HD25" s="64">
        <v>0</v>
      </c>
      <c r="HE25" s="68">
        <v>0</v>
      </c>
      <c r="HF25" s="67">
        <v>0</v>
      </c>
      <c r="HG25" s="64">
        <v>0</v>
      </c>
      <c r="HH25" s="64">
        <v>0</v>
      </c>
      <c r="HI25" s="68">
        <v>0</v>
      </c>
      <c r="HJ25" s="69">
        <v>2</v>
      </c>
      <c r="HK25" s="64">
        <v>0</v>
      </c>
      <c r="HL25" s="64">
        <v>0</v>
      </c>
      <c r="HM25" s="68">
        <v>2</v>
      </c>
      <c r="HN25" s="70">
        <v>0</v>
      </c>
      <c r="HO25" s="64">
        <v>0</v>
      </c>
      <c r="HP25" s="64">
        <v>0</v>
      </c>
      <c r="HQ25" s="64">
        <v>0</v>
      </c>
      <c r="HR25" s="68">
        <v>0</v>
      </c>
      <c r="HS25" s="904">
        <v>370</v>
      </c>
    </row>
    <row r="26" spans="1:227" s="742" customFormat="1" ht="15" customHeight="1">
      <c r="A26" s="742">
        <v>18</v>
      </c>
      <c r="B26" s="742" t="s">
        <v>852</v>
      </c>
      <c r="C26" s="742" t="s">
        <v>105</v>
      </c>
      <c r="D26" s="742">
        <v>20</v>
      </c>
      <c r="E26" s="599" t="s">
        <v>258</v>
      </c>
      <c r="F26" s="28">
        <v>157</v>
      </c>
      <c r="G26" s="29">
        <v>58</v>
      </c>
      <c r="H26" s="30">
        <v>215</v>
      </c>
      <c r="I26" s="31">
        <v>3620</v>
      </c>
      <c r="J26" s="29">
        <v>429</v>
      </c>
      <c r="K26" s="30">
        <v>4049</v>
      </c>
      <c r="L26" s="31">
        <v>1052</v>
      </c>
      <c r="M26" s="32">
        <v>76</v>
      </c>
      <c r="N26" s="33">
        <v>9000</v>
      </c>
      <c r="O26" s="34">
        <v>14392</v>
      </c>
      <c r="P26" s="34">
        <v>629993</v>
      </c>
      <c r="Q26" s="35">
        <v>244</v>
      </c>
      <c r="R26" s="36">
        <v>60</v>
      </c>
      <c r="S26" s="673" t="s">
        <v>812</v>
      </c>
      <c r="T26" s="37">
        <v>1831</v>
      </c>
      <c r="U26" s="38">
        <v>226</v>
      </c>
      <c r="V26" s="38">
        <v>163</v>
      </c>
      <c r="W26" s="38">
        <v>159</v>
      </c>
      <c r="X26" s="38">
        <v>96</v>
      </c>
      <c r="Y26" s="39">
        <v>2475</v>
      </c>
      <c r="Z26" s="37">
        <v>2322</v>
      </c>
      <c r="AA26" s="38">
        <v>1518</v>
      </c>
      <c r="AB26" s="39">
        <v>3840</v>
      </c>
      <c r="AC26" s="37">
        <v>726</v>
      </c>
      <c r="AD26" s="38">
        <v>88</v>
      </c>
      <c r="AE26" s="39">
        <v>814</v>
      </c>
      <c r="AF26" s="40">
        <v>1</v>
      </c>
      <c r="AG26" s="41">
        <v>1</v>
      </c>
      <c r="AH26" s="41">
        <v>1</v>
      </c>
      <c r="AI26" s="41">
        <v>1</v>
      </c>
      <c r="AJ26" s="41">
        <v>3</v>
      </c>
      <c r="AK26" s="41">
        <v>0</v>
      </c>
      <c r="AL26" s="41">
        <v>4</v>
      </c>
      <c r="AM26" s="41">
        <v>1</v>
      </c>
      <c r="AN26" s="41">
        <v>4</v>
      </c>
      <c r="AO26" s="41">
        <v>1</v>
      </c>
      <c r="AP26" s="41">
        <v>2</v>
      </c>
      <c r="AQ26" s="42">
        <v>0</v>
      </c>
      <c r="AR26" s="435">
        <v>0</v>
      </c>
      <c r="AS26" s="43">
        <v>12</v>
      </c>
      <c r="AT26" s="43">
        <v>6</v>
      </c>
      <c r="AU26" s="43">
        <v>8</v>
      </c>
      <c r="AV26" s="43">
        <v>44</v>
      </c>
      <c r="AW26" s="44">
        <v>70</v>
      </c>
      <c r="AX26" s="43">
        <v>5</v>
      </c>
      <c r="AY26" s="43">
        <v>1</v>
      </c>
      <c r="AZ26" s="43">
        <v>6</v>
      </c>
      <c r="BA26" s="45">
        <v>2</v>
      </c>
      <c r="BB26" s="43">
        <v>10</v>
      </c>
      <c r="BC26" s="46">
        <v>12</v>
      </c>
      <c r="BD26" s="43">
        <v>1</v>
      </c>
      <c r="BE26" s="43">
        <v>2</v>
      </c>
      <c r="BF26" s="46">
        <v>3</v>
      </c>
      <c r="BG26" s="47">
        <v>0</v>
      </c>
      <c r="BH26" s="43">
        <v>0</v>
      </c>
      <c r="BI26" s="43">
        <v>0</v>
      </c>
      <c r="BJ26" s="44">
        <v>0</v>
      </c>
      <c r="BK26" s="48">
        <v>28347</v>
      </c>
      <c r="BL26" s="49">
        <v>6439</v>
      </c>
      <c r="BM26" s="49">
        <v>0</v>
      </c>
      <c r="BN26" s="50">
        <v>0</v>
      </c>
      <c r="BO26" s="51">
        <v>34786</v>
      </c>
      <c r="BP26" s="49">
        <v>115279</v>
      </c>
      <c r="BQ26" s="49">
        <v>0</v>
      </c>
      <c r="BR26" s="49">
        <v>0</v>
      </c>
      <c r="BS26" s="53">
        <v>0</v>
      </c>
      <c r="BT26" s="72">
        <v>115279</v>
      </c>
      <c r="BU26" s="49">
        <v>0</v>
      </c>
      <c r="BV26" s="49">
        <v>0</v>
      </c>
      <c r="BW26" s="49">
        <v>0</v>
      </c>
      <c r="BX26" s="49">
        <v>0</v>
      </c>
      <c r="BY26" s="72">
        <v>0</v>
      </c>
      <c r="BZ26" s="52">
        <v>14086</v>
      </c>
      <c r="CA26" s="49">
        <v>0</v>
      </c>
      <c r="CB26" s="49">
        <v>0</v>
      </c>
      <c r="CC26" s="49">
        <v>0</v>
      </c>
      <c r="CD26" s="72">
        <v>14086</v>
      </c>
      <c r="CE26" s="52">
        <v>7157</v>
      </c>
      <c r="CF26" s="49">
        <v>0</v>
      </c>
      <c r="CG26" s="49">
        <v>0</v>
      </c>
      <c r="CH26" s="49">
        <v>0</v>
      </c>
      <c r="CI26" s="72">
        <v>7157</v>
      </c>
      <c r="CJ26" s="52">
        <v>4551</v>
      </c>
      <c r="CK26" s="49">
        <v>0</v>
      </c>
      <c r="CL26" s="49">
        <v>0</v>
      </c>
      <c r="CM26" s="49">
        <v>0</v>
      </c>
      <c r="CN26" s="72">
        <v>4551</v>
      </c>
      <c r="CO26" s="52">
        <v>18074</v>
      </c>
      <c r="CP26" s="49">
        <v>0</v>
      </c>
      <c r="CQ26" s="49">
        <v>0</v>
      </c>
      <c r="CR26" s="49">
        <v>0</v>
      </c>
      <c r="CS26" s="72">
        <v>18074</v>
      </c>
      <c r="CT26" s="48">
        <v>0</v>
      </c>
      <c r="CU26" s="49">
        <v>0</v>
      </c>
      <c r="CV26" s="49">
        <v>0</v>
      </c>
      <c r="CW26" s="49">
        <v>0</v>
      </c>
      <c r="CX26" s="72">
        <v>0</v>
      </c>
      <c r="CY26" s="49">
        <v>0</v>
      </c>
      <c r="CZ26" s="49">
        <v>0</v>
      </c>
      <c r="DA26" s="49">
        <v>0</v>
      </c>
      <c r="DB26" s="49">
        <v>0</v>
      </c>
      <c r="DC26" s="72">
        <v>0</v>
      </c>
      <c r="DD26" s="52">
        <v>0</v>
      </c>
      <c r="DE26" s="49">
        <v>0</v>
      </c>
      <c r="DF26" s="49">
        <v>0</v>
      </c>
      <c r="DG26" s="49">
        <v>0</v>
      </c>
      <c r="DH26" s="72">
        <v>0</v>
      </c>
      <c r="DI26" s="52">
        <v>0</v>
      </c>
      <c r="DJ26" s="49">
        <v>0</v>
      </c>
      <c r="DK26" s="49">
        <v>0</v>
      </c>
      <c r="DL26" s="49">
        <v>0</v>
      </c>
      <c r="DM26" s="72">
        <v>0</v>
      </c>
      <c r="DN26" s="52">
        <v>0</v>
      </c>
      <c r="DO26" s="49">
        <v>0</v>
      </c>
      <c r="DP26" s="49">
        <v>0</v>
      </c>
      <c r="DQ26" s="49">
        <v>0</v>
      </c>
      <c r="DR26" s="72">
        <v>0</v>
      </c>
      <c r="DS26" s="733">
        <v>0</v>
      </c>
      <c r="DT26" s="675">
        <v>0</v>
      </c>
      <c r="DU26" s="52">
        <v>2491.92</v>
      </c>
      <c r="DV26" s="49">
        <v>0</v>
      </c>
      <c r="DW26" s="49">
        <v>0</v>
      </c>
      <c r="DX26" s="49">
        <v>0</v>
      </c>
      <c r="DY26" s="72">
        <v>2491.92</v>
      </c>
      <c r="DZ26" s="52">
        <v>189985.92</v>
      </c>
      <c r="EA26" s="49">
        <v>6439</v>
      </c>
      <c r="EB26" s="49">
        <v>0</v>
      </c>
      <c r="EC26" s="53">
        <v>0</v>
      </c>
      <c r="ED26" s="715">
        <v>196424.92</v>
      </c>
      <c r="EE26" s="56">
        <v>1</v>
      </c>
      <c r="EF26" s="56">
        <v>2</v>
      </c>
      <c r="EG26" s="57">
        <v>6</v>
      </c>
      <c r="EH26" s="58">
        <v>0</v>
      </c>
      <c r="EI26" s="58">
        <v>0</v>
      </c>
      <c r="EJ26" s="59">
        <v>6</v>
      </c>
      <c r="EK26" s="57">
        <v>0</v>
      </c>
      <c r="EL26" s="58">
        <v>0</v>
      </c>
      <c r="EM26" s="58">
        <v>1</v>
      </c>
      <c r="EN26" s="59">
        <v>1</v>
      </c>
      <c r="EO26" s="60">
        <v>10</v>
      </c>
      <c r="EP26" s="56">
        <v>0</v>
      </c>
      <c r="EQ26" s="56">
        <v>0</v>
      </c>
      <c r="ER26" s="57">
        <v>2</v>
      </c>
      <c r="ES26" s="58">
        <v>0</v>
      </c>
      <c r="ET26" s="58">
        <v>0</v>
      </c>
      <c r="EU26" s="59">
        <v>2</v>
      </c>
      <c r="EV26" s="57">
        <v>1</v>
      </c>
      <c r="EW26" s="58">
        <v>0</v>
      </c>
      <c r="EX26" s="58">
        <v>1</v>
      </c>
      <c r="EY26" s="59">
        <v>2</v>
      </c>
      <c r="EZ26" s="60">
        <v>4</v>
      </c>
      <c r="FA26" s="61">
        <v>2</v>
      </c>
      <c r="FB26" s="62">
        <v>2</v>
      </c>
      <c r="FC26" s="62">
        <v>0</v>
      </c>
      <c r="FD26" s="62">
        <v>0</v>
      </c>
      <c r="FE26" s="63"/>
      <c r="FF26" s="62">
        <v>14</v>
      </c>
      <c r="FG26" s="62">
        <v>4</v>
      </c>
      <c r="FH26" s="63">
        <f>SUM(FF26:FG26)</f>
        <v>18</v>
      </c>
      <c r="FI26" s="40">
        <v>11</v>
      </c>
      <c r="FJ26" s="41">
        <v>42</v>
      </c>
      <c r="FK26" s="40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0</v>
      </c>
      <c r="FU26" s="42">
        <v>0</v>
      </c>
      <c r="FV26" s="69">
        <v>74364</v>
      </c>
      <c r="FW26" s="64">
        <v>1583</v>
      </c>
      <c r="FX26" s="64">
        <v>574</v>
      </c>
      <c r="FY26" s="64">
        <v>663</v>
      </c>
      <c r="FZ26" s="64">
        <v>0</v>
      </c>
      <c r="GA26" s="65">
        <v>2820</v>
      </c>
      <c r="GB26" s="64">
        <v>0</v>
      </c>
      <c r="GC26" s="743">
        <v>77184</v>
      </c>
      <c r="GD26" s="67">
        <v>620</v>
      </c>
      <c r="GE26" s="64">
        <v>0</v>
      </c>
      <c r="GF26" s="64">
        <v>0</v>
      </c>
      <c r="GG26" s="68">
        <v>620</v>
      </c>
      <c r="GH26" s="67">
        <v>0</v>
      </c>
      <c r="GI26" s="64">
        <v>0</v>
      </c>
      <c r="GJ26" s="64">
        <v>0</v>
      </c>
      <c r="GK26" s="68">
        <v>0</v>
      </c>
      <c r="GL26" s="67">
        <v>693</v>
      </c>
      <c r="GM26" s="64">
        <v>42</v>
      </c>
      <c r="GN26" s="64">
        <v>0</v>
      </c>
      <c r="GO26" s="68">
        <v>735</v>
      </c>
      <c r="GP26" s="67">
        <v>4</v>
      </c>
      <c r="GQ26" s="64">
        <v>40</v>
      </c>
      <c r="GR26" s="64">
        <v>0</v>
      </c>
      <c r="GS26" s="68">
        <v>44</v>
      </c>
      <c r="GT26" s="67">
        <v>0</v>
      </c>
      <c r="GU26" s="64">
        <v>0</v>
      </c>
      <c r="GV26" s="64">
        <v>0</v>
      </c>
      <c r="GW26" s="68">
        <v>0</v>
      </c>
      <c r="GX26" s="67">
        <v>0</v>
      </c>
      <c r="GY26" s="64">
        <v>0</v>
      </c>
      <c r="GZ26" s="64">
        <v>0</v>
      </c>
      <c r="HA26" s="68">
        <v>0</v>
      </c>
      <c r="HB26" s="67">
        <v>0</v>
      </c>
      <c r="HC26" s="64">
        <v>0</v>
      </c>
      <c r="HD26" s="64">
        <v>0</v>
      </c>
      <c r="HE26" s="68">
        <v>0</v>
      </c>
      <c r="HF26" s="67">
        <v>2</v>
      </c>
      <c r="HG26" s="64">
        <v>0</v>
      </c>
      <c r="HH26" s="64">
        <v>0</v>
      </c>
      <c r="HI26" s="68">
        <v>2</v>
      </c>
      <c r="HJ26" s="69">
        <v>0</v>
      </c>
      <c r="HK26" s="64">
        <v>0</v>
      </c>
      <c r="HL26" s="64">
        <v>0</v>
      </c>
      <c r="HM26" s="68">
        <v>0</v>
      </c>
      <c r="HN26" s="70">
        <v>0</v>
      </c>
      <c r="HO26" s="64">
        <v>655</v>
      </c>
      <c r="HP26" s="64">
        <v>67</v>
      </c>
      <c r="HQ26" s="64">
        <v>0</v>
      </c>
      <c r="HR26" s="68">
        <v>722</v>
      </c>
      <c r="HS26" s="904">
        <v>2123</v>
      </c>
    </row>
    <row r="27" spans="1:227" s="742" customFormat="1" ht="15" customHeight="1">
      <c r="A27" s="742">
        <v>19</v>
      </c>
      <c r="B27" s="742" t="s">
        <v>852</v>
      </c>
      <c r="C27" s="742" t="s">
        <v>106</v>
      </c>
      <c r="D27" s="741">
        <v>21</v>
      </c>
      <c r="E27" s="599" t="s">
        <v>252</v>
      </c>
      <c r="F27" s="28">
        <v>237</v>
      </c>
      <c r="G27" s="29">
        <v>35</v>
      </c>
      <c r="H27" s="30">
        <v>272</v>
      </c>
      <c r="I27" s="31">
        <v>1308</v>
      </c>
      <c r="J27" s="29">
        <v>269</v>
      </c>
      <c r="K27" s="30">
        <v>1577</v>
      </c>
      <c r="L27" s="31">
        <v>31</v>
      </c>
      <c r="M27" s="32">
        <v>97</v>
      </c>
      <c r="N27" s="33">
        <v>0</v>
      </c>
      <c r="O27" s="34">
        <v>1977</v>
      </c>
      <c r="P27" s="34">
        <v>140965</v>
      </c>
      <c r="Q27" s="35">
        <v>245</v>
      </c>
      <c r="R27" s="36">
        <v>60</v>
      </c>
      <c r="S27" s="673" t="s">
        <v>813</v>
      </c>
      <c r="T27" s="37">
        <v>295</v>
      </c>
      <c r="U27" s="38">
        <v>136</v>
      </c>
      <c r="V27" s="38">
        <v>366</v>
      </c>
      <c r="W27" s="38">
        <v>70</v>
      </c>
      <c r="X27" s="38">
        <v>60</v>
      </c>
      <c r="Y27" s="39">
        <v>927</v>
      </c>
      <c r="Z27" s="37">
        <v>2393</v>
      </c>
      <c r="AA27" s="38">
        <v>431</v>
      </c>
      <c r="AB27" s="39">
        <v>2824</v>
      </c>
      <c r="AC27" s="37">
        <v>150</v>
      </c>
      <c r="AD27" s="38">
        <v>30</v>
      </c>
      <c r="AE27" s="39">
        <v>180</v>
      </c>
      <c r="AF27" s="40">
        <v>2</v>
      </c>
      <c r="AG27" s="41">
        <v>0</v>
      </c>
      <c r="AH27" s="41">
        <v>2</v>
      </c>
      <c r="AI27" s="41">
        <v>1</v>
      </c>
      <c r="AJ27" s="41">
        <v>3</v>
      </c>
      <c r="AK27" s="41">
        <v>0</v>
      </c>
      <c r="AL27" s="41">
        <v>23</v>
      </c>
      <c r="AM27" s="41">
        <v>0</v>
      </c>
      <c r="AN27" s="41">
        <v>2</v>
      </c>
      <c r="AO27" s="41">
        <v>0</v>
      </c>
      <c r="AP27" s="41">
        <v>1</v>
      </c>
      <c r="AQ27" s="42">
        <v>0</v>
      </c>
      <c r="AR27" s="435">
        <v>0</v>
      </c>
      <c r="AS27" s="43">
        <v>7</v>
      </c>
      <c r="AT27" s="43">
        <v>2</v>
      </c>
      <c r="AU27" s="43">
        <v>2</v>
      </c>
      <c r="AV27" s="43">
        <v>14</v>
      </c>
      <c r="AW27" s="44">
        <v>25</v>
      </c>
      <c r="AX27" s="43">
        <v>4</v>
      </c>
      <c r="AY27" s="43">
        <v>0</v>
      </c>
      <c r="AZ27" s="43">
        <v>4</v>
      </c>
      <c r="BA27" s="45">
        <v>2</v>
      </c>
      <c r="BB27" s="43">
        <v>2</v>
      </c>
      <c r="BC27" s="46">
        <v>4</v>
      </c>
      <c r="BD27" s="43">
        <v>2</v>
      </c>
      <c r="BE27" s="43">
        <v>0</v>
      </c>
      <c r="BF27" s="46">
        <v>2</v>
      </c>
      <c r="BG27" s="47">
        <v>0</v>
      </c>
      <c r="BH27" s="43">
        <v>0</v>
      </c>
      <c r="BI27" s="43">
        <v>0</v>
      </c>
      <c r="BJ27" s="44">
        <v>0</v>
      </c>
      <c r="BK27" s="48">
        <v>17048</v>
      </c>
      <c r="BL27" s="49">
        <v>0</v>
      </c>
      <c r="BM27" s="49">
        <v>9278</v>
      </c>
      <c r="BN27" s="50">
        <v>0</v>
      </c>
      <c r="BO27" s="51">
        <v>26326</v>
      </c>
      <c r="BP27" s="49">
        <v>70538</v>
      </c>
      <c r="BQ27" s="49">
        <v>0</v>
      </c>
      <c r="BR27" s="49">
        <v>2505</v>
      </c>
      <c r="BS27" s="53">
        <v>0</v>
      </c>
      <c r="BT27" s="72">
        <v>73043</v>
      </c>
      <c r="BU27" s="49">
        <v>0</v>
      </c>
      <c r="BV27" s="49">
        <v>0</v>
      </c>
      <c r="BW27" s="49">
        <v>0</v>
      </c>
      <c r="BX27" s="49">
        <v>0</v>
      </c>
      <c r="BY27" s="72">
        <v>0</v>
      </c>
      <c r="BZ27" s="52">
        <v>431</v>
      </c>
      <c r="CA27" s="49">
        <v>0</v>
      </c>
      <c r="CB27" s="49">
        <v>0</v>
      </c>
      <c r="CC27" s="49">
        <v>0</v>
      </c>
      <c r="CD27" s="72">
        <v>431</v>
      </c>
      <c r="CE27" s="52">
        <v>23</v>
      </c>
      <c r="CF27" s="49">
        <v>0</v>
      </c>
      <c r="CG27" s="49">
        <v>0</v>
      </c>
      <c r="CH27" s="49">
        <v>0</v>
      </c>
      <c r="CI27" s="72">
        <v>23</v>
      </c>
      <c r="CJ27" s="52">
        <v>1884</v>
      </c>
      <c r="CK27" s="49">
        <v>0</v>
      </c>
      <c r="CL27" s="49">
        <v>0</v>
      </c>
      <c r="CM27" s="49">
        <v>0</v>
      </c>
      <c r="CN27" s="72">
        <v>1884</v>
      </c>
      <c r="CO27" s="52">
        <v>11672</v>
      </c>
      <c r="CP27" s="49">
        <v>0</v>
      </c>
      <c r="CQ27" s="49">
        <v>0</v>
      </c>
      <c r="CR27" s="49">
        <v>0</v>
      </c>
      <c r="CS27" s="72">
        <v>11672</v>
      </c>
      <c r="CT27" s="48">
        <v>0</v>
      </c>
      <c r="CU27" s="49">
        <v>0</v>
      </c>
      <c r="CV27" s="49">
        <v>0</v>
      </c>
      <c r="CW27" s="49">
        <v>0</v>
      </c>
      <c r="CX27" s="72">
        <v>0</v>
      </c>
      <c r="CY27" s="49">
        <v>0</v>
      </c>
      <c r="CZ27" s="49">
        <v>0</v>
      </c>
      <c r="DA27" s="49">
        <v>0</v>
      </c>
      <c r="DB27" s="49">
        <v>0</v>
      </c>
      <c r="DC27" s="72">
        <v>0</v>
      </c>
      <c r="DD27" s="52">
        <v>5430</v>
      </c>
      <c r="DE27" s="49">
        <v>0</v>
      </c>
      <c r="DF27" s="49">
        <v>0</v>
      </c>
      <c r="DG27" s="49">
        <v>0</v>
      </c>
      <c r="DH27" s="72">
        <v>5430</v>
      </c>
      <c r="DI27" s="52">
        <v>0</v>
      </c>
      <c r="DJ27" s="49">
        <v>0</v>
      </c>
      <c r="DK27" s="49">
        <v>0</v>
      </c>
      <c r="DL27" s="49">
        <v>0</v>
      </c>
      <c r="DM27" s="72">
        <v>0</v>
      </c>
      <c r="DN27" s="52">
        <v>0</v>
      </c>
      <c r="DO27" s="49">
        <v>0</v>
      </c>
      <c r="DP27" s="49">
        <v>0</v>
      </c>
      <c r="DQ27" s="49">
        <v>0</v>
      </c>
      <c r="DR27" s="72">
        <v>0</v>
      </c>
      <c r="DS27" s="733">
        <v>5430</v>
      </c>
      <c r="DT27" s="675">
        <v>0</v>
      </c>
      <c r="DU27" s="52">
        <v>2310</v>
      </c>
      <c r="DV27" s="49">
        <v>0</v>
      </c>
      <c r="DW27" s="49">
        <v>0</v>
      </c>
      <c r="DX27" s="49">
        <v>0</v>
      </c>
      <c r="DY27" s="72">
        <v>2310</v>
      </c>
      <c r="DZ27" s="52">
        <v>109336</v>
      </c>
      <c r="EA27" s="49">
        <v>0</v>
      </c>
      <c r="EB27" s="49">
        <v>11783</v>
      </c>
      <c r="EC27" s="53">
        <v>0</v>
      </c>
      <c r="ED27" s="715">
        <v>121119</v>
      </c>
      <c r="EE27" s="56">
        <v>0</v>
      </c>
      <c r="EF27" s="56">
        <v>3</v>
      </c>
      <c r="EG27" s="57">
        <v>3</v>
      </c>
      <c r="EH27" s="58">
        <v>0</v>
      </c>
      <c r="EI27" s="58">
        <v>0</v>
      </c>
      <c r="EJ27" s="59">
        <v>3</v>
      </c>
      <c r="EK27" s="57">
        <v>0</v>
      </c>
      <c r="EL27" s="58">
        <v>0</v>
      </c>
      <c r="EM27" s="58">
        <v>1</v>
      </c>
      <c r="EN27" s="59">
        <v>1</v>
      </c>
      <c r="EO27" s="60">
        <v>7</v>
      </c>
      <c r="EP27" s="56">
        <v>0</v>
      </c>
      <c r="EQ27" s="56">
        <v>1</v>
      </c>
      <c r="ER27" s="57">
        <v>1</v>
      </c>
      <c r="ES27" s="58">
        <v>0</v>
      </c>
      <c r="ET27" s="58">
        <v>0</v>
      </c>
      <c r="EU27" s="59">
        <v>1</v>
      </c>
      <c r="EV27" s="57">
        <v>1</v>
      </c>
      <c r="EW27" s="58">
        <v>0</v>
      </c>
      <c r="EX27" s="58">
        <v>0</v>
      </c>
      <c r="EY27" s="59">
        <v>1</v>
      </c>
      <c r="EZ27" s="60">
        <v>3</v>
      </c>
      <c r="FA27" s="61">
        <v>1</v>
      </c>
      <c r="FB27" s="62">
        <v>2</v>
      </c>
      <c r="FC27" s="62">
        <v>0</v>
      </c>
      <c r="FD27" s="62">
        <v>0</v>
      </c>
      <c r="FE27" s="63"/>
      <c r="FF27" s="62">
        <v>10</v>
      </c>
      <c r="FG27" s="62">
        <v>3</v>
      </c>
      <c r="FH27" s="63">
        <f>SUM(FF27:FG27)</f>
        <v>13</v>
      </c>
      <c r="FI27" s="40">
        <v>8</v>
      </c>
      <c r="FJ27" s="41">
        <v>17</v>
      </c>
      <c r="FK27" s="40">
        <v>10</v>
      </c>
      <c r="FL27" s="41">
        <v>20</v>
      </c>
      <c r="FM27" s="41">
        <v>0</v>
      </c>
      <c r="FN27" s="41">
        <v>0</v>
      </c>
      <c r="FO27" s="41">
        <v>14</v>
      </c>
      <c r="FP27" s="41">
        <v>4</v>
      </c>
      <c r="FQ27" s="41">
        <v>0</v>
      </c>
      <c r="FR27" s="41">
        <v>0</v>
      </c>
      <c r="FS27" s="41">
        <v>0</v>
      </c>
      <c r="FT27" s="41">
        <v>0</v>
      </c>
      <c r="FU27" s="42">
        <v>0</v>
      </c>
      <c r="FV27" s="69">
        <v>37157</v>
      </c>
      <c r="FW27" s="64">
        <v>490</v>
      </c>
      <c r="FX27" s="64">
        <v>446</v>
      </c>
      <c r="FY27" s="64">
        <v>0</v>
      </c>
      <c r="FZ27" s="64">
        <v>2</v>
      </c>
      <c r="GA27" s="65">
        <v>938</v>
      </c>
      <c r="GB27" s="64">
        <v>0</v>
      </c>
      <c r="GC27" s="743">
        <v>38095</v>
      </c>
      <c r="GD27" s="67">
        <v>130</v>
      </c>
      <c r="GE27" s="64">
        <v>0</v>
      </c>
      <c r="GF27" s="64">
        <v>0</v>
      </c>
      <c r="GG27" s="68">
        <v>130</v>
      </c>
      <c r="GH27" s="67">
        <v>241</v>
      </c>
      <c r="GI27" s="64">
        <v>0</v>
      </c>
      <c r="GJ27" s="64">
        <v>0</v>
      </c>
      <c r="GK27" s="68">
        <v>241</v>
      </c>
      <c r="GL27" s="67">
        <v>10</v>
      </c>
      <c r="GM27" s="64">
        <v>13</v>
      </c>
      <c r="GN27" s="64">
        <v>0</v>
      </c>
      <c r="GO27" s="68">
        <v>23</v>
      </c>
      <c r="GP27" s="67">
        <v>379</v>
      </c>
      <c r="GQ27" s="64">
        <v>30</v>
      </c>
      <c r="GR27" s="64">
        <v>0</v>
      </c>
      <c r="GS27" s="68">
        <v>409</v>
      </c>
      <c r="GT27" s="67">
        <v>2</v>
      </c>
      <c r="GU27" s="64">
        <v>0</v>
      </c>
      <c r="GV27" s="64">
        <v>0</v>
      </c>
      <c r="GW27" s="68">
        <v>2</v>
      </c>
      <c r="GX27" s="67">
        <v>807</v>
      </c>
      <c r="GY27" s="64">
        <v>0</v>
      </c>
      <c r="GZ27" s="64">
        <v>0</v>
      </c>
      <c r="HA27" s="68">
        <v>807</v>
      </c>
      <c r="HB27" s="67">
        <v>2</v>
      </c>
      <c r="HC27" s="64">
        <v>0</v>
      </c>
      <c r="HD27" s="64">
        <v>0</v>
      </c>
      <c r="HE27" s="68">
        <v>2</v>
      </c>
      <c r="HF27" s="67">
        <v>0</v>
      </c>
      <c r="HG27" s="64">
        <v>0</v>
      </c>
      <c r="HH27" s="64">
        <v>0</v>
      </c>
      <c r="HI27" s="68">
        <v>0</v>
      </c>
      <c r="HJ27" s="69">
        <v>0</v>
      </c>
      <c r="HK27" s="64">
        <v>0</v>
      </c>
      <c r="HL27" s="64">
        <v>0</v>
      </c>
      <c r="HM27" s="68">
        <v>0</v>
      </c>
      <c r="HN27" s="70">
        <v>0</v>
      </c>
      <c r="HO27" s="64">
        <v>0</v>
      </c>
      <c r="HP27" s="64">
        <v>0</v>
      </c>
      <c r="HQ27" s="64">
        <v>0</v>
      </c>
      <c r="HR27" s="68">
        <v>0</v>
      </c>
      <c r="HS27" s="904">
        <v>1614</v>
      </c>
    </row>
    <row r="28" spans="1:227" s="742" customFormat="1" ht="15" customHeight="1">
      <c r="A28" s="742">
        <v>22</v>
      </c>
      <c r="B28" s="742" t="s">
        <v>848</v>
      </c>
      <c r="C28" s="742" t="s">
        <v>108</v>
      </c>
      <c r="D28" s="741">
        <v>22</v>
      </c>
      <c r="E28" s="599" t="s">
        <v>313</v>
      </c>
      <c r="F28" s="28">
        <v>59</v>
      </c>
      <c r="G28" s="29">
        <v>123</v>
      </c>
      <c r="H28" s="30">
        <v>182</v>
      </c>
      <c r="I28" s="31">
        <v>1286</v>
      </c>
      <c r="J28" s="29"/>
      <c r="K28" s="30">
        <v>1286</v>
      </c>
      <c r="L28" s="31">
        <v>0</v>
      </c>
      <c r="M28" s="32">
        <v>39</v>
      </c>
      <c r="N28" s="33">
        <v>0</v>
      </c>
      <c r="O28" s="34">
        <v>1507</v>
      </c>
      <c r="P28" s="34">
        <v>0</v>
      </c>
      <c r="Q28" s="35">
        <v>225</v>
      </c>
      <c r="R28" s="36">
        <v>57</v>
      </c>
      <c r="S28" s="673" t="s">
        <v>814</v>
      </c>
      <c r="T28" s="37">
        <v>302</v>
      </c>
      <c r="U28" s="38">
        <v>45</v>
      </c>
      <c r="V28" s="38">
        <v>30</v>
      </c>
      <c r="W28" s="38">
        <v>14</v>
      </c>
      <c r="X28" s="38">
        <v>90</v>
      </c>
      <c r="Y28" s="39">
        <v>481</v>
      </c>
      <c r="Z28" s="37">
        <v>221</v>
      </c>
      <c r="AA28" s="38">
        <v>389</v>
      </c>
      <c r="AB28" s="39">
        <v>610</v>
      </c>
      <c r="AC28" s="37">
        <v>160</v>
      </c>
      <c r="AD28" s="38">
        <v>26</v>
      </c>
      <c r="AE28" s="39">
        <v>186</v>
      </c>
      <c r="AF28" s="40">
        <v>0</v>
      </c>
      <c r="AG28" s="41">
        <v>0</v>
      </c>
      <c r="AH28" s="41">
        <v>1</v>
      </c>
      <c r="AI28" s="41">
        <v>1</v>
      </c>
      <c r="AJ28" s="41">
        <v>2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1</v>
      </c>
      <c r="AQ28" s="42">
        <v>0</v>
      </c>
      <c r="AR28" s="435">
        <v>0</v>
      </c>
      <c r="AS28" s="43">
        <v>5</v>
      </c>
      <c r="AT28" s="43">
        <v>1</v>
      </c>
      <c r="AU28" s="43">
        <v>4</v>
      </c>
      <c r="AV28" s="43">
        <v>17</v>
      </c>
      <c r="AW28" s="44">
        <v>27</v>
      </c>
      <c r="AX28" s="43">
        <v>3</v>
      </c>
      <c r="AY28" s="43">
        <v>1</v>
      </c>
      <c r="AZ28" s="43">
        <v>4</v>
      </c>
      <c r="BA28" s="45">
        <v>2</v>
      </c>
      <c r="BB28" s="43">
        <v>1</v>
      </c>
      <c r="BC28" s="46">
        <v>3</v>
      </c>
      <c r="BD28" s="43">
        <v>2</v>
      </c>
      <c r="BE28" s="43">
        <v>0</v>
      </c>
      <c r="BF28" s="46">
        <v>2</v>
      </c>
      <c r="BG28" s="47">
        <v>0</v>
      </c>
      <c r="BH28" s="43">
        <v>0</v>
      </c>
      <c r="BI28" s="43">
        <v>0</v>
      </c>
      <c r="BJ28" s="44">
        <v>0</v>
      </c>
      <c r="BK28" s="48">
        <v>56000</v>
      </c>
      <c r="BL28" s="49">
        <v>0</v>
      </c>
      <c r="BM28" s="49">
        <v>0</v>
      </c>
      <c r="BN28" s="50">
        <v>0</v>
      </c>
      <c r="BO28" s="51">
        <v>56000</v>
      </c>
      <c r="BP28" s="49">
        <v>19731.4</v>
      </c>
      <c r="BQ28" s="49">
        <v>0</v>
      </c>
      <c r="BR28" s="49">
        <v>0</v>
      </c>
      <c r="BS28" s="53">
        <v>0</v>
      </c>
      <c r="BT28" s="72">
        <v>19731.4</v>
      </c>
      <c r="BU28" s="49">
        <v>0</v>
      </c>
      <c r="BV28" s="49">
        <v>0</v>
      </c>
      <c r="BW28" s="49">
        <v>0</v>
      </c>
      <c r="BX28" s="49">
        <v>0</v>
      </c>
      <c r="BY28" s="72">
        <v>0</v>
      </c>
      <c r="BZ28" s="52">
        <v>2500</v>
      </c>
      <c r="CA28" s="49">
        <v>0</v>
      </c>
      <c r="CB28" s="49">
        <v>0</v>
      </c>
      <c r="CC28" s="49">
        <v>0</v>
      </c>
      <c r="CD28" s="72">
        <v>2500</v>
      </c>
      <c r="CE28" s="52">
        <v>1200</v>
      </c>
      <c r="CF28" s="49">
        <v>0</v>
      </c>
      <c r="CG28" s="49">
        <v>0</v>
      </c>
      <c r="CH28" s="49">
        <v>0</v>
      </c>
      <c r="CI28" s="72">
        <v>1200</v>
      </c>
      <c r="CJ28" s="52">
        <v>0</v>
      </c>
      <c r="CK28" s="49">
        <v>0</v>
      </c>
      <c r="CL28" s="49">
        <v>0</v>
      </c>
      <c r="CM28" s="49">
        <v>0</v>
      </c>
      <c r="CN28" s="72">
        <v>0</v>
      </c>
      <c r="CO28" s="52">
        <v>0</v>
      </c>
      <c r="CP28" s="49">
        <v>0</v>
      </c>
      <c r="CQ28" s="49">
        <v>0</v>
      </c>
      <c r="CR28" s="49">
        <v>0</v>
      </c>
      <c r="CS28" s="72">
        <v>0</v>
      </c>
      <c r="CT28" s="48">
        <v>0</v>
      </c>
      <c r="CU28" s="49">
        <v>0</v>
      </c>
      <c r="CV28" s="49">
        <v>0</v>
      </c>
      <c r="CW28" s="49">
        <v>0</v>
      </c>
      <c r="CX28" s="72">
        <v>0</v>
      </c>
      <c r="CY28" s="49">
        <v>0</v>
      </c>
      <c r="CZ28" s="49">
        <v>0</v>
      </c>
      <c r="DA28" s="49">
        <v>0</v>
      </c>
      <c r="DB28" s="49">
        <v>0</v>
      </c>
      <c r="DC28" s="72">
        <v>0</v>
      </c>
      <c r="DD28" s="52">
        <v>0</v>
      </c>
      <c r="DE28" s="49">
        <v>0</v>
      </c>
      <c r="DF28" s="49">
        <v>0</v>
      </c>
      <c r="DG28" s="49">
        <v>0</v>
      </c>
      <c r="DH28" s="72">
        <v>0</v>
      </c>
      <c r="DI28" s="52">
        <v>0</v>
      </c>
      <c r="DJ28" s="49">
        <v>0</v>
      </c>
      <c r="DK28" s="49">
        <v>0</v>
      </c>
      <c r="DL28" s="49">
        <v>0</v>
      </c>
      <c r="DM28" s="72">
        <v>0</v>
      </c>
      <c r="DN28" s="52">
        <v>0</v>
      </c>
      <c r="DO28" s="49">
        <v>0</v>
      </c>
      <c r="DP28" s="49">
        <v>0</v>
      </c>
      <c r="DQ28" s="49">
        <v>0</v>
      </c>
      <c r="DR28" s="72">
        <v>0</v>
      </c>
      <c r="DS28" s="733">
        <v>0</v>
      </c>
      <c r="DT28" s="675">
        <v>0</v>
      </c>
      <c r="DU28" s="52">
        <v>0</v>
      </c>
      <c r="DV28" s="49">
        <v>0</v>
      </c>
      <c r="DW28" s="49">
        <v>0</v>
      </c>
      <c r="DX28" s="49">
        <v>0</v>
      </c>
      <c r="DY28" s="72">
        <v>0</v>
      </c>
      <c r="DZ28" s="52">
        <v>79431.4</v>
      </c>
      <c r="EA28" s="49">
        <v>0</v>
      </c>
      <c r="EB28" s="49">
        <v>0</v>
      </c>
      <c r="EC28" s="53">
        <v>0</v>
      </c>
      <c r="ED28" s="715">
        <v>79431.4</v>
      </c>
      <c r="EE28" s="56">
        <v>0</v>
      </c>
      <c r="EF28" s="56">
        <v>1</v>
      </c>
      <c r="EG28" s="57">
        <v>2</v>
      </c>
      <c r="EH28" s="58">
        <v>0</v>
      </c>
      <c r="EI28" s="58">
        <v>0</v>
      </c>
      <c r="EJ28" s="59">
        <v>2</v>
      </c>
      <c r="EK28" s="57">
        <v>0</v>
      </c>
      <c r="EL28" s="58">
        <v>0</v>
      </c>
      <c r="EM28" s="58">
        <v>0</v>
      </c>
      <c r="EN28" s="59">
        <v>0</v>
      </c>
      <c r="EO28" s="60">
        <v>3</v>
      </c>
      <c r="EP28" s="56">
        <v>0</v>
      </c>
      <c r="EQ28" s="56">
        <v>0</v>
      </c>
      <c r="ER28" s="57">
        <v>0</v>
      </c>
      <c r="ES28" s="58">
        <v>0</v>
      </c>
      <c r="ET28" s="58">
        <v>0</v>
      </c>
      <c r="EU28" s="59">
        <v>0</v>
      </c>
      <c r="EV28" s="57">
        <v>1</v>
      </c>
      <c r="EW28" s="58">
        <v>0</v>
      </c>
      <c r="EX28" s="58">
        <v>0</v>
      </c>
      <c r="EY28" s="59">
        <v>1</v>
      </c>
      <c r="EZ28" s="60">
        <v>1</v>
      </c>
      <c r="FA28" s="61">
        <v>1</v>
      </c>
      <c r="FB28" s="62">
        <v>1</v>
      </c>
      <c r="FC28" s="62">
        <v>0</v>
      </c>
      <c r="FD28" s="62">
        <v>0</v>
      </c>
      <c r="FE28" s="63"/>
      <c r="FF28" s="62">
        <v>4</v>
      </c>
      <c r="FG28" s="62">
        <v>2</v>
      </c>
      <c r="FH28" s="63">
        <f>SUM(FF28:FG28)</f>
        <v>6</v>
      </c>
      <c r="FI28" s="40">
        <v>5</v>
      </c>
      <c r="FJ28" s="41">
        <v>3</v>
      </c>
      <c r="FK28" s="40">
        <v>1</v>
      </c>
      <c r="FL28" s="41">
        <v>1</v>
      </c>
      <c r="FM28" s="41">
        <v>0</v>
      </c>
      <c r="FN28" s="41">
        <v>0</v>
      </c>
      <c r="FO28" s="41">
        <v>30</v>
      </c>
      <c r="FP28" s="41">
        <v>3</v>
      </c>
      <c r="FQ28" s="41">
        <v>0</v>
      </c>
      <c r="FR28" s="41">
        <v>0</v>
      </c>
      <c r="FS28" s="41">
        <v>0</v>
      </c>
      <c r="FT28" s="41">
        <v>0</v>
      </c>
      <c r="FU28" s="42">
        <v>0</v>
      </c>
      <c r="FV28" s="69">
        <v>15408</v>
      </c>
      <c r="FW28" s="64">
        <v>919</v>
      </c>
      <c r="FX28" s="64">
        <v>170</v>
      </c>
      <c r="FY28" s="64">
        <v>0</v>
      </c>
      <c r="FZ28" s="64">
        <v>0</v>
      </c>
      <c r="GA28" s="65">
        <v>1089</v>
      </c>
      <c r="GB28" s="64">
        <v>0</v>
      </c>
      <c r="GC28" s="743">
        <v>16497</v>
      </c>
      <c r="GD28" s="67">
        <v>0</v>
      </c>
      <c r="GE28" s="64">
        <v>0</v>
      </c>
      <c r="GF28" s="64">
        <v>0</v>
      </c>
      <c r="GG28" s="68">
        <v>0</v>
      </c>
      <c r="GH28" s="67">
        <v>0</v>
      </c>
      <c r="GI28" s="64">
        <v>0</v>
      </c>
      <c r="GJ28" s="64">
        <v>0</v>
      </c>
      <c r="GK28" s="68">
        <v>0</v>
      </c>
      <c r="GL28" s="67">
        <v>15</v>
      </c>
      <c r="GM28" s="64">
        <v>0</v>
      </c>
      <c r="GN28" s="64">
        <v>0</v>
      </c>
      <c r="GO28" s="68">
        <v>15</v>
      </c>
      <c r="GP28" s="67">
        <v>77</v>
      </c>
      <c r="GQ28" s="64">
        <v>0</v>
      </c>
      <c r="GR28" s="64">
        <v>0</v>
      </c>
      <c r="GS28" s="68">
        <v>77</v>
      </c>
      <c r="GT28" s="67">
        <v>15</v>
      </c>
      <c r="GU28" s="64">
        <v>0</v>
      </c>
      <c r="GV28" s="64">
        <v>0</v>
      </c>
      <c r="GW28" s="68">
        <v>15</v>
      </c>
      <c r="GX28" s="67">
        <v>0</v>
      </c>
      <c r="GY28" s="64">
        <v>0</v>
      </c>
      <c r="GZ28" s="64">
        <v>0</v>
      </c>
      <c r="HA28" s="68">
        <v>0</v>
      </c>
      <c r="HB28" s="67">
        <v>0</v>
      </c>
      <c r="HC28" s="64">
        <v>0</v>
      </c>
      <c r="HD28" s="64">
        <v>0</v>
      </c>
      <c r="HE28" s="68">
        <v>0</v>
      </c>
      <c r="HF28" s="67">
        <v>0</v>
      </c>
      <c r="HG28" s="64">
        <v>0</v>
      </c>
      <c r="HH28" s="64">
        <v>0</v>
      </c>
      <c r="HI28" s="68">
        <v>0</v>
      </c>
      <c r="HJ28" s="69">
        <v>0</v>
      </c>
      <c r="HK28" s="64">
        <v>0</v>
      </c>
      <c r="HL28" s="64">
        <v>0</v>
      </c>
      <c r="HM28" s="68">
        <v>0</v>
      </c>
      <c r="HN28" s="70">
        <v>0</v>
      </c>
      <c r="HO28" s="64">
        <v>0</v>
      </c>
      <c r="HP28" s="64">
        <v>0</v>
      </c>
      <c r="HQ28" s="64">
        <v>0</v>
      </c>
      <c r="HR28" s="68">
        <v>0</v>
      </c>
      <c r="HS28" s="904">
        <v>107</v>
      </c>
    </row>
    <row r="29" spans="1:227" s="742" customFormat="1" ht="15" customHeight="1">
      <c r="A29" s="742">
        <v>23</v>
      </c>
      <c r="B29" s="742" t="s">
        <v>848</v>
      </c>
      <c r="C29" s="742" t="s">
        <v>109</v>
      </c>
      <c r="D29" s="742">
        <v>23</v>
      </c>
      <c r="E29" s="599" t="s">
        <v>314</v>
      </c>
      <c r="F29" s="28">
        <v>50</v>
      </c>
      <c r="G29" s="29">
        <v>14</v>
      </c>
      <c r="H29" s="30">
        <v>64</v>
      </c>
      <c r="I29" s="31">
        <v>313</v>
      </c>
      <c r="J29" s="29"/>
      <c r="K29" s="30">
        <v>313</v>
      </c>
      <c r="L29" s="31">
        <v>25</v>
      </c>
      <c r="M29" s="32">
        <v>33</v>
      </c>
      <c r="N29" s="33">
        <v>0</v>
      </c>
      <c r="O29" s="34">
        <v>435</v>
      </c>
      <c r="P29" s="34">
        <v>0</v>
      </c>
      <c r="Q29" s="35">
        <v>248</v>
      </c>
      <c r="R29" s="36">
        <v>60</v>
      </c>
      <c r="S29" s="673" t="s">
        <v>802</v>
      </c>
      <c r="T29" s="37">
        <v>203</v>
      </c>
      <c r="U29" s="38">
        <v>0</v>
      </c>
      <c r="V29" s="38">
        <v>314</v>
      </c>
      <c r="W29" s="38">
        <v>42</v>
      </c>
      <c r="X29" s="38">
        <v>0</v>
      </c>
      <c r="Y29" s="39">
        <v>559</v>
      </c>
      <c r="Z29" s="37">
        <v>328</v>
      </c>
      <c r="AA29" s="38">
        <v>200</v>
      </c>
      <c r="AB29" s="39">
        <v>528</v>
      </c>
      <c r="AC29" s="37">
        <v>126</v>
      </c>
      <c r="AD29" s="38">
        <v>0</v>
      </c>
      <c r="AE29" s="39">
        <v>126</v>
      </c>
      <c r="AF29" s="40">
        <v>1</v>
      </c>
      <c r="AG29" s="41">
        <v>0</v>
      </c>
      <c r="AH29" s="41">
        <v>1</v>
      </c>
      <c r="AI29" s="41">
        <v>1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3</v>
      </c>
      <c r="AQ29" s="42">
        <v>0</v>
      </c>
      <c r="AR29" s="435">
        <v>0</v>
      </c>
      <c r="AS29" s="43">
        <v>3</v>
      </c>
      <c r="AT29" s="43">
        <v>2</v>
      </c>
      <c r="AU29" s="43">
        <v>4</v>
      </c>
      <c r="AV29" s="43">
        <v>2</v>
      </c>
      <c r="AW29" s="44">
        <v>11</v>
      </c>
      <c r="AX29" s="43">
        <v>2</v>
      </c>
      <c r="AY29" s="43">
        <v>0</v>
      </c>
      <c r="AZ29" s="43">
        <v>2</v>
      </c>
      <c r="BA29" s="45">
        <v>0</v>
      </c>
      <c r="BB29" s="43">
        <v>2</v>
      </c>
      <c r="BC29" s="46">
        <v>2</v>
      </c>
      <c r="BD29" s="43">
        <v>1</v>
      </c>
      <c r="BE29" s="43">
        <v>0</v>
      </c>
      <c r="BF29" s="46">
        <v>1</v>
      </c>
      <c r="BG29" s="47">
        <v>0</v>
      </c>
      <c r="BH29" s="43">
        <v>2</v>
      </c>
      <c r="BI29" s="43">
        <v>0</v>
      </c>
      <c r="BJ29" s="44">
        <v>2</v>
      </c>
      <c r="BK29" s="48">
        <v>15835</v>
      </c>
      <c r="BL29" s="49">
        <v>0</v>
      </c>
      <c r="BM29" s="49">
        <v>0</v>
      </c>
      <c r="BN29" s="50">
        <v>0</v>
      </c>
      <c r="BO29" s="51">
        <v>15835</v>
      </c>
      <c r="BP29" s="49">
        <v>28211.74</v>
      </c>
      <c r="BQ29" s="49">
        <v>0</v>
      </c>
      <c r="BR29" s="49">
        <v>0</v>
      </c>
      <c r="BS29" s="53">
        <v>0</v>
      </c>
      <c r="BT29" s="72">
        <v>28211.74</v>
      </c>
      <c r="BU29" s="49">
        <v>308.93</v>
      </c>
      <c r="BV29" s="49">
        <v>0</v>
      </c>
      <c r="BW29" s="49">
        <v>0</v>
      </c>
      <c r="BX29" s="49">
        <v>0</v>
      </c>
      <c r="BY29" s="72">
        <v>308.93</v>
      </c>
      <c r="BZ29" s="52">
        <v>0</v>
      </c>
      <c r="CA29" s="49">
        <v>0</v>
      </c>
      <c r="CB29" s="49">
        <v>0</v>
      </c>
      <c r="CC29" s="49">
        <v>0</v>
      </c>
      <c r="CD29" s="72">
        <v>0</v>
      </c>
      <c r="CE29" s="52">
        <v>0</v>
      </c>
      <c r="CF29" s="49">
        <v>0</v>
      </c>
      <c r="CG29" s="49">
        <v>0</v>
      </c>
      <c r="CH29" s="49">
        <v>0</v>
      </c>
      <c r="CI29" s="72">
        <v>0</v>
      </c>
      <c r="CJ29" s="52">
        <v>573.24</v>
      </c>
      <c r="CK29" s="49">
        <v>0</v>
      </c>
      <c r="CL29" s="49">
        <v>0</v>
      </c>
      <c r="CM29" s="49">
        <v>0</v>
      </c>
      <c r="CN29" s="72">
        <v>573.24</v>
      </c>
      <c r="CO29" s="52">
        <v>2585.76</v>
      </c>
      <c r="CP29" s="49">
        <v>0</v>
      </c>
      <c r="CQ29" s="49">
        <v>0</v>
      </c>
      <c r="CR29" s="49">
        <v>0</v>
      </c>
      <c r="CS29" s="72">
        <v>2585.76</v>
      </c>
      <c r="CT29" s="48">
        <v>315.44</v>
      </c>
      <c r="CU29" s="49">
        <v>0</v>
      </c>
      <c r="CV29" s="49">
        <v>0</v>
      </c>
      <c r="CW29" s="49">
        <v>0</v>
      </c>
      <c r="CX29" s="72">
        <v>315.44</v>
      </c>
      <c r="CY29" s="49">
        <v>0</v>
      </c>
      <c r="CZ29" s="49">
        <v>0</v>
      </c>
      <c r="DA29" s="49">
        <v>0</v>
      </c>
      <c r="DB29" s="49">
        <v>0</v>
      </c>
      <c r="DC29" s="72">
        <v>0</v>
      </c>
      <c r="DD29" s="52">
        <v>0</v>
      </c>
      <c r="DE29" s="49">
        <v>0</v>
      </c>
      <c r="DF29" s="49">
        <v>0</v>
      </c>
      <c r="DG29" s="49">
        <v>0</v>
      </c>
      <c r="DH29" s="72">
        <v>0</v>
      </c>
      <c r="DI29" s="52">
        <v>0</v>
      </c>
      <c r="DJ29" s="49">
        <v>0</v>
      </c>
      <c r="DK29" s="49">
        <v>0</v>
      </c>
      <c r="DL29" s="49">
        <v>0</v>
      </c>
      <c r="DM29" s="72">
        <v>0</v>
      </c>
      <c r="DN29" s="52">
        <v>0</v>
      </c>
      <c r="DO29" s="49">
        <v>0</v>
      </c>
      <c r="DP29" s="49">
        <v>0</v>
      </c>
      <c r="DQ29" s="49">
        <v>0</v>
      </c>
      <c r="DR29" s="72">
        <v>0</v>
      </c>
      <c r="DS29" s="733">
        <v>315.44</v>
      </c>
      <c r="DT29" s="675">
        <v>0</v>
      </c>
      <c r="DU29" s="52">
        <v>495</v>
      </c>
      <c r="DV29" s="49">
        <v>0</v>
      </c>
      <c r="DW29" s="49">
        <v>0</v>
      </c>
      <c r="DX29" s="49">
        <v>0</v>
      </c>
      <c r="DY29" s="72">
        <v>495</v>
      </c>
      <c r="DZ29" s="52">
        <v>48325.11</v>
      </c>
      <c r="EA29" s="49">
        <v>0</v>
      </c>
      <c r="EB29" s="49">
        <v>0</v>
      </c>
      <c r="EC29" s="53">
        <v>0</v>
      </c>
      <c r="ED29" s="715">
        <v>48325.11</v>
      </c>
      <c r="EE29" s="56">
        <v>0</v>
      </c>
      <c r="EF29" s="56">
        <v>1</v>
      </c>
      <c r="EG29" s="57">
        <v>1</v>
      </c>
      <c r="EH29" s="58">
        <v>0</v>
      </c>
      <c r="EI29" s="58">
        <v>0</v>
      </c>
      <c r="EJ29" s="59">
        <v>1</v>
      </c>
      <c r="EK29" s="57">
        <v>1</v>
      </c>
      <c r="EL29" s="58">
        <v>0</v>
      </c>
      <c r="EM29" s="58">
        <v>1</v>
      </c>
      <c r="EN29" s="59">
        <v>2</v>
      </c>
      <c r="EO29" s="60">
        <v>4</v>
      </c>
      <c r="EP29" s="56">
        <v>0</v>
      </c>
      <c r="EQ29" s="56">
        <v>0</v>
      </c>
      <c r="ER29" s="57">
        <v>1</v>
      </c>
      <c r="ES29" s="58">
        <v>0</v>
      </c>
      <c r="ET29" s="58">
        <v>0</v>
      </c>
      <c r="EU29" s="59">
        <v>1</v>
      </c>
      <c r="EV29" s="57">
        <v>1</v>
      </c>
      <c r="EW29" s="58">
        <v>0</v>
      </c>
      <c r="EX29" s="58">
        <v>0</v>
      </c>
      <c r="EY29" s="59">
        <v>1</v>
      </c>
      <c r="EZ29" s="60">
        <v>2</v>
      </c>
      <c r="FA29" s="61">
        <v>1</v>
      </c>
      <c r="FB29" s="62">
        <v>1</v>
      </c>
      <c r="FC29" s="62">
        <v>0</v>
      </c>
      <c r="FD29" s="62">
        <v>0</v>
      </c>
      <c r="FE29" s="63"/>
      <c r="FF29" s="62">
        <v>6</v>
      </c>
      <c r="FG29" s="62">
        <v>2</v>
      </c>
      <c r="FH29" s="63">
        <f>SUM(FF29:FG29)</f>
        <v>8</v>
      </c>
      <c r="FI29" s="40">
        <v>4</v>
      </c>
      <c r="FJ29" s="41">
        <v>4</v>
      </c>
      <c r="FK29" s="40">
        <v>4</v>
      </c>
      <c r="FL29" s="41">
        <v>5</v>
      </c>
      <c r="FM29" s="41">
        <v>0</v>
      </c>
      <c r="FN29" s="41">
        <v>0</v>
      </c>
      <c r="FO29" s="41">
        <v>1</v>
      </c>
      <c r="FP29" s="41">
        <v>4</v>
      </c>
      <c r="FQ29" s="41">
        <v>0</v>
      </c>
      <c r="FR29" s="41">
        <v>0</v>
      </c>
      <c r="FS29" s="41">
        <v>0</v>
      </c>
      <c r="FT29" s="41">
        <v>1</v>
      </c>
      <c r="FU29" s="42">
        <v>4</v>
      </c>
      <c r="FV29" s="69">
        <v>11809</v>
      </c>
      <c r="FW29" s="64">
        <v>531</v>
      </c>
      <c r="FX29" s="64">
        <v>20</v>
      </c>
      <c r="FY29" s="64">
        <v>0</v>
      </c>
      <c r="FZ29" s="64">
        <v>0</v>
      </c>
      <c r="GA29" s="65">
        <v>551</v>
      </c>
      <c r="GB29" s="64">
        <v>101</v>
      </c>
      <c r="GC29" s="743">
        <v>12259</v>
      </c>
      <c r="GD29" s="67">
        <v>106</v>
      </c>
      <c r="GE29" s="64">
        <v>2</v>
      </c>
      <c r="GF29" s="64">
        <v>0</v>
      </c>
      <c r="GG29" s="68">
        <v>108</v>
      </c>
      <c r="GH29" s="67">
        <v>0</v>
      </c>
      <c r="GI29" s="64">
        <v>0</v>
      </c>
      <c r="GJ29" s="64">
        <v>0</v>
      </c>
      <c r="GK29" s="68">
        <v>0</v>
      </c>
      <c r="GL29" s="67">
        <v>49</v>
      </c>
      <c r="GM29" s="64">
        <v>15</v>
      </c>
      <c r="GN29" s="64">
        <v>0</v>
      </c>
      <c r="GO29" s="68">
        <v>64</v>
      </c>
      <c r="GP29" s="67">
        <v>490</v>
      </c>
      <c r="GQ29" s="64">
        <v>48</v>
      </c>
      <c r="GR29" s="64">
        <v>0</v>
      </c>
      <c r="GS29" s="68">
        <v>538</v>
      </c>
      <c r="GT29" s="67">
        <v>88</v>
      </c>
      <c r="GU29" s="64">
        <v>0</v>
      </c>
      <c r="GV29" s="64">
        <v>0</v>
      </c>
      <c r="GW29" s="68">
        <v>88</v>
      </c>
      <c r="GX29" s="67">
        <v>1</v>
      </c>
      <c r="GY29" s="64">
        <v>0</v>
      </c>
      <c r="GZ29" s="64">
        <v>0</v>
      </c>
      <c r="HA29" s="68">
        <v>1</v>
      </c>
      <c r="HB29" s="67">
        <v>23</v>
      </c>
      <c r="HC29" s="64">
        <v>0</v>
      </c>
      <c r="HD29" s="64">
        <v>0</v>
      </c>
      <c r="HE29" s="68">
        <v>23</v>
      </c>
      <c r="HF29" s="67">
        <v>0</v>
      </c>
      <c r="HG29" s="64">
        <v>1</v>
      </c>
      <c r="HH29" s="64">
        <v>0</v>
      </c>
      <c r="HI29" s="68">
        <v>1</v>
      </c>
      <c r="HJ29" s="69">
        <v>0</v>
      </c>
      <c r="HK29" s="64">
        <v>0</v>
      </c>
      <c r="HL29" s="64">
        <v>0</v>
      </c>
      <c r="HM29" s="68">
        <v>0</v>
      </c>
      <c r="HN29" s="70">
        <v>0</v>
      </c>
      <c r="HO29" s="64">
        <v>391</v>
      </c>
      <c r="HP29" s="64">
        <v>0</v>
      </c>
      <c r="HQ29" s="64">
        <v>0</v>
      </c>
      <c r="HR29" s="68">
        <v>391</v>
      </c>
      <c r="HS29" s="904">
        <v>1214</v>
      </c>
    </row>
    <row r="30" spans="1:227" s="742" customFormat="1" ht="15" customHeight="1">
      <c r="A30" s="742">
        <v>24</v>
      </c>
      <c r="B30" s="742" t="s">
        <v>848</v>
      </c>
      <c r="C30" s="742" t="s">
        <v>110</v>
      </c>
      <c r="D30" s="741">
        <v>24</v>
      </c>
      <c r="E30" s="599" t="s">
        <v>315</v>
      </c>
      <c r="F30" s="28">
        <v>53</v>
      </c>
      <c r="G30" s="29">
        <v>27</v>
      </c>
      <c r="H30" s="30">
        <v>80</v>
      </c>
      <c r="I30" s="31">
        <v>3106</v>
      </c>
      <c r="J30" s="29"/>
      <c r="K30" s="30">
        <v>3106</v>
      </c>
      <c r="L30" s="31">
        <v>25</v>
      </c>
      <c r="M30" s="32">
        <v>29</v>
      </c>
      <c r="N30" s="33">
        <v>36</v>
      </c>
      <c r="O30" s="34">
        <v>3276</v>
      </c>
      <c r="P30" s="34">
        <v>206606</v>
      </c>
      <c r="Q30" s="35">
        <v>240</v>
      </c>
      <c r="R30" s="36">
        <v>60</v>
      </c>
      <c r="S30" s="673" t="s">
        <v>815</v>
      </c>
      <c r="T30" s="37">
        <v>200</v>
      </c>
      <c r="U30" s="38">
        <v>25</v>
      </c>
      <c r="V30" s="38">
        <v>52</v>
      </c>
      <c r="W30" s="38">
        <v>55</v>
      </c>
      <c r="X30" s="38">
        <v>10</v>
      </c>
      <c r="Y30" s="39">
        <v>342</v>
      </c>
      <c r="Z30" s="37">
        <v>600</v>
      </c>
      <c r="AA30" s="38">
        <v>300</v>
      </c>
      <c r="AB30" s="39">
        <v>900</v>
      </c>
      <c r="AC30" s="37">
        <v>125</v>
      </c>
      <c r="AD30" s="38">
        <v>10</v>
      </c>
      <c r="AE30" s="39">
        <v>135</v>
      </c>
      <c r="AF30" s="40">
        <v>1</v>
      </c>
      <c r="AG30" s="41">
        <v>0</v>
      </c>
      <c r="AH30" s="41">
        <v>1</v>
      </c>
      <c r="AI30" s="41">
        <v>1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1</v>
      </c>
      <c r="AQ30" s="42">
        <v>0</v>
      </c>
      <c r="AR30" s="435">
        <v>0</v>
      </c>
      <c r="AS30" s="43">
        <v>6</v>
      </c>
      <c r="AT30" s="43">
        <v>1</v>
      </c>
      <c r="AU30" s="43">
        <v>3</v>
      </c>
      <c r="AV30" s="43">
        <v>8</v>
      </c>
      <c r="AW30" s="44">
        <v>18</v>
      </c>
      <c r="AX30" s="43">
        <v>4</v>
      </c>
      <c r="AY30" s="43">
        <v>0</v>
      </c>
      <c r="AZ30" s="43">
        <v>4</v>
      </c>
      <c r="BA30" s="45">
        <v>1</v>
      </c>
      <c r="BB30" s="43">
        <v>3</v>
      </c>
      <c r="BC30" s="46">
        <v>4</v>
      </c>
      <c r="BD30" s="43">
        <v>1</v>
      </c>
      <c r="BE30" s="43">
        <v>0</v>
      </c>
      <c r="BF30" s="46">
        <v>1</v>
      </c>
      <c r="BG30" s="47">
        <v>0</v>
      </c>
      <c r="BH30" s="43">
        <v>5</v>
      </c>
      <c r="BI30" s="43">
        <v>5</v>
      </c>
      <c r="BJ30" s="44">
        <v>10</v>
      </c>
      <c r="BK30" s="48">
        <v>33802</v>
      </c>
      <c r="BL30" s="49">
        <v>0</v>
      </c>
      <c r="BM30" s="49">
        <v>0</v>
      </c>
      <c r="BN30" s="50">
        <v>0</v>
      </c>
      <c r="BO30" s="51">
        <v>33802</v>
      </c>
      <c r="BP30" s="49">
        <v>16782</v>
      </c>
      <c r="BQ30" s="49">
        <v>0</v>
      </c>
      <c r="BR30" s="49">
        <v>0</v>
      </c>
      <c r="BS30" s="53">
        <v>0</v>
      </c>
      <c r="BT30" s="72">
        <v>16782</v>
      </c>
      <c r="BU30" s="49">
        <v>0</v>
      </c>
      <c r="BV30" s="49">
        <v>0</v>
      </c>
      <c r="BW30" s="49">
        <v>0</v>
      </c>
      <c r="BX30" s="49">
        <v>0</v>
      </c>
      <c r="BY30" s="72">
        <v>0</v>
      </c>
      <c r="BZ30" s="52">
        <v>480</v>
      </c>
      <c r="CA30" s="49">
        <v>0</v>
      </c>
      <c r="CB30" s="49">
        <v>0</v>
      </c>
      <c r="CC30" s="49">
        <v>0</v>
      </c>
      <c r="CD30" s="72">
        <v>480</v>
      </c>
      <c r="CE30" s="52">
        <v>2937</v>
      </c>
      <c r="CF30" s="49">
        <v>0</v>
      </c>
      <c r="CG30" s="49">
        <v>0</v>
      </c>
      <c r="CH30" s="49">
        <v>0</v>
      </c>
      <c r="CI30" s="72">
        <v>2937</v>
      </c>
      <c r="CJ30" s="52">
        <v>0</v>
      </c>
      <c r="CK30" s="49">
        <v>0</v>
      </c>
      <c r="CL30" s="49">
        <v>0</v>
      </c>
      <c r="CM30" s="49">
        <v>0</v>
      </c>
      <c r="CN30" s="72">
        <v>0</v>
      </c>
      <c r="CO30" s="52">
        <v>17585</v>
      </c>
      <c r="CP30" s="49">
        <v>0</v>
      </c>
      <c r="CQ30" s="49">
        <v>0</v>
      </c>
      <c r="CR30" s="49">
        <v>0</v>
      </c>
      <c r="CS30" s="72">
        <v>17585</v>
      </c>
      <c r="CT30" s="48">
        <v>0</v>
      </c>
      <c r="CU30" s="49">
        <v>0</v>
      </c>
      <c r="CV30" s="49">
        <v>0</v>
      </c>
      <c r="CW30" s="49">
        <v>0</v>
      </c>
      <c r="CX30" s="72">
        <v>0</v>
      </c>
      <c r="CY30" s="49">
        <v>3835</v>
      </c>
      <c r="CZ30" s="49">
        <v>0</v>
      </c>
      <c r="DA30" s="49">
        <v>0</v>
      </c>
      <c r="DB30" s="49">
        <v>0</v>
      </c>
      <c r="DC30" s="72">
        <v>3835</v>
      </c>
      <c r="DD30" s="52">
        <v>0</v>
      </c>
      <c r="DE30" s="49">
        <v>0</v>
      </c>
      <c r="DF30" s="49">
        <v>0</v>
      </c>
      <c r="DG30" s="49">
        <v>0</v>
      </c>
      <c r="DH30" s="72">
        <v>0</v>
      </c>
      <c r="DI30" s="52">
        <v>0</v>
      </c>
      <c r="DJ30" s="49">
        <v>0</v>
      </c>
      <c r="DK30" s="49">
        <v>0</v>
      </c>
      <c r="DL30" s="49">
        <v>0</v>
      </c>
      <c r="DM30" s="72">
        <v>0</v>
      </c>
      <c r="DN30" s="52">
        <v>0</v>
      </c>
      <c r="DO30" s="49">
        <v>0</v>
      </c>
      <c r="DP30" s="49">
        <v>0</v>
      </c>
      <c r="DQ30" s="49">
        <v>0</v>
      </c>
      <c r="DR30" s="72">
        <v>0</v>
      </c>
      <c r="DS30" s="733">
        <v>3835</v>
      </c>
      <c r="DT30" s="676">
        <v>0</v>
      </c>
      <c r="DU30" s="52">
        <v>0</v>
      </c>
      <c r="DV30" s="49">
        <v>14042</v>
      </c>
      <c r="DW30" s="49">
        <v>0</v>
      </c>
      <c r="DX30" s="49">
        <v>0</v>
      </c>
      <c r="DY30" s="72">
        <v>14042</v>
      </c>
      <c r="DZ30" s="52">
        <v>75421</v>
      </c>
      <c r="EA30" s="49">
        <v>14042</v>
      </c>
      <c r="EB30" s="49">
        <v>0</v>
      </c>
      <c r="EC30" s="53">
        <v>0</v>
      </c>
      <c r="ED30" s="715">
        <v>89463</v>
      </c>
      <c r="EE30" s="56">
        <v>0</v>
      </c>
      <c r="EF30" s="56">
        <v>1</v>
      </c>
      <c r="EG30" s="57">
        <v>2</v>
      </c>
      <c r="EH30" s="58">
        <v>0</v>
      </c>
      <c r="EI30" s="58">
        <v>0</v>
      </c>
      <c r="EJ30" s="59">
        <v>2</v>
      </c>
      <c r="EK30" s="57">
        <v>0</v>
      </c>
      <c r="EL30" s="58">
        <v>0</v>
      </c>
      <c r="EM30" s="58">
        <v>0</v>
      </c>
      <c r="EN30" s="59">
        <v>0</v>
      </c>
      <c r="EO30" s="60">
        <v>3</v>
      </c>
      <c r="EP30" s="56">
        <v>0</v>
      </c>
      <c r="EQ30" s="56">
        <v>1</v>
      </c>
      <c r="ER30" s="57">
        <v>1</v>
      </c>
      <c r="ES30" s="58">
        <v>0</v>
      </c>
      <c r="ET30" s="58">
        <v>0</v>
      </c>
      <c r="EU30" s="59">
        <v>1</v>
      </c>
      <c r="EV30" s="57">
        <v>0</v>
      </c>
      <c r="EW30" s="58">
        <v>0</v>
      </c>
      <c r="EX30" s="58">
        <v>0</v>
      </c>
      <c r="EY30" s="59">
        <v>0</v>
      </c>
      <c r="EZ30" s="60">
        <v>2</v>
      </c>
      <c r="FA30" s="61">
        <v>2</v>
      </c>
      <c r="FB30" s="62">
        <v>1</v>
      </c>
      <c r="FC30" s="62">
        <v>0</v>
      </c>
      <c r="FD30" s="62">
        <v>0</v>
      </c>
      <c r="FE30" s="63"/>
      <c r="FF30" s="62">
        <v>5</v>
      </c>
      <c r="FG30" s="62">
        <v>3</v>
      </c>
      <c r="FH30" s="63">
        <f>SUM(FF30:FG30)</f>
        <v>8</v>
      </c>
      <c r="FI30" s="40">
        <v>6</v>
      </c>
      <c r="FJ30" s="41">
        <v>8</v>
      </c>
      <c r="FK30" s="40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2">
        <v>0</v>
      </c>
      <c r="FV30" s="69">
        <v>28799</v>
      </c>
      <c r="FW30" s="64">
        <v>1132</v>
      </c>
      <c r="FX30" s="64">
        <v>24</v>
      </c>
      <c r="FY30" s="64">
        <v>0</v>
      </c>
      <c r="FZ30" s="64">
        <v>0</v>
      </c>
      <c r="GA30" s="65">
        <v>1156</v>
      </c>
      <c r="GB30" s="64">
        <v>0</v>
      </c>
      <c r="GC30" s="743">
        <v>29955</v>
      </c>
      <c r="GD30" s="67">
        <v>22</v>
      </c>
      <c r="GE30" s="64">
        <v>0</v>
      </c>
      <c r="GF30" s="64">
        <v>0</v>
      </c>
      <c r="GG30" s="68">
        <v>22</v>
      </c>
      <c r="GH30" s="67">
        <v>2</v>
      </c>
      <c r="GI30" s="64">
        <v>0</v>
      </c>
      <c r="GJ30" s="64">
        <v>0</v>
      </c>
      <c r="GK30" s="68">
        <v>2</v>
      </c>
      <c r="GL30" s="67">
        <v>2</v>
      </c>
      <c r="GM30" s="64">
        <v>0</v>
      </c>
      <c r="GN30" s="64">
        <v>0</v>
      </c>
      <c r="GO30" s="68">
        <v>2</v>
      </c>
      <c r="GP30" s="67">
        <v>180</v>
      </c>
      <c r="GQ30" s="64">
        <v>55</v>
      </c>
      <c r="GR30" s="64">
        <v>0</v>
      </c>
      <c r="GS30" s="68">
        <v>235</v>
      </c>
      <c r="GT30" s="67">
        <v>105</v>
      </c>
      <c r="GU30" s="64">
        <v>15</v>
      </c>
      <c r="GV30" s="64">
        <v>0</v>
      </c>
      <c r="GW30" s="68">
        <v>120</v>
      </c>
      <c r="GX30" s="67">
        <v>0</v>
      </c>
      <c r="GY30" s="64">
        <v>0</v>
      </c>
      <c r="GZ30" s="64">
        <v>0</v>
      </c>
      <c r="HA30" s="68">
        <v>0</v>
      </c>
      <c r="HB30" s="67">
        <v>10</v>
      </c>
      <c r="HC30" s="64">
        <v>0</v>
      </c>
      <c r="HD30" s="64">
        <v>0</v>
      </c>
      <c r="HE30" s="68">
        <v>10</v>
      </c>
      <c r="HF30" s="67">
        <v>0</v>
      </c>
      <c r="HG30" s="64">
        <v>0</v>
      </c>
      <c r="HH30" s="64">
        <v>0</v>
      </c>
      <c r="HI30" s="68">
        <v>0</v>
      </c>
      <c r="HJ30" s="69">
        <v>0</v>
      </c>
      <c r="HK30" s="64">
        <v>0</v>
      </c>
      <c r="HL30" s="64">
        <v>0</v>
      </c>
      <c r="HM30" s="68">
        <v>0</v>
      </c>
      <c r="HN30" s="70">
        <v>0</v>
      </c>
      <c r="HO30" s="64">
        <v>0</v>
      </c>
      <c r="HP30" s="64">
        <v>0</v>
      </c>
      <c r="HQ30" s="64">
        <v>0</v>
      </c>
      <c r="HR30" s="68">
        <v>0</v>
      </c>
      <c r="HS30" s="904">
        <v>391</v>
      </c>
    </row>
    <row r="31" spans="1:227" s="742" customFormat="1" ht="15" customHeight="1">
      <c r="A31" s="742">
        <v>25</v>
      </c>
      <c r="B31" s="742" t="s">
        <v>848</v>
      </c>
      <c r="C31" s="742" t="s">
        <v>111</v>
      </c>
      <c r="D31" s="741">
        <v>25</v>
      </c>
      <c r="E31" s="599" t="s">
        <v>316</v>
      </c>
      <c r="F31" s="28">
        <v>85</v>
      </c>
      <c r="G31" s="29">
        <v>29</v>
      </c>
      <c r="H31" s="30">
        <v>114</v>
      </c>
      <c r="I31" s="31">
        <v>1112</v>
      </c>
      <c r="J31" s="29">
        <v>7</v>
      </c>
      <c r="K31" s="30">
        <v>1119</v>
      </c>
      <c r="L31" s="31">
        <v>136</v>
      </c>
      <c r="M31" s="32">
        <v>42</v>
      </c>
      <c r="N31" s="33">
        <v>0</v>
      </c>
      <c r="O31" s="34">
        <v>1411</v>
      </c>
      <c r="P31" s="34">
        <v>111971</v>
      </c>
      <c r="Q31" s="35">
        <v>244</v>
      </c>
      <c r="R31" s="36">
        <v>60</v>
      </c>
      <c r="S31" s="673" t="s">
        <v>816</v>
      </c>
      <c r="T31" s="37">
        <v>351</v>
      </c>
      <c r="U31" s="38">
        <v>28</v>
      </c>
      <c r="V31" s="38">
        <v>63</v>
      </c>
      <c r="W31" s="38">
        <v>26</v>
      </c>
      <c r="X31" s="38">
        <v>44</v>
      </c>
      <c r="Y31" s="39">
        <v>512</v>
      </c>
      <c r="Z31" s="37">
        <v>115</v>
      </c>
      <c r="AA31" s="38">
        <v>252</v>
      </c>
      <c r="AB31" s="39">
        <v>367</v>
      </c>
      <c r="AC31" s="37">
        <v>180</v>
      </c>
      <c r="AD31" s="38">
        <v>32</v>
      </c>
      <c r="AE31" s="39">
        <v>212</v>
      </c>
      <c r="AF31" s="40">
        <v>0</v>
      </c>
      <c r="AG31" s="41">
        <v>0</v>
      </c>
      <c r="AH31" s="41">
        <v>1</v>
      </c>
      <c r="AI31" s="41">
        <v>0</v>
      </c>
      <c r="AJ31" s="41">
        <v>1</v>
      </c>
      <c r="AK31" s="41">
        <v>1</v>
      </c>
      <c r="AL31" s="41">
        <v>1</v>
      </c>
      <c r="AM31" s="41">
        <v>0</v>
      </c>
      <c r="AN31" s="41">
        <v>1</v>
      </c>
      <c r="AO31" s="41">
        <v>0</v>
      </c>
      <c r="AP31" s="41">
        <v>0</v>
      </c>
      <c r="AQ31" s="42">
        <v>0</v>
      </c>
      <c r="AR31" s="435">
        <v>0</v>
      </c>
      <c r="AS31" s="43">
        <v>2</v>
      </c>
      <c r="AT31" s="43">
        <v>2</v>
      </c>
      <c r="AU31" s="43">
        <v>4</v>
      </c>
      <c r="AV31" s="43">
        <v>21</v>
      </c>
      <c r="AW31" s="44">
        <v>29</v>
      </c>
      <c r="AX31" s="43">
        <v>2</v>
      </c>
      <c r="AY31" s="43">
        <v>1</v>
      </c>
      <c r="AZ31" s="43">
        <v>3</v>
      </c>
      <c r="BA31" s="45">
        <v>0</v>
      </c>
      <c r="BB31" s="43">
        <v>3</v>
      </c>
      <c r="BC31" s="46">
        <v>3</v>
      </c>
      <c r="BD31" s="43">
        <v>1</v>
      </c>
      <c r="BE31" s="43">
        <v>1</v>
      </c>
      <c r="BF31" s="46">
        <v>2</v>
      </c>
      <c r="BG31" s="47">
        <v>0</v>
      </c>
      <c r="BH31" s="43">
        <v>0</v>
      </c>
      <c r="BI31" s="43">
        <v>1</v>
      </c>
      <c r="BJ31" s="44">
        <v>1</v>
      </c>
      <c r="BK31" s="48">
        <v>25337.36</v>
      </c>
      <c r="BL31" s="49">
        <v>0</v>
      </c>
      <c r="BM31" s="49">
        <v>0</v>
      </c>
      <c r="BN31" s="50">
        <v>0</v>
      </c>
      <c r="BO31" s="51">
        <v>25337.36</v>
      </c>
      <c r="BP31" s="49">
        <v>9882</v>
      </c>
      <c r="BQ31" s="49">
        <v>0</v>
      </c>
      <c r="BR31" s="49">
        <v>1850.6</v>
      </c>
      <c r="BS31" s="53">
        <v>0</v>
      </c>
      <c r="BT31" s="72">
        <v>11732.6</v>
      </c>
      <c r="BU31" s="49">
        <v>1422.68</v>
      </c>
      <c r="BV31" s="49">
        <v>0</v>
      </c>
      <c r="BW31" s="49">
        <v>0</v>
      </c>
      <c r="BX31" s="49">
        <v>0</v>
      </c>
      <c r="BY31" s="72">
        <v>1422.68</v>
      </c>
      <c r="BZ31" s="52">
        <v>691</v>
      </c>
      <c r="CA31" s="49">
        <v>0</v>
      </c>
      <c r="CB31" s="49">
        <v>0</v>
      </c>
      <c r="CC31" s="49">
        <v>0</v>
      </c>
      <c r="CD31" s="72">
        <v>691</v>
      </c>
      <c r="CE31" s="52">
        <v>3582.22</v>
      </c>
      <c r="CF31" s="49">
        <v>0</v>
      </c>
      <c r="CG31" s="49">
        <v>0</v>
      </c>
      <c r="CH31" s="49">
        <v>0</v>
      </c>
      <c r="CI31" s="72">
        <v>3582.22</v>
      </c>
      <c r="CJ31" s="52">
        <v>1529.65</v>
      </c>
      <c r="CK31" s="49">
        <v>0</v>
      </c>
      <c r="CL31" s="49">
        <v>0</v>
      </c>
      <c r="CM31" s="49">
        <v>0</v>
      </c>
      <c r="CN31" s="72">
        <v>1529.65</v>
      </c>
      <c r="CO31" s="52">
        <v>906.34</v>
      </c>
      <c r="CP31" s="49">
        <v>0</v>
      </c>
      <c r="CQ31" s="49">
        <v>0</v>
      </c>
      <c r="CR31" s="49">
        <v>0</v>
      </c>
      <c r="CS31" s="72">
        <v>906.34</v>
      </c>
      <c r="CT31" s="48">
        <v>0</v>
      </c>
      <c r="CU31" s="49">
        <v>0</v>
      </c>
      <c r="CV31" s="49">
        <v>0</v>
      </c>
      <c r="CW31" s="49">
        <v>0</v>
      </c>
      <c r="CX31" s="72">
        <v>0</v>
      </c>
      <c r="CY31" s="49">
        <v>0</v>
      </c>
      <c r="CZ31" s="49">
        <v>0</v>
      </c>
      <c r="DA31" s="49">
        <v>0</v>
      </c>
      <c r="DB31" s="49">
        <v>0</v>
      </c>
      <c r="DC31" s="72">
        <v>0</v>
      </c>
      <c r="DD31" s="52">
        <v>0</v>
      </c>
      <c r="DE31" s="49">
        <v>0</v>
      </c>
      <c r="DF31" s="49">
        <v>0</v>
      </c>
      <c r="DG31" s="49">
        <v>0</v>
      </c>
      <c r="DH31" s="72">
        <v>0</v>
      </c>
      <c r="DI31" s="52">
        <v>0</v>
      </c>
      <c r="DJ31" s="49">
        <v>0</v>
      </c>
      <c r="DK31" s="49">
        <v>0</v>
      </c>
      <c r="DL31" s="49">
        <v>0</v>
      </c>
      <c r="DM31" s="72">
        <v>0</v>
      </c>
      <c r="DN31" s="52">
        <v>0</v>
      </c>
      <c r="DO31" s="49">
        <v>0</v>
      </c>
      <c r="DP31" s="49">
        <v>0</v>
      </c>
      <c r="DQ31" s="49">
        <v>0</v>
      </c>
      <c r="DR31" s="72">
        <v>0</v>
      </c>
      <c r="DS31" s="733">
        <v>0</v>
      </c>
      <c r="DT31" s="675">
        <v>0</v>
      </c>
      <c r="DU31" s="52">
        <v>9042.69</v>
      </c>
      <c r="DV31" s="49">
        <v>0</v>
      </c>
      <c r="DW31" s="49">
        <v>0</v>
      </c>
      <c r="DX31" s="49">
        <v>0</v>
      </c>
      <c r="DY31" s="72">
        <v>9042.69</v>
      </c>
      <c r="DZ31" s="52">
        <v>52393.94</v>
      </c>
      <c r="EA31" s="49">
        <v>0</v>
      </c>
      <c r="EB31" s="49">
        <v>1850.6</v>
      </c>
      <c r="EC31" s="53">
        <v>0</v>
      </c>
      <c r="ED31" s="715">
        <v>54244.54</v>
      </c>
      <c r="EE31" s="56">
        <v>0</v>
      </c>
      <c r="EF31" s="56">
        <v>1</v>
      </c>
      <c r="EG31" s="57">
        <v>2</v>
      </c>
      <c r="EH31" s="58">
        <v>0</v>
      </c>
      <c r="EI31" s="58">
        <v>0</v>
      </c>
      <c r="EJ31" s="59">
        <v>2</v>
      </c>
      <c r="EK31" s="57">
        <v>0</v>
      </c>
      <c r="EL31" s="58">
        <v>0</v>
      </c>
      <c r="EM31" s="58">
        <v>0</v>
      </c>
      <c r="EN31" s="59">
        <v>0</v>
      </c>
      <c r="EO31" s="60">
        <v>3</v>
      </c>
      <c r="EP31" s="56">
        <v>0</v>
      </c>
      <c r="EQ31" s="56">
        <v>0</v>
      </c>
      <c r="ER31" s="57">
        <v>0</v>
      </c>
      <c r="ES31" s="58">
        <v>0</v>
      </c>
      <c r="ET31" s="58">
        <v>0</v>
      </c>
      <c r="EU31" s="59">
        <v>0</v>
      </c>
      <c r="EV31" s="57">
        <v>2</v>
      </c>
      <c r="EW31" s="58">
        <v>0</v>
      </c>
      <c r="EX31" s="58">
        <v>1</v>
      </c>
      <c r="EY31" s="59">
        <v>3</v>
      </c>
      <c r="EZ31" s="60">
        <v>3</v>
      </c>
      <c r="FA31" s="61">
        <v>0</v>
      </c>
      <c r="FB31" s="62">
        <v>0</v>
      </c>
      <c r="FC31" s="62">
        <v>0</v>
      </c>
      <c r="FD31" s="62">
        <v>0</v>
      </c>
      <c r="FE31" s="63"/>
      <c r="FF31" s="62">
        <v>6</v>
      </c>
      <c r="FG31" s="62">
        <v>0</v>
      </c>
      <c r="FH31" s="63">
        <f>SUM(FF31:FG31)</f>
        <v>6</v>
      </c>
      <c r="FI31" s="40">
        <v>4</v>
      </c>
      <c r="FJ31" s="41">
        <v>9</v>
      </c>
      <c r="FK31" s="40">
        <v>2</v>
      </c>
      <c r="FL31" s="41">
        <v>2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2">
        <v>0</v>
      </c>
      <c r="FV31" s="69">
        <v>7794</v>
      </c>
      <c r="FW31" s="64">
        <v>533</v>
      </c>
      <c r="FX31" s="64">
        <v>0</v>
      </c>
      <c r="FY31" s="64">
        <v>0</v>
      </c>
      <c r="FZ31" s="64">
        <v>0</v>
      </c>
      <c r="GA31" s="65">
        <v>533</v>
      </c>
      <c r="GB31" s="64">
        <v>0</v>
      </c>
      <c r="GC31" s="743">
        <v>8327</v>
      </c>
      <c r="GD31" s="67">
        <v>264</v>
      </c>
      <c r="GE31" s="64">
        <v>0</v>
      </c>
      <c r="GF31" s="64">
        <v>0</v>
      </c>
      <c r="GG31" s="68">
        <v>264</v>
      </c>
      <c r="GH31" s="67">
        <v>0</v>
      </c>
      <c r="GI31" s="64">
        <v>0</v>
      </c>
      <c r="GJ31" s="64">
        <v>0</v>
      </c>
      <c r="GK31" s="68">
        <v>0</v>
      </c>
      <c r="GL31" s="67">
        <v>39</v>
      </c>
      <c r="GM31" s="64">
        <v>33</v>
      </c>
      <c r="GN31" s="64">
        <v>0</v>
      </c>
      <c r="GO31" s="68">
        <v>72</v>
      </c>
      <c r="GP31" s="67">
        <v>466</v>
      </c>
      <c r="GQ31" s="64">
        <v>91</v>
      </c>
      <c r="GR31" s="64">
        <v>0</v>
      </c>
      <c r="GS31" s="68">
        <v>557</v>
      </c>
      <c r="GT31" s="67">
        <v>0</v>
      </c>
      <c r="GU31" s="64">
        <v>0</v>
      </c>
      <c r="GV31" s="64">
        <v>0</v>
      </c>
      <c r="GW31" s="68">
        <v>0</v>
      </c>
      <c r="GX31" s="67">
        <v>0</v>
      </c>
      <c r="GY31" s="64">
        <v>0</v>
      </c>
      <c r="GZ31" s="64">
        <v>0</v>
      </c>
      <c r="HA31" s="68">
        <v>0</v>
      </c>
      <c r="HB31" s="67">
        <v>0</v>
      </c>
      <c r="HC31" s="64">
        <v>0</v>
      </c>
      <c r="HD31" s="64">
        <v>0</v>
      </c>
      <c r="HE31" s="68">
        <v>0</v>
      </c>
      <c r="HF31" s="67">
        <v>0</v>
      </c>
      <c r="HG31" s="64">
        <v>0</v>
      </c>
      <c r="HH31" s="64">
        <v>0</v>
      </c>
      <c r="HI31" s="68">
        <v>0</v>
      </c>
      <c r="HJ31" s="69">
        <v>0</v>
      </c>
      <c r="HK31" s="64">
        <v>0</v>
      </c>
      <c r="HL31" s="64">
        <v>0</v>
      </c>
      <c r="HM31" s="68">
        <v>0</v>
      </c>
      <c r="HN31" s="70">
        <v>0</v>
      </c>
      <c r="HO31" s="64">
        <v>9051</v>
      </c>
      <c r="HP31" s="64">
        <v>0</v>
      </c>
      <c r="HQ31" s="64">
        <v>0</v>
      </c>
      <c r="HR31" s="68">
        <v>9051</v>
      </c>
      <c r="HS31" s="904">
        <v>9944</v>
      </c>
    </row>
    <row r="32" spans="1:227" s="742" customFormat="1" ht="15" customHeight="1">
      <c r="A32" s="89">
        <v>26</v>
      </c>
      <c r="B32" s="742" t="s">
        <v>848</v>
      </c>
      <c r="C32" s="435" t="s">
        <v>112</v>
      </c>
      <c r="D32" s="742">
        <v>26</v>
      </c>
      <c r="E32" s="599" t="s">
        <v>259</v>
      </c>
      <c r="F32" s="28">
        <v>44</v>
      </c>
      <c r="G32" s="29">
        <v>24</v>
      </c>
      <c r="H32" s="30">
        <v>68</v>
      </c>
      <c r="I32" s="31">
        <v>1977</v>
      </c>
      <c r="J32" s="29">
        <v>0</v>
      </c>
      <c r="K32" s="30">
        <v>1977</v>
      </c>
      <c r="L32" s="31">
        <v>189</v>
      </c>
      <c r="M32" s="32">
        <v>26</v>
      </c>
      <c r="N32" s="33">
        <v>352</v>
      </c>
      <c r="O32" s="34">
        <v>2612</v>
      </c>
      <c r="P32" s="34">
        <v>73935</v>
      </c>
      <c r="Q32" s="35">
        <v>243</v>
      </c>
      <c r="R32" s="36">
        <v>60</v>
      </c>
      <c r="S32" s="673" t="s">
        <v>810</v>
      </c>
      <c r="T32" s="37">
        <v>180</v>
      </c>
      <c r="U32" s="38">
        <v>18</v>
      </c>
      <c r="V32" s="38">
        <v>54</v>
      </c>
      <c r="W32" s="38">
        <v>36</v>
      </c>
      <c r="X32" s="38">
        <v>69</v>
      </c>
      <c r="Y32" s="39">
        <v>357</v>
      </c>
      <c r="Z32" s="37">
        <v>428</v>
      </c>
      <c r="AA32" s="38">
        <v>594</v>
      </c>
      <c r="AB32" s="39">
        <v>1022</v>
      </c>
      <c r="AC32" s="37">
        <v>81</v>
      </c>
      <c r="AD32" s="38">
        <v>9</v>
      </c>
      <c r="AE32" s="39">
        <v>90</v>
      </c>
      <c r="AF32" s="40">
        <v>0</v>
      </c>
      <c r="AG32" s="41">
        <v>0</v>
      </c>
      <c r="AH32" s="41">
        <v>1</v>
      </c>
      <c r="AI32" s="41">
        <v>1</v>
      </c>
      <c r="AJ32" s="41">
        <v>2</v>
      </c>
      <c r="AK32" s="41">
        <v>0</v>
      </c>
      <c r="AL32" s="41">
        <v>2</v>
      </c>
      <c r="AM32" s="41">
        <v>1</v>
      </c>
      <c r="AN32" s="41">
        <v>2</v>
      </c>
      <c r="AO32" s="41">
        <v>0</v>
      </c>
      <c r="AP32" s="41">
        <v>0</v>
      </c>
      <c r="AQ32" s="42">
        <v>0</v>
      </c>
      <c r="AR32" s="435">
        <v>0</v>
      </c>
      <c r="AS32" s="43">
        <v>3</v>
      </c>
      <c r="AT32" s="43">
        <v>2</v>
      </c>
      <c r="AU32" s="43">
        <v>5</v>
      </c>
      <c r="AV32" s="43">
        <v>8</v>
      </c>
      <c r="AW32" s="44">
        <v>18</v>
      </c>
      <c r="AX32" s="43">
        <v>2</v>
      </c>
      <c r="AY32" s="43">
        <v>0</v>
      </c>
      <c r="AZ32" s="43">
        <v>2</v>
      </c>
      <c r="BA32" s="45">
        <v>2</v>
      </c>
      <c r="BB32" s="43">
        <v>2</v>
      </c>
      <c r="BC32" s="46">
        <v>4</v>
      </c>
      <c r="BD32" s="43">
        <v>2</v>
      </c>
      <c r="BE32" s="43">
        <v>0</v>
      </c>
      <c r="BF32" s="46">
        <v>2</v>
      </c>
      <c r="BG32" s="47">
        <v>0</v>
      </c>
      <c r="BH32" s="43">
        <v>2</v>
      </c>
      <c r="BI32" s="43">
        <v>0</v>
      </c>
      <c r="BJ32" s="44">
        <v>2</v>
      </c>
      <c r="BK32" s="48">
        <v>40347</v>
      </c>
      <c r="BL32" s="49">
        <v>0</v>
      </c>
      <c r="BM32" s="49">
        <v>0</v>
      </c>
      <c r="BN32" s="50">
        <v>0</v>
      </c>
      <c r="BO32" s="51">
        <v>40347</v>
      </c>
      <c r="BP32" s="49">
        <v>12152</v>
      </c>
      <c r="BQ32" s="49">
        <v>0</v>
      </c>
      <c r="BR32" s="49">
        <v>0</v>
      </c>
      <c r="BS32" s="53">
        <v>0</v>
      </c>
      <c r="BT32" s="72">
        <v>12152</v>
      </c>
      <c r="BU32" s="49">
        <v>2777</v>
      </c>
      <c r="BV32" s="49">
        <v>0</v>
      </c>
      <c r="BW32" s="49">
        <v>0</v>
      </c>
      <c r="BX32" s="49">
        <v>0</v>
      </c>
      <c r="BY32" s="72">
        <v>2777</v>
      </c>
      <c r="BZ32" s="52">
        <v>3116</v>
      </c>
      <c r="CA32" s="49">
        <v>0</v>
      </c>
      <c r="CB32" s="49">
        <v>0</v>
      </c>
      <c r="CC32" s="49">
        <v>0</v>
      </c>
      <c r="CD32" s="72">
        <v>3116</v>
      </c>
      <c r="CE32" s="52">
        <v>2315</v>
      </c>
      <c r="CF32" s="49">
        <v>0</v>
      </c>
      <c r="CG32" s="49">
        <v>0</v>
      </c>
      <c r="CH32" s="49">
        <v>0</v>
      </c>
      <c r="CI32" s="72">
        <v>2315</v>
      </c>
      <c r="CJ32" s="52">
        <v>2634</v>
      </c>
      <c r="CK32" s="49">
        <v>0</v>
      </c>
      <c r="CL32" s="49">
        <v>0</v>
      </c>
      <c r="CM32" s="49">
        <v>0</v>
      </c>
      <c r="CN32" s="72">
        <v>2634</v>
      </c>
      <c r="CO32" s="52">
        <v>12688</v>
      </c>
      <c r="CP32" s="49">
        <v>0</v>
      </c>
      <c r="CQ32" s="49">
        <v>0</v>
      </c>
      <c r="CR32" s="49">
        <v>0</v>
      </c>
      <c r="CS32" s="72">
        <v>12688</v>
      </c>
      <c r="CT32" s="48">
        <v>233</v>
      </c>
      <c r="CU32" s="49">
        <v>0</v>
      </c>
      <c r="CV32" s="49">
        <v>0</v>
      </c>
      <c r="CW32" s="49">
        <v>0</v>
      </c>
      <c r="CX32" s="72">
        <v>233</v>
      </c>
      <c r="CY32" s="49">
        <v>0</v>
      </c>
      <c r="CZ32" s="49">
        <v>0</v>
      </c>
      <c r="DA32" s="49">
        <v>0</v>
      </c>
      <c r="DB32" s="49">
        <v>0</v>
      </c>
      <c r="DC32" s="72">
        <v>0</v>
      </c>
      <c r="DD32" s="52">
        <v>1523</v>
      </c>
      <c r="DE32" s="49">
        <v>0</v>
      </c>
      <c r="DF32" s="49">
        <v>0</v>
      </c>
      <c r="DG32" s="49">
        <v>0</v>
      </c>
      <c r="DH32" s="72">
        <v>1523</v>
      </c>
      <c r="DI32" s="52">
        <v>0</v>
      </c>
      <c r="DJ32" s="49">
        <v>0</v>
      </c>
      <c r="DK32" s="49">
        <v>0</v>
      </c>
      <c r="DL32" s="49">
        <v>0</v>
      </c>
      <c r="DM32" s="72">
        <v>0</v>
      </c>
      <c r="DN32" s="52">
        <v>0</v>
      </c>
      <c r="DO32" s="49">
        <v>0</v>
      </c>
      <c r="DP32" s="49">
        <v>0</v>
      </c>
      <c r="DQ32" s="49">
        <v>0</v>
      </c>
      <c r="DR32" s="72">
        <v>0</v>
      </c>
      <c r="DS32" s="733">
        <v>1756</v>
      </c>
      <c r="DT32" s="675">
        <v>0</v>
      </c>
      <c r="DU32" s="52">
        <v>1070</v>
      </c>
      <c r="DV32" s="49">
        <v>0</v>
      </c>
      <c r="DW32" s="49">
        <v>0</v>
      </c>
      <c r="DX32" s="49">
        <v>0</v>
      </c>
      <c r="DY32" s="72">
        <v>1070</v>
      </c>
      <c r="DZ32" s="52">
        <v>78855</v>
      </c>
      <c r="EA32" s="49">
        <v>0</v>
      </c>
      <c r="EB32" s="49">
        <v>0</v>
      </c>
      <c r="EC32" s="53">
        <v>0</v>
      </c>
      <c r="ED32" s="715">
        <v>78855</v>
      </c>
      <c r="EE32" s="56">
        <v>0</v>
      </c>
      <c r="EF32" s="56">
        <v>1</v>
      </c>
      <c r="EG32" s="57">
        <v>3</v>
      </c>
      <c r="EH32" s="58">
        <v>0</v>
      </c>
      <c r="EI32" s="58">
        <v>0</v>
      </c>
      <c r="EJ32" s="59">
        <v>3</v>
      </c>
      <c r="EK32" s="57">
        <v>0</v>
      </c>
      <c r="EL32" s="58">
        <v>0</v>
      </c>
      <c r="EM32" s="58">
        <v>0</v>
      </c>
      <c r="EN32" s="59">
        <v>0</v>
      </c>
      <c r="EO32" s="60">
        <v>4</v>
      </c>
      <c r="EP32" s="56">
        <v>0</v>
      </c>
      <c r="EQ32" s="56">
        <v>1</v>
      </c>
      <c r="ER32" s="57">
        <v>0</v>
      </c>
      <c r="ES32" s="58">
        <v>0</v>
      </c>
      <c r="ET32" s="58">
        <v>2</v>
      </c>
      <c r="EU32" s="59">
        <v>2</v>
      </c>
      <c r="EV32" s="57">
        <v>0</v>
      </c>
      <c r="EW32" s="58">
        <v>0</v>
      </c>
      <c r="EX32" s="58">
        <v>0</v>
      </c>
      <c r="EY32" s="59">
        <v>0</v>
      </c>
      <c r="EZ32" s="60">
        <v>3</v>
      </c>
      <c r="FA32" s="61">
        <v>1</v>
      </c>
      <c r="FB32" s="62">
        <v>1</v>
      </c>
      <c r="FC32" s="62">
        <v>0</v>
      </c>
      <c r="FD32" s="62">
        <v>0</v>
      </c>
      <c r="FE32" s="63"/>
      <c r="FF32" s="62">
        <v>7</v>
      </c>
      <c r="FG32" s="62">
        <v>2</v>
      </c>
      <c r="FH32" s="63">
        <f>SUM(FF32:FG32)</f>
        <v>9</v>
      </c>
      <c r="FI32" s="40">
        <v>17</v>
      </c>
      <c r="FJ32" s="41">
        <v>6</v>
      </c>
      <c r="FK32" s="40">
        <v>0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2">
        <v>0</v>
      </c>
      <c r="FV32" s="69">
        <v>27486</v>
      </c>
      <c r="FW32" s="64">
        <v>5017</v>
      </c>
      <c r="FX32" s="64">
        <v>234</v>
      </c>
      <c r="FY32" s="64">
        <v>0</v>
      </c>
      <c r="FZ32" s="64">
        <v>56</v>
      </c>
      <c r="GA32" s="65">
        <v>5307</v>
      </c>
      <c r="GB32" s="64">
        <v>813</v>
      </c>
      <c r="GC32" s="743">
        <v>31980</v>
      </c>
      <c r="GD32" s="67">
        <v>619</v>
      </c>
      <c r="GE32" s="64">
        <v>0</v>
      </c>
      <c r="GF32" s="64">
        <v>0</v>
      </c>
      <c r="GG32" s="68">
        <v>619</v>
      </c>
      <c r="GH32" s="67">
        <v>9</v>
      </c>
      <c r="GI32" s="64">
        <v>0</v>
      </c>
      <c r="GJ32" s="64">
        <v>0</v>
      </c>
      <c r="GK32" s="68">
        <v>9</v>
      </c>
      <c r="GL32" s="67">
        <v>712</v>
      </c>
      <c r="GM32" s="64">
        <v>324</v>
      </c>
      <c r="GN32" s="64">
        <v>0</v>
      </c>
      <c r="GO32" s="68">
        <v>1036</v>
      </c>
      <c r="GP32" s="67">
        <v>334</v>
      </c>
      <c r="GQ32" s="64">
        <v>73</v>
      </c>
      <c r="GR32" s="64">
        <v>0</v>
      </c>
      <c r="GS32" s="68">
        <v>407</v>
      </c>
      <c r="GT32" s="67">
        <v>38</v>
      </c>
      <c r="GU32" s="64">
        <v>4</v>
      </c>
      <c r="GV32" s="64">
        <v>0</v>
      </c>
      <c r="GW32" s="68">
        <v>42</v>
      </c>
      <c r="GX32" s="67">
        <v>1</v>
      </c>
      <c r="GY32" s="64">
        <v>0</v>
      </c>
      <c r="GZ32" s="64">
        <v>0</v>
      </c>
      <c r="HA32" s="68">
        <v>1</v>
      </c>
      <c r="HB32" s="67">
        <v>12</v>
      </c>
      <c r="HC32" s="64">
        <v>0</v>
      </c>
      <c r="HD32" s="64">
        <v>0</v>
      </c>
      <c r="HE32" s="68">
        <v>12</v>
      </c>
      <c r="HF32" s="67">
        <v>0</v>
      </c>
      <c r="HG32" s="64">
        <v>0</v>
      </c>
      <c r="HH32" s="64">
        <v>0</v>
      </c>
      <c r="HI32" s="68">
        <v>0</v>
      </c>
      <c r="HJ32" s="69">
        <v>0</v>
      </c>
      <c r="HK32" s="64">
        <v>0</v>
      </c>
      <c r="HL32" s="64">
        <v>0</v>
      </c>
      <c r="HM32" s="68">
        <v>0</v>
      </c>
      <c r="HN32" s="70">
        <v>0</v>
      </c>
      <c r="HO32" s="64">
        <v>121</v>
      </c>
      <c r="HP32" s="64">
        <v>0</v>
      </c>
      <c r="HQ32" s="64">
        <v>0</v>
      </c>
      <c r="HR32" s="68">
        <v>121</v>
      </c>
      <c r="HS32" s="904">
        <v>2247</v>
      </c>
    </row>
    <row r="33" spans="1:227" s="929" customFormat="1" ht="15" customHeight="1">
      <c r="A33" s="746">
        <v>33</v>
      </c>
      <c r="B33" s="929" t="s">
        <v>849</v>
      </c>
      <c r="C33" s="745" t="s">
        <v>839</v>
      </c>
      <c r="D33" s="741">
        <v>27</v>
      </c>
      <c r="E33" s="747" t="s">
        <v>840</v>
      </c>
      <c r="F33" s="28"/>
      <c r="G33" s="29"/>
      <c r="H33" s="30"/>
      <c r="I33" s="31"/>
      <c r="J33" s="29"/>
      <c r="K33" s="30"/>
      <c r="L33" s="31">
        <v>0</v>
      </c>
      <c r="M33" s="32"/>
      <c r="N33" s="33">
        <v>0</v>
      </c>
      <c r="O33" s="34">
        <v>0</v>
      </c>
      <c r="P33" s="34">
        <v>0</v>
      </c>
      <c r="Q33" s="748">
        <v>218</v>
      </c>
      <c r="R33" s="749">
        <v>55</v>
      </c>
      <c r="S33" s="750" t="s">
        <v>812</v>
      </c>
      <c r="T33" s="751">
        <v>138</v>
      </c>
      <c r="U33" s="752">
        <v>0</v>
      </c>
      <c r="V33" s="752">
        <v>0</v>
      </c>
      <c r="W33" s="752">
        <v>46</v>
      </c>
      <c r="X33" s="752">
        <v>0</v>
      </c>
      <c r="Y33" s="753">
        <v>184</v>
      </c>
      <c r="Z33" s="751">
        <v>63</v>
      </c>
      <c r="AA33" s="752">
        <v>181</v>
      </c>
      <c r="AB33" s="753">
        <v>244</v>
      </c>
      <c r="AC33" s="751">
        <v>12</v>
      </c>
      <c r="AD33" s="752">
        <v>0</v>
      </c>
      <c r="AE33" s="753">
        <v>12</v>
      </c>
      <c r="AF33" s="754">
        <v>0</v>
      </c>
      <c r="AG33" s="755">
        <v>0</v>
      </c>
      <c r="AH33" s="755">
        <v>1</v>
      </c>
      <c r="AI33" s="755">
        <v>1</v>
      </c>
      <c r="AJ33" s="755">
        <v>0</v>
      </c>
      <c r="AK33" s="755">
        <v>0</v>
      </c>
      <c r="AL33" s="755">
        <v>0</v>
      </c>
      <c r="AM33" s="755">
        <v>0</v>
      </c>
      <c r="AN33" s="755">
        <v>0</v>
      </c>
      <c r="AO33" s="755">
        <v>0</v>
      </c>
      <c r="AP33" s="755">
        <v>0</v>
      </c>
      <c r="AQ33" s="756">
        <v>0</v>
      </c>
      <c r="AR33" s="745">
        <v>0</v>
      </c>
      <c r="AS33" s="757">
        <v>5</v>
      </c>
      <c r="AT33" s="757">
        <v>1</v>
      </c>
      <c r="AU33" s="757">
        <v>3</v>
      </c>
      <c r="AV33" s="757">
        <v>0</v>
      </c>
      <c r="AW33" s="758">
        <v>9</v>
      </c>
      <c r="AX33" s="757">
        <v>3</v>
      </c>
      <c r="AY33" s="757">
        <v>0</v>
      </c>
      <c r="AZ33" s="757">
        <v>3</v>
      </c>
      <c r="BA33" s="759">
        <v>1</v>
      </c>
      <c r="BB33" s="757">
        <v>1</v>
      </c>
      <c r="BC33" s="760">
        <v>2</v>
      </c>
      <c r="BD33" s="757">
        <v>1</v>
      </c>
      <c r="BE33" s="757">
        <v>0</v>
      </c>
      <c r="BF33" s="760">
        <v>1</v>
      </c>
      <c r="BG33" s="761">
        <v>0</v>
      </c>
      <c r="BH33" s="757">
        <v>0</v>
      </c>
      <c r="BI33" s="757">
        <v>0</v>
      </c>
      <c r="BJ33" s="758">
        <v>0</v>
      </c>
      <c r="BK33" s="762">
        <v>1878.86</v>
      </c>
      <c r="BL33" s="763">
        <v>0</v>
      </c>
      <c r="BM33" s="763">
        <v>0</v>
      </c>
      <c r="BN33" s="764">
        <v>0</v>
      </c>
      <c r="BO33" s="51">
        <v>1878.86</v>
      </c>
      <c r="BP33" s="763">
        <v>0</v>
      </c>
      <c r="BQ33" s="763">
        <v>0</v>
      </c>
      <c r="BR33" s="763">
        <v>0</v>
      </c>
      <c r="BS33" s="765">
        <v>0</v>
      </c>
      <c r="BT33" s="766">
        <v>0</v>
      </c>
      <c r="BU33" s="763">
        <v>0</v>
      </c>
      <c r="BV33" s="763">
        <v>0</v>
      </c>
      <c r="BW33" s="763">
        <v>0</v>
      </c>
      <c r="BX33" s="763">
        <v>0</v>
      </c>
      <c r="BY33" s="766">
        <v>0</v>
      </c>
      <c r="BZ33" s="767">
        <v>2302.02</v>
      </c>
      <c r="CA33" s="763">
        <v>0</v>
      </c>
      <c r="CB33" s="763">
        <v>0</v>
      </c>
      <c r="CC33" s="763">
        <v>0</v>
      </c>
      <c r="CD33" s="766">
        <v>2302.02</v>
      </c>
      <c r="CE33" s="767">
        <v>2752.68</v>
      </c>
      <c r="CF33" s="763">
        <v>0</v>
      </c>
      <c r="CG33" s="763">
        <v>0</v>
      </c>
      <c r="CH33" s="763">
        <v>0</v>
      </c>
      <c r="CI33" s="766">
        <v>2752.68</v>
      </c>
      <c r="CJ33" s="767">
        <v>1236.97</v>
      </c>
      <c r="CK33" s="763">
        <v>0</v>
      </c>
      <c r="CL33" s="763">
        <v>0</v>
      </c>
      <c r="CM33" s="763">
        <v>0</v>
      </c>
      <c r="CN33" s="766">
        <v>1236.97</v>
      </c>
      <c r="CO33" s="767">
        <v>0</v>
      </c>
      <c r="CP33" s="763">
        <v>0</v>
      </c>
      <c r="CQ33" s="763">
        <v>0</v>
      </c>
      <c r="CR33" s="763">
        <v>0</v>
      </c>
      <c r="CS33" s="766">
        <v>0</v>
      </c>
      <c r="CT33" s="762">
        <v>0</v>
      </c>
      <c r="CU33" s="763">
        <v>0</v>
      </c>
      <c r="CV33" s="763">
        <v>0</v>
      </c>
      <c r="CW33" s="763">
        <v>0</v>
      </c>
      <c r="CX33" s="766">
        <v>0</v>
      </c>
      <c r="CY33" s="763">
        <v>0</v>
      </c>
      <c r="CZ33" s="763">
        <v>0</v>
      </c>
      <c r="DA33" s="763">
        <v>0</v>
      </c>
      <c r="DB33" s="763">
        <v>0</v>
      </c>
      <c r="DC33" s="766">
        <v>0</v>
      </c>
      <c r="DD33" s="767">
        <v>0</v>
      </c>
      <c r="DE33" s="763">
        <v>0</v>
      </c>
      <c r="DF33" s="763">
        <v>0</v>
      </c>
      <c r="DG33" s="763">
        <v>0</v>
      </c>
      <c r="DH33" s="766">
        <v>0</v>
      </c>
      <c r="DI33" s="767">
        <v>0</v>
      </c>
      <c r="DJ33" s="763">
        <v>0</v>
      </c>
      <c r="DK33" s="763">
        <v>0</v>
      </c>
      <c r="DL33" s="763">
        <v>0</v>
      </c>
      <c r="DM33" s="766">
        <v>0</v>
      </c>
      <c r="DN33" s="767">
        <v>0</v>
      </c>
      <c r="DO33" s="763">
        <v>0</v>
      </c>
      <c r="DP33" s="763">
        <v>0</v>
      </c>
      <c r="DQ33" s="763">
        <v>0</v>
      </c>
      <c r="DR33" s="766">
        <v>0</v>
      </c>
      <c r="DS33" s="932">
        <v>0</v>
      </c>
      <c r="DT33" s="768">
        <v>0</v>
      </c>
      <c r="DU33" s="767">
        <v>0</v>
      </c>
      <c r="DV33" s="763">
        <v>0</v>
      </c>
      <c r="DW33" s="763">
        <v>0</v>
      </c>
      <c r="DX33" s="763">
        <v>0</v>
      </c>
      <c r="DY33" s="766">
        <v>0</v>
      </c>
      <c r="DZ33" s="767">
        <v>8170.53</v>
      </c>
      <c r="EA33" s="763">
        <v>0</v>
      </c>
      <c r="EB33" s="763">
        <v>0</v>
      </c>
      <c r="EC33" s="765">
        <v>0</v>
      </c>
      <c r="ED33" s="934">
        <v>8170.53</v>
      </c>
      <c r="EE33" s="769">
        <v>0</v>
      </c>
      <c r="EF33" s="769">
        <v>1</v>
      </c>
      <c r="EG33" s="770">
        <v>1</v>
      </c>
      <c r="EH33" s="771">
        <v>0</v>
      </c>
      <c r="EI33" s="771">
        <v>0</v>
      </c>
      <c r="EJ33" s="772">
        <v>1</v>
      </c>
      <c r="EK33" s="770">
        <v>0</v>
      </c>
      <c r="EL33" s="771">
        <v>0</v>
      </c>
      <c r="EM33" s="771">
        <v>0</v>
      </c>
      <c r="EN33" s="772">
        <v>0</v>
      </c>
      <c r="EO33" s="60">
        <v>2</v>
      </c>
      <c r="EP33" s="769">
        <v>0</v>
      </c>
      <c r="EQ33" s="769">
        <v>0</v>
      </c>
      <c r="ER33" s="770">
        <v>0</v>
      </c>
      <c r="ES33" s="771">
        <v>0</v>
      </c>
      <c r="ET33" s="771">
        <v>0</v>
      </c>
      <c r="EU33" s="772">
        <v>0</v>
      </c>
      <c r="EV33" s="770">
        <v>1</v>
      </c>
      <c r="EW33" s="771">
        <v>0</v>
      </c>
      <c r="EX33" s="771">
        <v>0</v>
      </c>
      <c r="EY33" s="772">
        <v>1</v>
      </c>
      <c r="EZ33" s="773">
        <v>1</v>
      </c>
      <c r="FA33" s="774">
        <v>0</v>
      </c>
      <c r="FB33" s="775">
        <v>1</v>
      </c>
      <c r="FC33" s="775">
        <v>0</v>
      </c>
      <c r="FD33" s="775">
        <v>0</v>
      </c>
      <c r="FE33" s="776"/>
      <c r="FF33" s="775">
        <v>3</v>
      </c>
      <c r="FG33" s="775">
        <v>1</v>
      </c>
      <c r="FH33" s="63">
        <f>SUM(FF33:FG33)</f>
        <v>4</v>
      </c>
      <c r="FI33" s="754">
        <v>2</v>
      </c>
      <c r="FJ33" s="755">
        <v>2</v>
      </c>
      <c r="FK33" s="754">
        <v>4</v>
      </c>
      <c r="FL33" s="755">
        <v>1</v>
      </c>
      <c r="FM33" s="755">
        <v>0</v>
      </c>
      <c r="FN33" s="755">
        <v>1</v>
      </c>
      <c r="FO33" s="755">
        <v>1</v>
      </c>
      <c r="FP33" s="755">
        <v>1</v>
      </c>
      <c r="FQ33" s="755">
        <v>0</v>
      </c>
      <c r="FR33" s="755">
        <v>0</v>
      </c>
      <c r="FS33" s="755">
        <v>0</v>
      </c>
      <c r="FT33" s="755">
        <v>1</v>
      </c>
      <c r="FU33" s="756">
        <v>2</v>
      </c>
      <c r="FV33" s="777">
        <v>8428</v>
      </c>
      <c r="FW33" s="778">
        <v>60</v>
      </c>
      <c r="FX33" s="778">
        <v>1115</v>
      </c>
      <c r="FY33" s="778">
        <v>0</v>
      </c>
      <c r="FZ33" s="778">
        <v>0</v>
      </c>
      <c r="GA33" s="779">
        <v>1175</v>
      </c>
      <c r="GB33" s="778">
        <v>0</v>
      </c>
      <c r="GC33" s="743">
        <v>9603</v>
      </c>
      <c r="GD33" s="780">
        <v>0</v>
      </c>
      <c r="GE33" s="778">
        <v>0</v>
      </c>
      <c r="GF33" s="778">
        <v>0</v>
      </c>
      <c r="GG33" s="781">
        <v>0</v>
      </c>
      <c r="GH33" s="780">
        <v>0</v>
      </c>
      <c r="GI33" s="778">
        <v>0</v>
      </c>
      <c r="GJ33" s="778">
        <v>0</v>
      </c>
      <c r="GK33" s="781">
        <v>0</v>
      </c>
      <c r="GL33" s="780">
        <v>0</v>
      </c>
      <c r="GM33" s="778">
        <v>0</v>
      </c>
      <c r="GN33" s="778">
        <v>0</v>
      </c>
      <c r="GO33" s="781">
        <v>0</v>
      </c>
      <c r="GP33" s="780">
        <v>0</v>
      </c>
      <c r="GQ33" s="778">
        <v>0</v>
      </c>
      <c r="GR33" s="778">
        <v>0</v>
      </c>
      <c r="GS33" s="781">
        <v>0</v>
      </c>
      <c r="GT33" s="780">
        <v>0</v>
      </c>
      <c r="GU33" s="778">
        <v>0</v>
      </c>
      <c r="GV33" s="778">
        <v>0</v>
      </c>
      <c r="GW33" s="781">
        <v>0</v>
      </c>
      <c r="GX33" s="780">
        <v>0</v>
      </c>
      <c r="GY33" s="778">
        <v>0</v>
      </c>
      <c r="GZ33" s="778">
        <v>0</v>
      </c>
      <c r="HA33" s="781">
        <v>0</v>
      </c>
      <c r="HB33" s="780">
        <v>0</v>
      </c>
      <c r="HC33" s="778">
        <v>0</v>
      </c>
      <c r="HD33" s="778">
        <v>0</v>
      </c>
      <c r="HE33" s="781">
        <v>0</v>
      </c>
      <c r="HF33" s="780">
        <v>2</v>
      </c>
      <c r="HG33" s="778">
        <v>0</v>
      </c>
      <c r="HH33" s="778">
        <v>0</v>
      </c>
      <c r="HI33" s="781">
        <v>2</v>
      </c>
      <c r="HJ33" s="777">
        <v>0</v>
      </c>
      <c r="HK33" s="778">
        <v>0</v>
      </c>
      <c r="HL33" s="778">
        <v>0</v>
      </c>
      <c r="HM33" s="781">
        <v>0</v>
      </c>
      <c r="HN33" s="782">
        <v>0</v>
      </c>
      <c r="HO33" s="778">
        <v>0</v>
      </c>
      <c r="HP33" s="778">
        <v>0</v>
      </c>
      <c r="HQ33" s="778">
        <v>0</v>
      </c>
      <c r="HR33" s="781">
        <v>0</v>
      </c>
      <c r="HS33" s="905">
        <v>2</v>
      </c>
    </row>
    <row r="34" spans="1:227" s="742" customFormat="1" ht="15" customHeight="1">
      <c r="A34" s="89">
        <v>29</v>
      </c>
      <c r="B34" s="742" t="s">
        <v>849</v>
      </c>
      <c r="C34" s="435" t="s">
        <v>837</v>
      </c>
      <c r="D34" s="741">
        <v>28</v>
      </c>
      <c r="E34" s="599" t="s">
        <v>838</v>
      </c>
      <c r="F34" s="28"/>
      <c r="G34" s="29"/>
      <c r="H34" s="30"/>
      <c r="I34" s="31"/>
      <c r="J34" s="29"/>
      <c r="K34" s="30"/>
      <c r="L34" s="31">
        <v>0</v>
      </c>
      <c r="M34" s="32"/>
      <c r="N34" s="33">
        <v>0</v>
      </c>
      <c r="O34" s="34">
        <v>0</v>
      </c>
      <c r="P34" s="34">
        <v>0</v>
      </c>
      <c r="Q34" s="35">
        <v>234</v>
      </c>
      <c r="R34" s="36">
        <v>45</v>
      </c>
      <c r="S34" s="673" t="s">
        <v>818</v>
      </c>
      <c r="T34" s="37">
        <v>109</v>
      </c>
      <c r="U34" s="38">
        <v>25</v>
      </c>
      <c r="V34" s="38">
        <v>0</v>
      </c>
      <c r="W34" s="38">
        <v>12</v>
      </c>
      <c r="X34" s="38">
        <v>0</v>
      </c>
      <c r="Y34" s="39">
        <v>146</v>
      </c>
      <c r="Z34" s="37">
        <v>302</v>
      </c>
      <c r="AA34" s="38">
        <v>209</v>
      </c>
      <c r="AB34" s="39">
        <v>511</v>
      </c>
      <c r="AC34" s="37">
        <v>11</v>
      </c>
      <c r="AD34" s="38">
        <v>2</v>
      </c>
      <c r="AE34" s="39">
        <v>13</v>
      </c>
      <c r="AF34" s="40">
        <v>1</v>
      </c>
      <c r="AG34" s="41">
        <v>1</v>
      </c>
      <c r="AH34" s="41">
        <v>1</v>
      </c>
      <c r="AI34" s="41">
        <v>1</v>
      </c>
      <c r="AJ34" s="41">
        <v>2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2">
        <v>0</v>
      </c>
      <c r="AR34" s="435">
        <v>0</v>
      </c>
      <c r="AS34" s="43">
        <v>6</v>
      </c>
      <c r="AT34" s="43">
        <v>0</v>
      </c>
      <c r="AU34" s="43">
        <v>2</v>
      </c>
      <c r="AV34" s="43">
        <v>0</v>
      </c>
      <c r="AW34" s="44">
        <v>8</v>
      </c>
      <c r="AX34" s="43">
        <v>4</v>
      </c>
      <c r="AY34" s="43">
        <v>0</v>
      </c>
      <c r="AZ34" s="43">
        <v>4</v>
      </c>
      <c r="BA34" s="45">
        <v>0</v>
      </c>
      <c r="BB34" s="43">
        <v>4</v>
      </c>
      <c r="BC34" s="46">
        <v>4</v>
      </c>
      <c r="BD34" s="43">
        <v>1</v>
      </c>
      <c r="BE34" s="43">
        <v>0</v>
      </c>
      <c r="BF34" s="46">
        <v>1</v>
      </c>
      <c r="BG34" s="47">
        <v>0</v>
      </c>
      <c r="BH34" s="43">
        <v>0</v>
      </c>
      <c r="BI34" s="43">
        <v>0</v>
      </c>
      <c r="BJ34" s="44">
        <v>0</v>
      </c>
      <c r="BK34" s="48">
        <v>3128.38</v>
      </c>
      <c r="BL34" s="49">
        <v>0</v>
      </c>
      <c r="BM34" s="49">
        <v>0</v>
      </c>
      <c r="BN34" s="50">
        <v>0</v>
      </c>
      <c r="BO34" s="51">
        <v>3128.38</v>
      </c>
      <c r="BP34" s="49">
        <v>12775.26</v>
      </c>
      <c r="BQ34" s="49">
        <v>0</v>
      </c>
      <c r="BR34" s="49">
        <v>0</v>
      </c>
      <c r="BS34" s="53">
        <v>0</v>
      </c>
      <c r="BT34" s="72">
        <v>12775.26</v>
      </c>
      <c r="BU34" s="49">
        <v>0</v>
      </c>
      <c r="BV34" s="49">
        <v>0</v>
      </c>
      <c r="BW34" s="49">
        <v>0</v>
      </c>
      <c r="BX34" s="49">
        <v>0</v>
      </c>
      <c r="BY34" s="72">
        <v>0</v>
      </c>
      <c r="BZ34" s="52">
        <v>0</v>
      </c>
      <c r="CA34" s="49">
        <v>0</v>
      </c>
      <c r="CB34" s="49">
        <v>0</v>
      </c>
      <c r="CC34" s="49">
        <v>0</v>
      </c>
      <c r="CD34" s="72">
        <v>0</v>
      </c>
      <c r="CE34" s="52">
        <v>4027.77</v>
      </c>
      <c r="CF34" s="49">
        <v>0</v>
      </c>
      <c r="CG34" s="49">
        <v>0</v>
      </c>
      <c r="CH34" s="49">
        <v>0</v>
      </c>
      <c r="CI34" s="72">
        <v>4027.77</v>
      </c>
      <c r="CJ34" s="52">
        <v>1090.53</v>
      </c>
      <c r="CK34" s="49">
        <v>0</v>
      </c>
      <c r="CL34" s="49">
        <v>0</v>
      </c>
      <c r="CM34" s="49">
        <v>0</v>
      </c>
      <c r="CN34" s="72">
        <v>1090.53</v>
      </c>
      <c r="CO34" s="52">
        <v>29</v>
      </c>
      <c r="CP34" s="49">
        <v>0</v>
      </c>
      <c r="CQ34" s="49">
        <v>0</v>
      </c>
      <c r="CR34" s="49">
        <v>0</v>
      </c>
      <c r="CS34" s="72">
        <v>29</v>
      </c>
      <c r="CT34" s="48">
        <v>0</v>
      </c>
      <c r="CU34" s="49">
        <v>0</v>
      </c>
      <c r="CV34" s="49">
        <v>0</v>
      </c>
      <c r="CW34" s="49">
        <v>0</v>
      </c>
      <c r="CX34" s="72">
        <v>0</v>
      </c>
      <c r="CY34" s="49">
        <v>0</v>
      </c>
      <c r="CZ34" s="49">
        <v>0</v>
      </c>
      <c r="DA34" s="49">
        <v>0</v>
      </c>
      <c r="DB34" s="49">
        <v>0</v>
      </c>
      <c r="DC34" s="72">
        <v>0</v>
      </c>
      <c r="DD34" s="52">
        <v>83.66</v>
      </c>
      <c r="DE34" s="49">
        <v>0</v>
      </c>
      <c r="DF34" s="49">
        <v>0</v>
      </c>
      <c r="DG34" s="49">
        <v>0</v>
      </c>
      <c r="DH34" s="72">
        <v>83.66</v>
      </c>
      <c r="DI34" s="52">
        <v>0</v>
      </c>
      <c r="DJ34" s="49">
        <v>0</v>
      </c>
      <c r="DK34" s="49">
        <v>0</v>
      </c>
      <c r="DL34" s="49">
        <v>0</v>
      </c>
      <c r="DM34" s="72">
        <v>0</v>
      </c>
      <c r="DN34" s="52">
        <v>0</v>
      </c>
      <c r="DO34" s="49">
        <v>0</v>
      </c>
      <c r="DP34" s="49">
        <v>0</v>
      </c>
      <c r="DQ34" s="49">
        <v>0</v>
      </c>
      <c r="DR34" s="72">
        <v>0</v>
      </c>
      <c r="DS34" s="733">
        <v>83.66</v>
      </c>
      <c r="DT34" s="675">
        <v>0</v>
      </c>
      <c r="DU34" s="52">
        <v>182.23</v>
      </c>
      <c r="DV34" s="49">
        <v>0</v>
      </c>
      <c r="DW34" s="49">
        <v>0</v>
      </c>
      <c r="DX34" s="49">
        <v>0</v>
      </c>
      <c r="DY34" s="72">
        <v>182.23</v>
      </c>
      <c r="DZ34" s="52">
        <v>21316.83</v>
      </c>
      <c r="EA34" s="49">
        <v>0</v>
      </c>
      <c r="EB34" s="49">
        <v>0</v>
      </c>
      <c r="EC34" s="53">
        <v>0</v>
      </c>
      <c r="ED34" s="715">
        <v>21316.83</v>
      </c>
      <c r="EE34" s="56">
        <v>1</v>
      </c>
      <c r="EF34" s="56">
        <v>1</v>
      </c>
      <c r="EG34" s="57">
        <v>0</v>
      </c>
      <c r="EH34" s="58">
        <v>0</v>
      </c>
      <c r="EI34" s="58">
        <v>0</v>
      </c>
      <c r="EJ34" s="59">
        <v>0</v>
      </c>
      <c r="EK34" s="57">
        <v>1</v>
      </c>
      <c r="EL34" s="58">
        <v>0</v>
      </c>
      <c r="EM34" s="58">
        <v>0</v>
      </c>
      <c r="EN34" s="59">
        <v>1</v>
      </c>
      <c r="EO34" s="60">
        <v>3</v>
      </c>
      <c r="EP34" s="56">
        <v>0</v>
      </c>
      <c r="EQ34" s="56">
        <v>0</v>
      </c>
      <c r="ER34" s="57">
        <v>1</v>
      </c>
      <c r="ES34" s="58">
        <v>0</v>
      </c>
      <c r="ET34" s="58">
        <v>0</v>
      </c>
      <c r="EU34" s="59">
        <v>1</v>
      </c>
      <c r="EV34" s="57">
        <v>0</v>
      </c>
      <c r="EW34" s="58">
        <v>0</v>
      </c>
      <c r="EX34" s="58">
        <v>0</v>
      </c>
      <c r="EY34" s="59">
        <v>0</v>
      </c>
      <c r="EZ34" s="60">
        <v>1</v>
      </c>
      <c r="FA34" s="61">
        <v>2</v>
      </c>
      <c r="FB34" s="62">
        <v>1</v>
      </c>
      <c r="FC34" s="62">
        <v>0</v>
      </c>
      <c r="FD34" s="62">
        <v>0</v>
      </c>
      <c r="FE34" s="63"/>
      <c r="FF34" s="62">
        <v>4</v>
      </c>
      <c r="FG34" s="62">
        <v>3</v>
      </c>
      <c r="FH34" s="63">
        <f>SUM(FF34:FG34)</f>
        <v>7</v>
      </c>
      <c r="FI34" s="40">
        <v>4</v>
      </c>
      <c r="FJ34" s="41">
        <v>3</v>
      </c>
      <c r="FK34" s="40">
        <v>4</v>
      </c>
      <c r="FL34" s="41">
        <v>2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2">
        <v>0</v>
      </c>
      <c r="FV34" s="69">
        <v>10750</v>
      </c>
      <c r="FW34" s="64">
        <v>74</v>
      </c>
      <c r="FX34" s="64">
        <v>534</v>
      </c>
      <c r="FY34" s="64">
        <v>0</v>
      </c>
      <c r="FZ34" s="64">
        <v>1</v>
      </c>
      <c r="GA34" s="65">
        <v>609</v>
      </c>
      <c r="GB34" s="64">
        <v>0</v>
      </c>
      <c r="GC34" s="743">
        <v>11359</v>
      </c>
      <c r="GD34" s="67">
        <v>109</v>
      </c>
      <c r="GE34" s="64">
        <v>0</v>
      </c>
      <c r="GF34" s="64">
        <v>0</v>
      </c>
      <c r="GG34" s="68">
        <v>109</v>
      </c>
      <c r="GH34" s="67">
        <v>0</v>
      </c>
      <c r="GI34" s="64">
        <v>0</v>
      </c>
      <c r="GJ34" s="64">
        <v>0</v>
      </c>
      <c r="GK34" s="68">
        <v>0</v>
      </c>
      <c r="GL34" s="67">
        <v>29</v>
      </c>
      <c r="GM34" s="64">
        <v>19</v>
      </c>
      <c r="GN34" s="64">
        <v>0</v>
      </c>
      <c r="GO34" s="68">
        <v>48</v>
      </c>
      <c r="GP34" s="67">
        <v>683</v>
      </c>
      <c r="GQ34" s="64">
        <v>18</v>
      </c>
      <c r="GR34" s="64">
        <v>0</v>
      </c>
      <c r="GS34" s="68">
        <v>701</v>
      </c>
      <c r="GT34" s="67">
        <v>0</v>
      </c>
      <c r="GU34" s="64">
        <v>0</v>
      </c>
      <c r="GV34" s="64">
        <v>0</v>
      </c>
      <c r="GW34" s="68">
        <v>0</v>
      </c>
      <c r="GX34" s="67">
        <v>75</v>
      </c>
      <c r="GY34" s="64">
        <v>0</v>
      </c>
      <c r="GZ34" s="64">
        <v>0</v>
      </c>
      <c r="HA34" s="68">
        <v>75</v>
      </c>
      <c r="HB34" s="67">
        <v>2</v>
      </c>
      <c r="HC34" s="64">
        <v>0</v>
      </c>
      <c r="HD34" s="64">
        <v>0</v>
      </c>
      <c r="HE34" s="68">
        <v>2</v>
      </c>
      <c r="HF34" s="67">
        <v>2</v>
      </c>
      <c r="HG34" s="64">
        <v>0</v>
      </c>
      <c r="HH34" s="64">
        <v>0</v>
      </c>
      <c r="HI34" s="68">
        <v>2</v>
      </c>
      <c r="HJ34" s="69">
        <v>0</v>
      </c>
      <c r="HK34" s="64">
        <v>0</v>
      </c>
      <c r="HL34" s="64">
        <v>0</v>
      </c>
      <c r="HM34" s="68">
        <v>0</v>
      </c>
      <c r="HN34" s="70">
        <v>0</v>
      </c>
      <c r="HO34" s="64">
        <v>892</v>
      </c>
      <c r="HP34" s="64">
        <v>0</v>
      </c>
      <c r="HQ34" s="64">
        <v>0</v>
      </c>
      <c r="HR34" s="68">
        <v>892</v>
      </c>
      <c r="HS34" s="904">
        <v>1829</v>
      </c>
    </row>
    <row r="35" spans="1:227" s="742" customFormat="1" ht="15" customHeight="1">
      <c r="A35" s="89">
        <v>27</v>
      </c>
      <c r="B35" s="742" t="s">
        <v>849</v>
      </c>
      <c r="C35" s="435" t="s">
        <v>113</v>
      </c>
      <c r="D35" s="742">
        <v>29</v>
      </c>
      <c r="E35" s="599" t="s">
        <v>773</v>
      </c>
      <c r="F35" s="28"/>
      <c r="G35" s="29"/>
      <c r="H35" s="30"/>
      <c r="I35" s="31"/>
      <c r="J35" s="29"/>
      <c r="K35" s="30"/>
      <c r="L35" s="31">
        <v>0</v>
      </c>
      <c r="M35" s="32">
        <v>10</v>
      </c>
      <c r="N35" s="33">
        <v>0</v>
      </c>
      <c r="O35" s="34">
        <v>10</v>
      </c>
      <c r="P35" s="34">
        <v>1860</v>
      </c>
      <c r="Q35" s="35">
        <v>235</v>
      </c>
      <c r="R35" s="36">
        <v>45</v>
      </c>
      <c r="S35" s="673" t="s">
        <v>874</v>
      </c>
      <c r="T35" s="37">
        <v>75</v>
      </c>
      <c r="U35" s="38">
        <v>57</v>
      </c>
      <c r="V35" s="38">
        <v>15</v>
      </c>
      <c r="W35" s="38">
        <v>0</v>
      </c>
      <c r="X35" s="38">
        <v>0</v>
      </c>
      <c r="Y35" s="39">
        <v>147</v>
      </c>
      <c r="Z35" s="37">
        <v>50</v>
      </c>
      <c r="AA35" s="38">
        <v>290</v>
      </c>
      <c r="AB35" s="39">
        <v>340</v>
      </c>
      <c r="AC35" s="37">
        <v>24</v>
      </c>
      <c r="AD35" s="38">
        <v>20</v>
      </c>
      <c r="AE35" s="39">
        <v>44</v>
      </c>
      <c r="AF35" s="40">
        <v>0</v>
      </c>
      <c r="AG35" s="41">
        <v>0</v>
      </c>
      <c r="AH35" s="41">
        <v>0</v>
      </c>
      <c r="AI35" s="41">
        <v>1</v>
      </c>
      <c r="AJ35" s="41">
        <v>1</v>
      </c>
      <c r="AK35" s="41">
        <v>0</v>
      </c>
      <c r="AL35" s="41">
        <v>1</v>
      </c>
      <c r="AM35" s="41">
        <v>0</v>
      </c>
      <c r="AN35" s="41">
        <v>0</v>
      </c>
      <c r="AO35" s="41">
        <v>0</v>
      </c>
      <c r="AP35" s="41">
        <v>0</v>
      </c>
      <c r="AQ35" s="42">
        <v>0</v>
      </c>
      <c r="AR35" s="435">
        <v>0</v>
      </c>
      <c r="AS35" s="43">
        <v>3</v>
      </c>
      <c r="AT35" s="43">
        <v>1</v>
      </c>
      <c r="AU35" s="43">
        <v>1</v>
      </c>
      <c r="AV35" s="43">
        <v>9</v>
      </c>
      <c r="AW35" s="44">
        <v>14</v>
      </c>
      <c r="AX35" s="43">
        <v>1</v>
      </c>
      <c r="AY35" s="43">
        <v>0</v>
      </c>
      <c r="AZ35" s="43">
        <v>1</v>
      </c>
      <c r="BA35" s="45">
        <v>0</v>
      </c>
      <c r="BB35" s="43">
        <v>0</v>
      </c>
      <c r="BC35" s="46">
        <v>0</v>
      </c>
      <c r="BD35" s="43">
        <v>1</v>
      </c>
      <c r="BE35" s="43">
        <v>0</v>
      </c>
      <c r="BF35" s="46">
        <v>1</v>
      </c>
      <c r="BG35" s="47">
        <v>0</v>
      </c>
      <c r="BH35" s="43">
        <v>0</v>
      </c>
      <c r="BI35" s="43">
        <v>0</v>
      </c>
      <c r="BJ35" s="44">
        <v>0</v>
      </c>
      <c r="BK35" s="48">
        <v>0</v>
      </c>
      <c r="BL35" s="49">
        <v>300</v>
      </c>
      <c r="BM35" s="49">
        <v>0</v>
      </c>
      <c r="BN35" s="50">
        <v>0</v>
      </c>
      <c r="BO35" s="51">
        <v>300</v>
      </c>
      <c r="BP35" s="49">
        <v>0</v>
      </c>
      <c r="BQ35" s="49">
        <v>0</v>
      </c>
      <c r="BR35" s="49">
        <v>0</v>
      </c>
      <c r="BS35" s="53">
        <v>0</v>
      </c>
      <c r="BT35" s="72">
        <v>0</v>
      </c>
      <c r="BU35" s="49">
        <v>0</v>
      </c>
      <c r="BV35" s="49">
        <v>0</v>
      </c>
      <c r="BW35" s="49">
        <v>0</v>
      </c>
      <c r="BX35" s="49">
        <v>0</v>
      </c>
      <c r="BY35" s="72">
        <v>0</v>
      </c>
      <c r="BZ35" s="52">
        <v>0</v>
      </c>
      <c r="CA35" s="49">
        <v>0</v>
      </c>
      <c r="CB35" s="49">
        <v>0</v>
      </c>
      <c r="CC35" s="49">
        <v>0</v>
      </c>
      <c r="CD35" s="72">
        <v>0</v>
      </c>
      <c r="CE35" s="52">
        <v>0</v>
      </c>
      <c r="CF35" s="49">
        <v>0</v>
      </c>
      <c r="CG35" s="49">
        <v>0</v>
      </c>
      <c r="CH35" s="49">
        <v>0</v>
      </c>
      <c r="CI35" s="72">
        <v>0</v>
      </c>
      <c r="CJ35" s="52">
        <v>0</v>
      </c>
      <c r="CK35" s="49">
        <v>0</v>
      </c>
      <c r="CL35" s="49">
        <v>0</v>
      </c>
      <c r="CM35" s="49">
        <v>0</v>
      </c>
      <c r="CN35" s="72">
        <v>0</v>
      </c>
      <c r="CO35" s="52">
        <v>0</v>
      </c>
      <c r="CP35" s="49">
        <v>0</v>
      </c>
      <c r="CQ35" s="49">
        <v>0</v>
      </c>
      <c r="CR35" s="49">
        <v>0</v>
      </c>
      <c r="CS35" s="72">
        <v>0</v>
      </c>
      <c r="CT35" s="48">
        <v>0</v>
      </c>
      <c r="CU35" s="49">
        <v>0</v>
      </c>
      <c r="CV35" s="49">
        <v>0</v>
      </c>
      <c r="CW35" s="49">
        <v>0</v>
      </c>
      <c r="CX35" s="72">
        <v>0</v>
      </c>
      <c r="CY35" s="49">
        <v>0</v>
      </c>
      <c r="CZ35" s="49">
        <v>0</v>
      </c>
      <c r="DA35" s="49">
        <v>0</v>
      </c>
      <c r="DB35" s="49">
        <v>0</v>
      </c>
      <c r="DC35" s="72">
        <v>0</v>
      </c>
      <c r="DD35" s="52">
        <v>0</v>
      </c>
      <c r="DE35" s="49">
        <v>0</v>
      </c>
      <c r="DF35" s="49">
        <v>0</v>
      </c>
      <c r="DG35" s="49">
        <v>0</v>
      </c>
      <c r="DH35" s="72">
        <v>0</v>
      </c>
      <c r="DI35" s="52">
        <v>0</v>
      </c>
      <c r="DJ35" s="49">
        <v>0</v>
      </c>
      <c r="DK35" s="49">
        <v>0</v>
      </c>
      <c r="DL35" s="49">
        <v>0</v>
      </c>
      <c r="DM35" s="72">
        <v>0</v>
      </c>
      <c r="DN35" s="52">
        <v>0</v>
      </c>
      <c r="DO35" s="49">
        <v>0</v>
      </c>
      <c r="DP35" s="49">
        <v>0</v>
      </c>
      <c r="DQ35" s="49">
        <v>0</v>
      </c>
      <c r="DR35" s="72">
        <v>0</v>
      </c>
      <c r="DS35" s="733">
        <v>0</v>
      </c>
      <c r="DT35" s="675">
        <v>0</v>
      </c>
      <c r="DU35" s="52">
        <v>0</v>
      </c>
      <c r="DV35" s="49">
        <v>0</v>
      </c>
      <c r="DW35" s="49">
        <v>0</v>
      </c>
      <c r="DX35" s="49">
        <v>0</v>
      </c>
      <c r="DY35" s="72">
        <v>0</v>
      </c>
      <c r="DZ35" s="52">
        <v>0</v>
      </c>
      <c r="EA35" s="49">
        <v>300</v>
      </c>
      <c r="EB35" s="49">
        <v>0</v>
      </c>
      <c r="EC35" s="53">
        <v>0</v>
      </c>
      <c r="ED35" s="715">
        <v>300</v>
      </c>
      <c r="EE35" s="56">
        <v>0</v>
      </c>
      <c r="EF35" s="56">
        <v>0</v>
      </c>
      <c r="EG35" s="57">
        <v>1</v>
      </c>
      <c r="EH35" s="58">
        <v>0</v>
      </c>
      <c r="EI35" s="58">
        <v>0</v>
      </c>
      <c r="EJ35" s="59">
        <v>1</v>
      </c>
      <c r="EK35" s="57">
        <v>0</v>
      </c>
      <c r="EL35" s="58">
        <v>0</v>
      </c>
      <c r="EM35" s="58">
        <v>0</v>
      </c>
      <c r="EN35" s="59">
        <v>0</v>
      </c>
      <c r="EO35" s="60">
        <v>1</v>
      </c>
      <c r="EP35" s="56">
        <v>0</v>
      </c>
      <c r="EQ35" s="56">
        <v>1</v>
      </c>
      <c r="ER35" s="57">
        <v>0</v>
      </c>
      <c r="ES35" s="58">
        <v>0</v>
      </c>
      <c r="ET35" s="58">
        <v>0</v>
      </c>
      <c r="EU35" s="59">
        <v>0</v>
      </c>
      <c r="EV35" s="57">
        <v>0</v>
      </c>
      <c r="EW35" s="58">
        <v>0</v>
      </c>
      <c r="EX35" s="58">
        <v>0</v>
      </c>
      <c r="EY35" s="59">
        <v>0</v>
      </c>
      <c r="EZ35" s="60">
        <v>1</v>
      </c>
      <c r="FA35" s="61">
        <v>1</v>
      </c>
      <c r="FB35" s="62">
        <v>1</v>
      </c>
      <c r="FC35" s="62">
        <v>0</v>
      </c>
      <c r="FD35" s="62">
        <v>0</v>
      </c>
      <c r="FE35" s="63"/>
      <c r="FF35" s="62">
        <v>2</v>
      </c>
      <c r="FG35" s="62">
        <v>2</v>
      </c>
      <c r="FH35" s="63">
        <f>SUM(FF35:FG35)</f>
        <v>4</v>
      </c>
      <c r="FI35" s="40">
        <v>3</v>
      </c>
      <c r="FJ35" s="41">
        <v>2</v>
      </c>
      <c r="FK35" s="40">
        <v>2</v>
      </c>
      <c r="FL35" s="41">
        <v>1</v>
      </c>
      <c r="FM35" s="41">
        <v>0</v>
      </c>
      <c r="FN35" s="41">
        <v>0</v>
      </c>
      <c r="FO35" s="41">
        <v>3</v>
      </c>
      <c r="FP35" s="41">
        <v>1</v>
      </c>
      <c r="FQ35" s="41">
        <v>1</v>
      </c>
      <c r="FR35" s="41">
        <v>0</v>
      </c>
      <c r="FS35" s="41">
        <v>1</v>
      </c>
      <c r="FT35" s="41">
        <v>0</v>
      </c>
      <c r="FU35" s="42">
        <v>0</v>
      </c>
      <c r="FV35" s="69">
        <v>10232</v>
      </c>
      <c r="FW35" s="64">
        <v>0</v>
      </c>
      <c r="FX35" s="64">
        <v>227</v>
      </c>
      <c r="FY35" s="64">
        <v>0</v>
      </c>
      <c r="FZ35" s="64">
        <v>0</v>
      </c>
      <c r="GA35" s="65">
        <v>227</v>
      </c>
      <c r="GB35" s="64">
        <v>0</v>
      </c>
      <c r="GC35" s="743">
        <v>10459</v>
      </c>
      <c r="GD35" s="67">
        <v>22</v>
      </c>
      <c r="GE35" s="64">
        <v>0</v>
      </c>
      <c r="GF35" s="64">
        <v>0</v>
      </c>
      <c r="GG35" s="68">
        <v>22</v>
      </c>
      <c r="GH35" s="67">
        <v>0</v>
      </c>
      <c r="GI35" s="64">
        <v>0</v>
      </c>
      <c r="GJ35" s="64">
        <v>0</v>
      </c>
      <c r="GK35" s="68">
        <v>0</v>
      </c>
      <c r="GL35" s="67">
        <v>0</v>
      </c>
      <c r="GM35" s="64">
        <v>0</v>
      </c>
      <c r="GN35" s="64">
        <v>0</v>
      </c>
      <c r="GO35" s="68">
        <v>0</v>
      </c>
      <c r="GP35" s="67">
        <v>53</v>
      </c>
      <c r="GQ35" s="64">
        <v>0</v>
      </c>
      <c r="GR35" s="64">
        <v>0</v>
      </c>
      <c r="GS35" s="68">
        <v>53</v>
      </c>
      <c r="GT35" s="67">
        <v>0</v>
      </c>
      <c r="GU35" s="64">
        <v>0</v>
      </c>
      <c r="GV35" s="64">
        <v>0</v>
      </c>
      <c r="GW35" s="68">
        <v>0</v>
      </c>
      <c r="GX35" s="67">
        <v>0</v>
      </c>
      <c r="GY35" s="64">
        <v>0</v>
      </c>
      <c r="GZ35" s="64">
        <v>0</v>
      </c>
      <c r="HA35" s="68">
        <v>0</v>
      </c>
      <c r="HB35" s="67">
        <v>0</v>
      </c>
      <c r="HC35" s="64">
        <v>0</v>
      </c>
      <c r="HD35" s="64">
        <v>0</v>
      </c>
      <c r="HE35" s="68">
        <v>0</v>
      </c>
      <c r="HF35" s="67">
        <v>0</v>
      </c>
      <c r="HG35" s="64">
        <v>0</v>
      </c>
      <c r="HH35" s="64">
        <v>0</v>
      </c>
      <c r="HI35" s="68">
        <v>0</v>
      </c>
      <c r="HJ35" s="69">
        <v>0</v>
      </c>
      <c r="HK35" s="64">
        <v>0</v>
      </c>
      <c r="HL35" s="64">
        <v>0</v>
      </c>
      <c r="HM35" s="68">
        <v>0</v>
      </c>
      <c r="HN35" s="70">
        <v>0</v>
      </c>
      <c r="HO35" s="64">
        <v>0</v>
      </c>
      <c r="HP35" s="64">
        <v>0</v>
      </c>
      <c r="HQ35" s="64">
        <v>0</v>
      </c>
      <c r="HR35" s="68">
        <v>0</v>
      </c>
      <c r="HS35" s="904">
        <v>75</v>
      </c>
    </row>
    <row r="36" spans="1:227" s="742" customFormat="1" ht="15" customHeight="1">
      <c r="A36" s="89">
        <v>34</v>
      </c>
      <c r="B36" s="742" t="s">
        <v>849</v>
      </c>
      <c r="C36" s="435" t="s">
        <v>789</v>
      </c>
      <c r="D36" s="741">
        <v>30</v>
      </c>
      <c r="E36" s="599" t="s">
        <v>853</v>
      </c>
      <c r="F36" s="28"/>
      <c r="G36" s="29"/>
      <c r="H36" s="30"/>
      <c r="I36" s="31"/>
      <c r="J36" s="29"/>
      <c r="K36" s="30"/>
      <c r="L36" s="31">
        <v>20</v>
      </c>
      <c r="M36" s="32"/>
      <c r="N36" s="33">
        <v>0</v>
      </c>
      <c r="O36" s="34">
        <v>20</v>
      </c>
      <c r="P36" s="34">
        <v>0</v>
      </c>
      <c r="Q36" s="35">
        <v>154</v>
      </c>
      <c r="R36" s="36">
        <v>5</v>
      </c>
      <c r="S36" s="673" t="s">
        <v>841</v>
      </c>
      <c r="T36" s="37">
        <v>77</v>
      </c>
      <c r="U36" s="38">
        <v>0</v>
      </c>
      <c r="V36" s="38">
        <v>0</v>
      </c>
      <c r="W36" s="38">
        <v>0</v>
      </c>
      <c r="X36" s="38">
        <v>0</v>
      </c>
      <c r="Y36" s="39">
        <v>77</v>
      </c>
      <c r="Z36" s="37">
        <v>0</v>
      </c>
      <c r="AA36" s="38">
        <v>148.5</v>
      </c>
      <c r="AB36" s="39">
        <v>148.5</v>
      </c>
      <c r="AC36" s="37">
        <v>24</v>
      </c>
      <c r="AD36" s="38">
        <v>0</v>
      </c>
      <c r="AE36" s="39">
        <v>24</v>
      </c>
      <c r="AF36" s="40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2">
        <v>0</v>
      </c>
      <c r="AR36" s="435">
        <v>0</v>
      </c>
      <c r="AS36" s="43">
        <v>1</v>
      </c>
      <c r="AT36" s="43">
        <v>0</v>
      </c>
      <c r="AU36" s="43">
        <v>0</v>
      </c>
      <c r="AV36" s="43">
        <v>2</v>
      </c>
      <c r="AW36" s="44">
        <v>3</v>
      </c>
      <c r="AX36" s="43">
        <v>1</v>
      </c>
      <c r="AY36" s="43">
        <v>0</v>
      </c>
      <c r="AZ36" s="43">
        <v>1</v>
      </c>
      <c r="BA36" s="45">
        <v>0</v>
      </c>
      <c r="BB36" s="43">
        <v>0</v>
      </c>
      <c r="BC36" s="46">
        <v>0</v>
      </c>
      <c r="BD36" s="43">
        <v>0</v>
      </c>
      <c r="BE36" s="43">
        <v>0</v>
      </c>
      <c r="BF36" s="46">
        <v>0</v>
      </c>
      <c r="BG36" s="47">
        <v>0</v>
      </c>
      <c r="BH36" s="43">
        <v>0</v>
      </c>
      <c r="BI36" s="43">
        <v>0</v>
      </c>
      <c r="BJ36" s="44">
        <v>0</v>
      </c>
      <c r="BK36" s="48">
        <v>946.44</v>
      </c>
      <c r="BL36" s="49">
        <v>0</v>
      </c>
      <c r="BM36" s="49">
        <v>0</v>
      </c>
      <c r="BN36" s="50">
        <v>0</v>
      </c>
      <c r="BO36" s="51">
        <v>946.44</v>
      </c>
      <c r="BP36" s="49">
        <v>0</v>
      </c>
      <c r="BQ36" s="49">
        <v>0</v>
      </c>
      <c r="BR36" s="49">
        <v>0</v>
      </c>
      <c r="BS36" s="53">
        <v>0</v>
      </c>
      <c r="BT36" s="72">
        <v>0</v>
      </c>
      <c r="BU36" s="49">
        <v>0</v>
      </c>
      <c r="BV36" s="49">
        <v>0</v>
      </c>
      <c r="BW36" s="49">
        <v>0</v>
      </c>
      <c r="BX36" s="49">
        <v>0</v>
      </c>
      <c r="BY36" s="72">
        <v>0</v>
      </c>
      <c r="BZ36" s="52">
        <v>0</v>
      </c>
      <c r="CA36" s="49">
        <v>0</v>
      </c>
      <c r="CB36" s="49">
        <v>0</v>
      </c>
      <c r="CC36" s="49">
        <v>0</v>
      </c>
      <c r="CD36" s="72">
        <v>0</v>
      </c>
      <c r="CE36" s="52">
        <v>0</v>
      </c>
      <c r="CF36" s="49">
        <v>0</v>
      </c>
      <c r="CG36" s="49">
        <v>0</v>
      </c>
      <c r="CH36" s="49">
        <v>0</v>
      </c>
      <c r="CI36" s="72">
        <v>0</v>
      </c>
      <c r="CJ36" s="52">
        <v>0</v>
      </c>
      <c r="CK36" s="49">
        <v>0</v>
      </c>
      <c r="CL36" s="49">
        <v>0</v>
      </c>
      <c r="CM36" s="49">
        <v>0</v>
      </c>
      <c r="CN36" s="72">
        <v>0</v>
      </c>
      <c r="CO36" s="52">
        <v>0</v>
      </c>
      <c r="CP36" s="49">
        <v>0</v>
      </c>
      <c r="CQ36" s="49">
        <v>0</v>
      </c>
      <c r="CR36" s="49">
        <v>0</v>
      </c>
      <c r="CS36" s="72">
        <v>0</v>
      </c>
      <c r="CT36" s="48">
        <v>0</v>
      </c>
      <c r="CU36" s="49">
        <v>0</v>
      </c>
      <c r="CV36" s="49">
        <v>0</v>
      </c>
      <c r="CW36" s="49">
        <v>0</v>
      </c>
      <c r="CX36" s="72">
        <v>0</v>
      </c>
      <c r="CY36" s="49">
        <v>0</v>
      </c>
      <c r="CZ36" s="49">
        <v>0</v>
      </c>
      <c r="DA36" s="49">
        <v>0</v>
      </c>
      <c r="DB36" s="49">
        <v>0</v>
      </c>
      <c r="DC36" s="72">
        <v>0</v>
      </c>
      <c r="DD36" s="52">
        <v>0</v>
      </c>
      <c r="DE36" s="49">
        <v>0</v>
      </c>
      <c r="DF36" s="49">
        <v>0</v>
      </c>
      <c r="DG36" s="49">
        <v>0</v>
      </c>
      <c r="DH36" s="72">
        <v>0</v>
      </c>
      <c r="DI36" s="52">
        <v>0</v>
      </c>
      <c r="DJ36" s="49">
        <v>0</v>
      </c>
      <c r="DK36" s="49">
        <v>0</v>
      </c>
      <c r="DL36" s="49">
        <v>0</v>
      </c>
      <c r="DM36" s="72">
        <v>0</v>
      </c>
      <c r="DN36" s="52">
        <v>0</v>
      </c>
      <c r="DO36" s="49">
        <v>0</v>
      </c>
      <c r="DP36" s="49">
        <v>0</v>
      </c>
      <c r="DQ36" s="49">
        <v>0</v>
      </c>
      <c r="DR36" s="72">
        <v>0</v>
      </c>
      <c r="DS36" s="733">
        <v>0</v>
      </c>
      <c r="DT36" s="675">
        <v>0</v>
      </c>
      <c r="DU36" s="52">
        <v>0</v>
      </c>
      <c r="DV36" s="49">
        <v>0</v>
      </c>
      <c r="DW36" s="49">
        <v>0</v>
      </c>
      <c r="DX36" s="49">
        <v>0</v>
      </c>
      <c r="DY36" s="72">
        <v>0</v>
      </c>
      <c r="DZ36" s="52">
        <v>946.44</v>
      </c>
      <c r="EA36" s="49">
        <v>0</v>
      </c>
      <c r="EB36" s="49">
        <v>0</v>
      </c>
      <c r="EC36" s="53">
        <v>0</v>
      </c>
      <c r="ED36" s="715">
        <v>946.44</v>
      </c>
      <c r="EE36" s="56">
        <v>0</v>
      </c>
      <c r="EF36" s="56">
        <v>1</v>
      </c>
      <c r="EG36" s="57">
        <v>0</v>
      </c>
      <c r="EH36" s="58">
        <v>0</v>
      </c>
      <c r="EI36" s="58">
        <v>0</v>
      </c>
      <c r="EJ36" s="59">
        <v>0</v>
      </c>
      <c r="EK36" s="57">
        <v>0</v>
      </c>
      <c r="EL36" s="58">
        <v>0</v>
      </c>
      <c r="EM36" s="58">
        <v>0</v>
      </c>
      <c r="EN36" s="59">
        <v>0</v>
      </c>
      <c r="EO36" s="60">
        <v>1</v>
      </c>
      <c r="EP36" s="56">
        <v>0</v>
      </c>
      <c r="EQ36" s="56">
        <v>0</v>
      </c>
      <c r="ER36" s="57">
        <v>0</v>
      </c>
      <c r="ES36" s="58">
        <v>0</v>
      </c>
      <c r="ET36" s="58">
        <v>0</v>
      </c>
      <c r="EU36" s="59">
        <v>0</v>
      </c>
      <c r="EV36" s="57">
        <v>0</v>
      </c>
      <c r="EW36" s="58">
        <v>0</v>
      </c>
      <c r="EX36" s="58">
        <v>0</v>
      </c>
      <c r="EY36" s="59">
        <v>0</v>
      </c>
      <c r="EZ36" s="60">
        <v>0</v>
      </c>
      <c r="FA36" s="61">
        <v>0</v>
      </c>
      <c r="FB36" s="62">
        <v>0</v>
      </c>
      <c r="FC36" s="62">
        <v>0</v>
      </c>
      <c r="FD36" s="62">
        <v>0</v>
      </c>
      <c r="FE36" s="63"/>
      <c r="FF36" s="62">
        <v>1</v>
      </c>
      <c r="FG36" s="62">
        <v>0</v>
      </c>
      <c r="FH36" s="63">
        <f>SUM(FF36:FG36)</f>
        <v>1</v>
      </c>
      <c r="FI36" s="40">
        <v>0</v>
      </c>
      <c r="FJ36" s="41">
        <v>0</v>
      </c>
      <c r="FK36" s="40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2">
        <v>0</v>
      </c>
      <c r="FV36" s="69">
        <v>967</v>
      </c>
      <c r="FW36" s="64">
        <v>6</v>
      </c>
      <c r="FX36" s="64">
        <v>0</v>
      </c>
      <c r="FY36" s="64">
        <v>0</v>
      </c>
      <c r="FZ36" s="64">
        <v>0</v>
      </c>
      <c r="GA36" s="65">
        <v>6</v>
      </c>
      <c r="GB36" s="64">
        <v>0</v>
      </c>
      <c r="GC36" s="743">
        <v>973</v>
      </c>
      <c r="GD36" s="67">
        <v>0</v>
      </c>
      <c r="GE36" s="64">
        <v>0</v>
      </c>
      <c r="GF36" s="64">
        <v>0</v>
      </c>
      <c r="GG36" s="68">
        <v>0</v>
      </c>
      <c r="GH36" s="67">
        <v>0</v>
      </c>
      <c r="GI36" s="64">
        <v>0</v>
      </c>
      <c r="GJ36" s="64">
        <v>0</v>
      </c>
      <c r="GK36" s="68">
        <v>0</v>
      </c>
      <c r="GL36" s="67">
        <v>0</v>
      </c>
      <c r="GM36" s="64">
        <v>60</v>
      </c>
      <c r="GN36" s="64">
        <v>0</v>
      </c>
      <c r="GO36" s="68">
        <v>60</v>
      </c>
      <c r="GP36" s="67">
        <v>0</v>
      </c>
      <c r="GQ36" s="64">
        <v>0</v>
      </c>
      <c r="GR36" s="64">
        <v>0</v>
      </c>
      <c r="GS36" s="68">
        <v>0</v>
      </c>
      <c r="GT36" s="67">
        <v>0</v>
      </c>
      <c r="GU36" s="64">
        <v>0</v>
      </c>
      <c r="GV36" s="64">
        <v>0</v>
      </c>
      <c r="GW36" s="68">
        <v>0</v>
      </c>
      <c r="GX36" s="67">
        <v>0</v>
      </c>
      <c r="GY36" s="64">
        <v>0</v>
      </c>
      <c r="GZ36" s="64">
        <v>0</v>
      </c>
      <c r="HA36" s="68">
        <v>0</v>
      </c>
      <c r="HB36" s="67">
        <v>0</v>
      </c>
      <c r="HC36" s="64">
        <v>0</v>
      </c>
      <c r="HD36" s="64">
        <v>0</v>
      </c>
      <c r="HE36" s="68">
        <v>0</v>
      </c>
      <c r="HF36" s="67">
        <v>0</v>
      </c>
      <c r="HG36" s="64">
        <v>0</v>
      </c>
      <c r="HH36" s="64">
        <v>0</v>
      </c>
      <c r="HI36" s="68">
        <v>0</v>
      </c>
      <c r="HJ36" s="69">
        <v>0</v>
      </c>
      <c r="HK36" s="64">
        <v>0</v>
      </c>
      <c r="HL36" s="64">
        <v>0</v>
      </c>
      <c r="HM36" s="68">
        <v>0</v>
      </c>
      <c r="HN36" s="70">
        <v>0</v>
      </c>
      <c r="HO36" s="64">
        <v>2000</v>
      </c>
      <c r="HP36" s="64">
        <v>0</v>
      </c>
      <c r="HQ36" s="64">
        <v>0</v>
      </c>
      <c r="HR36" s="68">
        <v>2000</v>
      </c>
      <c r="HS36" s="904">
        <v>2060</v>
      </c>
    </row>
    <row r="37" spans="1:227" s="742" customFormat="1" ht="15" customHeight="1">
      <c r="A37" s="89">
        <v>28</v>
      </c>
      <c r="B37" s="742" t="s">
        <v>849</v>
      </c>
      <c r="C37" s="435" t="s">
        <v>114</v>
      </c>
      <c r="D37" s="741">
        <v>31</v>
      </c>
      <c r="E37" s="599" t="s">
        <v>317</v>
      </c>
      <c r="F37" s="28"/>
      <c r="G37" s="29"/>
      <c r="H37" s="30"/>
      <c r="I37" s="31"/>
      <c r="J37" s="29"/>
      <c r="K37" s="30"/>
      <c r="L37" s="31">
        <v>0</v>
      </c>
      <c r="M37" s="32"/>
      <c r="N37" s="33">
        <v>0</v>
      </c>
      <c r="O37" s="34">
        <v>0</v>
      </c>
      <c r="P37" s="34">
        <v>0</v>
      </c>
      <c r="Q37" s="35">
        <v>215</v>
      </c>
      <c r="R37" s="36">
        <v>37</v>
      </c>
      <c r="S37" s="673" t="s">
        <v>817</v>
      </c>
      <c r="T37" s="37">
        <v>100</v>
      </c>
      <c r="U37" s="38">
        <v>50</v>
      </c>
      <c r="V37" s="38">
        <v>100</v>
      </c>
      <c r="W37" s="38">
        <v>50</v>
      </c>
      <c r="X37" s="38">
        <v>0</v>
      </c>
      <c r="Y37" s="39">
        <v>300</v>
      </c>
      <c r="Z37" s="37">
        <v>100</v>
      </c>
      <c r="AA37" s="38">
        <v>400</v>
      </c>
      <c r="AB37" s="39">
        <v>500</v>
      </c>
      <c r="AC37" s="37">
        <v>90</v>
      </c>
      <c r="AD37" s="38">
        <v>10</v>
      </c>
      <c r="AE37" s="39">
        <v>100</v>
      </c>
      <c r="AF37" s="40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1</v>
      </c>
      <c r="AL37" s="41">
        <v>1</v>
      </c>
      <c r="AM37" s="41">
        <v>0</v>
      </c>
      <c r="AN37" s="41">
        <v>0</v>
      </c>
      <c r="AO37" s="41">
        <v>0</v>
      </c>
      <c r="AP37" s="41">
        <v>0</v>
      </c>
      <c r="AQ37" s="42">
        <v>0</v>
      </c>
      <c r="AR37" s="435">
        <v>0</v>
      </c>
      <c r="AS37" s="43">
        <v>2</v>
      </c>
      <c r="AT37" s="43">
        <v>1</v>
      </c>
      <c r="AU37" s="43">
        <v>1</v>
      </c>
      <c r="AV37" s="43">
        <v>1</v>
      </c>
      <c r="AW37" s="44">
        <v>5</v>
      </c>
      <c r="AX37" s="43">
        <v>1</v>
      </c>
      <c r="AY37" s="43" t="s">
        <v>499</v>
      </c>
      <c r="AZ37" s="43">
        <v>1</v>
      </c>
      <c r="BA37" s="45">
        <v>0</v>
      </c>
      <c r="BB37" s="43">
        <v>1</v>
      </c>
      <c r="BC37" s="46">
        <v>1</v>
      </c>
      <c r="BD37" s="43">
        <v>0</v>
      </c>
      <c r="BE37" s="43">
        <v>0</v>
      </c>
      <c r="BF37" s="46">
        <v>0</v>
      </c>
      <c r="BG37" s="47">
        <v>0</v>
      </c>
      <c r="BH37" s="43">
        <v>0</v>
      </c>
      <c r="BI37" s="43">
        <v>0</v>
      </c>
      <c r="BJ37" s="44">
        <v>0</v>
      </c>
      <c r="BK37" s="48">
        <v>1571.04</v>
      </c>
      <c r="BL37" s="49">
        <v>0</v>
      </c>
      <c r="BM37" s="49">
        <v>0</v>
      </c>
      <c r="BN37" s="50">
        <v>0</v>
      </c>
      <c r="BO37" s="51">
        <v>1571.04</v>
      </c>
      <c r="BP37" s="49">
        <v>7007.89</v>
      </c>
      <c r="BQ37" s="49">
        <v>0</v>
      </c>
      <c r="BR37" s="49">
        <v>0</v>
      </c>
      <c r="BS37" s="53">
        <v>0</v>
      </c>
      <c r="BT37" s="72">
        <v>7007.89</v>
      </c>
      <c r="BU37" s="49">
        <v>0</v>
      </c>
      <c r="BV37" s="49">
        <v>0</v>
      </c>
      <c r="BW37" s="49">
        <v>0</v>
      </c>
      <c r="BX37" s="49">
        <v>0</v>
      </c>
      <c r="BY37" s="72">
        <v>0</v>
      </c>
      <c r="BZ37" s="52">
        <v>2000</v>
      </c>
      <c r="CA37" s="49">
        <v>0</v>
      </c>
      <c r="CB37" s="49">
        <v>0</v>
      </c>
      <c r="CC37" s="49">
        <v>0</v>
      </c>
      <c r="CD37" s="72">
        <v>2000</v>
      </c>
      <c r="CE37" s="52">
        <v>1500</v>
      </c>
      <c r="CF37" s="49">
        <v>0</v>
      </c>
      <c r="CG37" s="49">
        <v>0</v>
      </c>
      <c r="CH37" s="49">
        <v>0</v>
      </c>
      <c r="CI37" s="72">
        <v>1500</v>
      </c>
      <c r="CJ37" s="52">
        <v>0</v>
      </c>
      <c r="CK37" s="49">
        <v>0</v>
      </c>
      <c r="CL37" s="49">
        <v>0</v>
      </c>
      <c r="CM37" s="49">
        <v>0</v>
      </c>
      <c r="CN37" s="72">
        <v>0</v>
      </c>
      <c r="CO37" s="52">
        <v>0</v>
      </c>
      <c r="CP37" s="49">
        <v>0</v>
      </c>
      <c r="CQ37" s="49">
        <v>0</v>
      </c>
      <c r="CR37" s="49">
        <v>0</v>
      </c>
      <c r="CS37" s="72">
        <v>0</v>
      </c>
      <c r="CT37" s="48">
        <v>0</v>
      </c>
      <c r="CU37" s="49">
        <v>0</v>
      </c>
      <c r="CV37" s="49">
        <v>0</v>
      </c>
      <c r="CW37" s="49">
        <v>0</v>
      </c>
      <c r="CX37" s="72">
        <v>0</v>
      </c>
      <c r="CY37" s="49">
        <v>0</v>
      </c>
      <c r="CZ37" s="49">
        <v>0</v>
      </c>
      <c r="DA37" s="49">
        <v>0</v>
      </c>
      <c r="DB37" s="49">
        <v>0</v>
      </c>
      <c r="DC37" s="72">
        <v>0</v>
      </c>
      <c r="DD37" s="52">
        <v>0</v>
      </c>
      <c r="DE37" s="49">
        <v>0</v>
      </c>
      <c r="DF37" s="49">
        <v>0</v>
      </c>
      <c r="DG37" s="49">
        <v>0</v>
      </c>
      <c r="DH37" s="72">
        <v>0</v>
      </c>
      <c r="DI37" s="52">
        <v>0</v>
      </c>
      <c r="DJ37" s="49">
        <v>0</v>
      </c>
      <c r="DK37" s="49">
        <v>0</v>
      </c>
      <c r="DL37" s="49">
        <v>0</v>
      </c>
      <c r="DM37" s="72">
        <v>0</v>
      </c>
      <c r="DN37" s="52">
        <v>0</v>
      </c>
      <c r="DO37" s="49">
        <v>0</v>
      </c>
      <c r="DP37" s="49">
        <v>0</v>
      </c>
      <c r="DQ37" s="49">
        <v>0</v>
      </c>
      <c r="DR37" s="72">
        <v>0</v>
      </c>
      <c r="DS37" s="733">
        <v>0</v>
      </c>
      <c r="DT37" s="675">
        <v>0</v>
      </c>
      <c r="DU37" s="52">
        <v>0</v>
      </c>
      <c r="DV37" s="49">
        <v>0</v>
      </c>
      <c r="DW37" s="49">
        <v>0</v>
      </c>
      <c r="DX37" s="49">
        <v>0</v>
      </c>
      <c r="DY37" s="72">
        <v>0</v>
      </c>
      <c r="DZ37" s="52">
        <v>12078.93</v>
      </c>
      <c r="EA37" s="49">
        <v>0</v>
      </c>
      <c r="EB37" s="49">
        <v>0</v>
      </c>
      <c r="EC37" s="53">
        <v>0</v>
      </c>
      <c r="ED37" s="715">
        <v>12078.93</v>
      </c>
      <c r="EE37" s="56">
        <v>0</v>
      </c>
      <c r="EF37" s="56">
        <v>0</v>
      </c>
      <c r="EG37" s="57">
        <v>0</v>
      </c>
      <c r="EH37" s="58">
        <v>0</v>
      </c>
      <c r="EI37" s="58">
        <v>0</v>
      </c>
      <c r="EJ37" s="59">
        <v>0</v>
      </c>
      <c r="EK37" s="57">
        <v>0</v>
      </c>
      <c r="EL37" s="58">
        <v>0</v>
      </c>
      <c r="EM37" s="58">
        <v>0</v>
      </c>
      <c r="EN37" s="59">
        <v>0</v>
      </c>
      <c r="EO37" s="60">
        <v>0</v>
      </c>
      <c r="EP37" s="56"/>
      <c r="EQ37" s="56">
        <v>1</v>
      </c>
      <c r="ER37" s="57">
        <v>0</v>
      </c>
      <c r="ES37" s="58">
        <v>0</v>
      </c>
      <c r="ET37" s="58">
        <v>0</v>
      </c>
      <c r="EU37" s="59">
        <v>0</v>
      </c>
      <c r="EV37" s="57">
        <v>0</v>
      </c>
      <c r="EW37" s="58">
        <v>0</v>
      </c>
      <c r="EX37" s="58">
        <v>0</v>
      </c>
      <c r="EY37" s="59">
        <v>0</v>
      </c>
      <c r="EZ37" s="60">
        <v>1</v>
      </c>
      <c r="FA37" s="61">
        <v>0</v>
      </c>
      <c r="FB37" s="62">
        <v>1</v>
      </c>
      <c r="FC37" s="62">
        <v>0</v>
      </c>
      <c r="FD37" s="62">
        <v>0</v>
      </c>
      <c r="FE37" s="63"/>
      <c r="FF37" s="62">
        <v>1</v>
      </c>
      <c r="FG37" s="62">
        <v>1</v>
      </c>
      <c r="FH37" s="63">
        <f>SUM(FF37:FG37)</f>
        <v>2</v>
      </c>
      <c r="FI37" s="40">
        <v>3</v>
      </c>
      <c r="FJ37" s="41">
        <v>8</v>
      </c>
      <c r="FK37" s="40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2">
        <v>0</v>
      </c>
      <c r="FV37" s="69">
        <v>11093</v>
      </c>
      <c r="FW37" s="64">
        <v>31</v>
      </c>
      <c r="FX37" s="64">
        <v>39</v>
      </c>
      <c r="FY37" s="64">
        <v>0</v>
      </c>
      <c r="FZ37" s="64">
        <v>0</v>
      </c>
      <c r="GA37" s="65">
        <v>70</v>
      </c>
      <c r="GB37" s="927">
        <v>0</v>
      </c>
      <c r="GC37" s="743">
        <v>11163</v>
      </c>
      <c r="GD37" s="67">
        <v>0</v>
      </c>
      <c r="GE37" s="64">
        <v>0</v>
      </c>
      <c r="GF37" s="64">
        <v>0</v>
      </c>
      <c r="GG37" s="68">
        <v>0</v>
      </c>
      <c r="GH37" s="67">
        <v>0</v>
      </c>
      <c r="GI37" s="64">
        <v>0</v>
      </c>
      <c r="GJ37" s="64">
        <v>0</v>
      </c>
      <c r="GK37" s="68">
        <v>0</v>
      </c>
      <c r="GL37" s="67">
        <v>0</v>
      </c>
      <c r="GM37" s="64">
        <v>0</v>
      </c>
      <c r="GN37" s="64">
        <v>0</v>
      </c>
      <c r="GO37" s="68">
        <v>0</v>
      </c>
      <c r="GP37" s="67">
        <v>0</v>
      </c>
      <c r="GQ37" s="64">
        <v>0</v>
      </c>
      <c r="GR37" s="64">
        <v>0</v>
      </c>
      <c r="GS37" s="68">
        <v>0</v>
      </c>
      <c r="GT37" s="67">
        <v>0</v>
      </c>
      <c r="GU37" s="64">
        <v>0</v>
      </c>
      <c r="GV37" s="64">
        <v>0</v>
      </c>
      <c r="GW37" s="68">
        <v>0</v>
      </c>
      <c r="GX37" s="67">
        <v>0</v>
      </c>
      <c r="GY37" s="64">
        <v>0</v>
      </c>
      <c r="GZ37" s="64">
        <v>0</v>
      </c>
      <c r="HA37" s="68">
        <v>0</v>
      </c>
      <c r="HB37" s="67">
        <v>0</v>
      </c>
      <c r="HC37" s="64">
        <v>0</v>
      </c>
      <c r="HD37" s="64">
        <v>0</v>
      </c>
      <c r="HE37" s="68">
        <v>0</v>
      </c>
      <c r="HF37" s="67">
        <v>0</v>
      </c>
      <c r="HG37" s="64">
        <v>0</v>
      </c>
      <c r="HH37" s="64">
        <v>0</v>
      </c>
      <c r="HI37" s="68">
        <v>0</v>
      </c>
      <c r="HJ37" s="69">
        <v>0</v>
      </c>
      <c r="HK37" s="64">
        <v>0</v>
      </c>
      <c r="HL37" s="64">
        <v>0</v>
      </c>
      <c r="HM37" s="68">
        <v>0</v>
      </c>
      <c r="HN37" s="70">
        <v>0</v>
      </c>
      <c r="HO37" s="64">
        <v>0</v>
      </c>
      <c r="HP37" s="64">
        <v>0</v>
      </c>
      <c r="HQ37" s="64">
        <v>0</v>
      </c>
      <c r="HR37" s="68">
        <v>0</v>
      </c>
      <c r="HS37" s="904">
        <v>0</v>
      </c>
    </row>
    <row r="38" spans="1:227" s="742" customFormat="1" ht="15" customHeight="1">
      <c r="A38" s="89">
        <v>30</v>
      </c>
      <c r="B38" s="742" t="s">
        <v>850</v>
      </c>
      <c r="C38" s="435" t="s">
        <v>115</v>
      </c>
      <c r="D38" s="742">
        <v>32</v>
      </c>
      <c r="E38" s="599" t="s">
        <v>318</v>
      </c>
      <c r="F38" s="28"/>
      <c r="G38" s="29"/>
      <c r="H38" s="30"/>
      <c r="I38" s="31"/>
      <c r="J38" s="29"/>
      <c r="K38" s="30"/>
      <c r="L38" s="31">
        <v>0</v>
      </c>
      <c r="M38" s="32"/>
      <c r="N38" s="33">
        <v>0</v>
      </c>
      <c r="O38" s="34">
        <v>0</v>
      </c>
      <c r="P38" s="34">
        <v>0</v>
      </c>
      <c r="Q38" s="35">
        <v>246</v>
      </c>
      <c r="R38" s="36">
        <v>60</v>
      </c>
      <c r="S38" s="673" t="s">
        <v>819</v>
      </c>
      <c r="T38" s="37">
        <v>417</v>
      </c>
      <c r="U38" s="38">
        <v>0</v>
      </c>
      <c r="V38" s="38">
        <v>700</v>
      </c>
      <c r="W38" s="38">
        <v>450</v>
      </c>
      <c r="X38" s="38">
        <v>389</v>
      </c>
      <c r="Y38" s="39">
        <v>1956</v>
      </c>
      <c r="Z38" s="37">
        <v>6000</v>
      </c>
      <c r="AA38" s="38">
        <v>410</v>
      </c>
      <c r="AB38" s="39">
        <v>6410</v>
      </c>
      <c r="AC38" s="37">
        <v>51</v>
      </c>
      <c r="AD38" s="38">
        <v>0</v>
      </c>
      <c r="AE38" s="39">
        <v>51</v>
      </c>
      <c r="AF38" s="40">
        <v>1</v>
      </c>
      <c r="AG38" s="41">
        <v>3</v>
      </c>
      <c r="AH38" s="41">
        <v>2</v>
      </c>
      <c r="AI38" s="41">
        <v>1</v>
      </c>
      <c r="AJ38" s="41">
        <v>2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2</v>
      </c>
      <c r="AQ38" s="42">
        <v>0</v>
      </c>
      <c r="AR38" s="435">
        <v>0</v>
      </c>
      <c r="AS38" s="43">
        <v>24</v>
      </c>
      <c r="AT38" s="43">
        <v>2</v>
      </c>
      <c r="AU38" s="43">
        <v>7</v>
      </c>
      <c r="AV38" s="43">
        <v>0</v>
      </c>
      <c r="AW38" s="44">
        <v>33</v>
      </c>
      <c r="AX38" s="43">
        <v>6</v>
      </c>
      <c r="AY38" s="43">
        <v>1</v>
      </c>
      <c r="AZ38" s="43">
        <v>7</v>
      </c>
      <c r="BA38" s="45">
        <v>0</v>
      </c>
      <c r="BB38" s="43">
        <v>0</v>
      </c>
      <c r="BC38" s="46">
        <v>0</v>
      </c>
      <c r="BD38" s="43">
        <v>8</v>
      </c>
      <c r="BE38" s="43">
        <v>0</v>
      </c>
      <c r="BF38" s="46">
        <v>8</v>
      </c>
      <c r="BG38" s="47">
        <v>0</v>
      </c>
      <c r="BH38" s="43">
        <v>1</v>
      </c>
      <c r="BI38" s="43">
        <v>15</v>
      </c>
      <c r="BJ38" s="44">
        <v>16</v>
      </c>
      <c r="BK38" s="48">
        <v>15253.56</v>
      </c>
      <c r="BL38" s="49">
        <v>0</v>
      </c>
      <c r="BM38" s="49">
        <v>0</v>
      </c>
      <c r="BN38" s="50">
        <v>0</v>
      </c>
      <c r="BO38" s="51">
        <v>15253.56</v>
      </c>
      <c r="BP38" s="49">
        <v>0</v>
      </c>
      <c r="BQ38" s="49">
        <v>0</v>
      </c>
      <c r="BR38" s="49">
        <v>0</v>
      </c>
      <c r="BS38" s="53">
        <v>0</v>
      </c>
      <c r="BT38" s="72">
        <v>0</v>
      </c>
      <c r="BU38" s="49">
        <v>0</v>
      </c>
      <c r="BV38" s="49">
        <v>0</v>
      </c>
      <c r="BW38" s="49">
        <v>0</v>
      </c>
      <c r="BX38" s="49">
        <v>0</v>
      </c>
      <c r="BY38" s="72">
        <v>0</v>
      </c>
      <c r="BZ38" s="52">
        <v>5471.59</v>
      </c>
      <c r="CA38" s="49">
        <v>0</v>
      </c>
      <c r="CB38" s="49">
        <v>0</v>
      </c>
      <c r="CC38" s="49">
        <v>0</v>
      </c>
      <c r="CD38" s="72">
        <v>5471.59</v>
      </c>
      <c r="CE38" s="52">
        <v>4575</v>
      </c>
      <c r="CF38" s="49">
        <v>0</v>
      </c>
      <c r="CG38" s="49">
        <v>0</v>
      </c>
      <c r="CH38" s="49">
        <v>0</v>
      </c>
      <c r="CI38" s="72">
        <v>4575</v>
      </c>
      <c r="CJ38" s="52">
        <v>3370</v>
      </c>
      <c r="CK38" s="49">
        <v>0</v>
      </c>
      <c r="CL38" s="49">
        <v>0</v>
      </c>
      <c r="CM38" s="49">
        <v>0</v>
      </c>
      <c r="CN38" s="72">
        <v>3370</v>
      </c>
      <c r="CO38" s="52">
        <v>8307</v>
      </c>
      <c r="CP38" s="49">
        <v>0</v>
      </c>
      <c r="CQ38" s="49">
        <v>0</v>
      </c>
      <c r="CR38" s="49">
        <v>0</v>
      </c>
      <c r="CS38" s="72">
        <v>8307</v>
      </c>
      <c r="CT38" s="48">
        <v>0</v>
      </c>
      <c r="CU38" s="49">
        <v>0</v>
      </c>
      <c r="CV38" s="49">
        <v>0</v>
      </c>
      <c r="CW38" s="49">
        <v>0</v>
      </c>
      <c r="CX38" s="72">
        <v>0</v>
      </c>
      <c r="CY38" s="49">
        <v>0</v>
      </c>
      <c r="CZ38" s="49">
        <v>0</v>
      </c>
      <c r="DA38" s="49">
        <v>0</v>
      </c>
      <c r="DB38" s="49">
        <v>0</v>
      </c>
      <c r="DC38" s="72">
        <v>0</v>
      </c>
      <c r="DD38" s="52">
        <v>0</v>
      </c>
      <c r="DE38" s="49">
        <v>0</v>
      </c>
      <c r="DF38" s="49">
        <v>0</v>
      </c>
      <c r="DG38" s="49">
        <v>0</v>
      </c>
      <c r="DH38" s="72">
        <v>0</v>
      </c>
      <c r="DI38" s="52">
        <v>0</v>
      </c>
      <c r="DJ38" s="49">
        <v>0</v>
      </c>
      <c r="DK38" s="49">
        <v>0</v>
      </c>
      <c r="DL38" s="49">
        <v>0</v>
      </c>
      <c r="DM38" s="72">
        <v>0</v>
      </c>
      <c r="DN38" s="52">
        <v>0</v>
      </c>
      <c r="DO38" s="49">
        <v>0</v>
      </c>
      <c r="DP38" s="49">
        <v>0</v>
      </c>
      <c r="DQ38" s="49">
        <v>0</v>
      </c>
      <c r="DR38" s="72">
        <v>0</v>
      </c>
      <c r="DS38" s="733">
        <v>0</v>
      </c>
      <c r="DT38" s="675">
        <v>0</v>
      </c>
      <c r="DU38" s="52">
        <v>84171</v>
      </c>
      <c r="DV38" s="49">
        <v>0</v>
      </c>
      <c r="DW38" s="49">
        <v>0</v>
      </c>
      <c r="DX38" s="49">
        <v>0</v>
      </c>
      <c r="DY38" s="72">
        <v>84171</v>
      </c>
      <c r="DZ38" s="52">
        <v>121148.15</v>
      </c>
      <c r="EA38" s="49">
        <v>0</v>
      </c>
      <c r="EB38" s="49">
        <v>0</v>
      </c>
      <c r="EC38" s="53">
        <v>0</v>
      </c>
      <c r="ED38" s="715">
        <v>121148.15</v>
      </c>
      <c r="EE38" s="56">
        <v>2</v>
      </c>
      <c r="EF38" s="56">
        <v>6</v>
      </c>
      <c r="EG38" s="57">
        <v>5</v>
      </c>
      <c r="EH38" s="58">
        <v>0</v>
      </c>
      <c r="EI38" s="58">
        <v>0</v>
      </c>
      <c r="EJ38" s="59">
        <v>5</v>
      </c>
      <c r="EK38" s="57">
        <v>0</v>
      </c>
      <c r="EL38" s="58">
        <v>0</v>
      </c>
      <c r="EM38" s="58">
        <v>2</v>
      </c>
      <c r="EN38" s="59">
        <v>2</v>
      </c>
      <c r="EO38" s="60">
        <v>15</v>
      </c>
      <c r="EP38" s="56">
        <v>0</v>
      </c>
      <c r="EQ38" s="56">
        <v>2</v>
      </c>
      <c r="ER38" s="57">
        <v>2</v>
      </c>
      <c r="ES38" s="58">
        <v>0</v>
      </c>
      <c r="ET38" s="58">
        <v>0</v>
      </c>
      <c r="EU38" s="59">
        <v>2</v>
      </c>
      <c r="EV38" s="57">
        <v>1</v>
      </c>
      <c r="EW38" s="58">
        <v>0</v>
      </c>
      <c r="EX38" s="58">
        <v>2</v>
      </c>
      <c r="EY38" s="59">
        <v>3</v>
      </c>
      <c r="EZ38" s="60">
        <v>7</v>
      </c>
      <c r="FA38" s="61">
        <v>2</v>
      </c>
      <c r="FB38" s="62"/>
      <c r="FC38" s="62">
        <v>4</v>
      </c>
      <c r="FD38" s="62">
        <v>0</v>
      </c>
      <c r="FE38" s="63"/>
      <c r="FF38" s="62">
        <v>22</v>
      </c>
      <c r="FG38" s="62">
        <v>6</v>
      </c>
      <c r="FH38" s="63">
        <f>SUM(FF38:FG38)</f>
        <v>28</v>
      </c>
      <c r="FI38" s="40">
        <v>12</v>
      </c>
      <c r="FJ38" s="41">
        <v>9</v>
      </c>
      <c r="FK38" s="40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2">
        <v>0</v>
      </c>
      <c r="FV38" s="69">
        <v>12921</v>
      </c>
      <c r="FW38" s="64">
        <v>530</v>
      </c>
      <c r="FX38" s="64">
        <v>787</v>
      </c>
      <c r="FY38" s="64">
        <v>0</v>
      </c>
      <c r="FZ38" s="64">
        <v>0</v>
      </c>
      <c r="GA38" s="65">
        <v>1317</v>
      </c>
      <c r="GB38" s="64">
        <v>0</v>
      </c>
      <c r="GC38" s="743">
        <v>14238</v>
      </c>
      <c r="GD38" s="67">
        <v>0</v>
      </c>
      <c r="GE38" s="64">
        <v>0</v>
      </c>
      <c r="GF38" s="64">
        <v>0</v>
      </c>
      <c r="GG38" s="68">
        <v>0</v>
      </c>
      <c r="GH38" s="67">
        <v>0</v>
      </c>
      <c r="GI38" s="64">
        <v>0</v>
      </c>
      <c r="GJ38" s="64">
        <v>0</v>
      </c>
      <c r="GK38" s="68">
        <v>0</v>
      </c>
      <c r="GL38" s="67">
        <v>3</v>
      </c>
      <c r="GM38" s="64">
        <v>0</v>
      </c>
      <c r="GN38" s="64">
        <v>0</v>
      </c>
      <c r="GO38" s="68">
        <v>3</v>
      </c>
      <c r="GP38" s="67">
        <v>16</v>
      </c>
      <c r="GQ38" s="64">
        <v>0</v>
      </c>
      <c r="GR38" s="64">
        <v>0</v>
      </c>
      <c r="GS38" s="68">
        <v>16</v>
      </c>
      <c r="GT38" s="67">
        <v>0</v>
      </c>
      <c r="GU38" s="64">
        <v>0</v>
      </c>
      <c r="GV38" s="64">
        <v>0</v>
      </c>
      <c r="GW38" s="68">
        <v>0</v>
      </c>
      <c r="GX38" s="67">
        <v>0</v>
      </c>
      <c r="GY38" s="64">
        <v>0</v>
      </c>
      <c r="GZ38" s="64">
        <v>0</v>
      </c>
      <c r="HA38" s="68">
        <v>0</v>
      </c>
      <c r="HB38" s="67">
        <v>0</v>
      </c>
      <c r="HC38" s="64">
        <v>0</v>
      </c>
      <c r="HD38" s="64">
        <v>0</v>
      </c>
      <c r="HE38" s="68">
        <v>0</v>
      </c>
      <c r="HF38" s="67">
        <v>0</v>
      </c>
      <c r="HG38" s="64">
        <v>0</v>
      </c>
      <c r="HH38" s="64">
        <v>0</v>
      </c>
      <c r="HI38" s="68">
        <v>0</v>
      </c>
      <c r="HJ38" s="69">
        <v>0</v>
      </c>
      <c r="HK38" s="64">
        <v>0</v>
      </c>
      <c r="HL38" s="64">
        <v>0</v>
      </c>
      <c r="HM38" s="68">
        <v>0</v>
      </c>
      <c r="HN38" s="70">
        <v>0</v>
      </c>
      <c r="HO38" s="64">
        <v>240</v>
      </c>
      <c r="HP38" s="64">
        <v>0</v>
      </c>
      <c r="HQ38" s="64">
        <v>0</v>
      </c>
      <c r="HR38" s="68">
        <v>240</v>
      </c>
      <c r="HS38" s="904">
        <v>259</v>
      </c>
    </row>
    <row r="39" spans="1:227" s="742" customFormat="1" ht="15" customHeight="1">
      <c r="A39" s="89">
        <v>32</v>
      </c>
      <c r="B39" s="742" t="s">
        <v>850</v>
      </c>
      <c r="C39" s="435" t="s">
        <v>116</v>
      </c>
      <c r="D39" s="741">
        <v>33</v>
      </c>
      <c r="E39" s="599" t="s">
        <v>74</v>
      </c>
      <c r="F39" s="28"/>
      <c r="G39" s="29"/>
      <c r="H39" s="30"/>
      <c r="I39" s="31"/>
      <c r="J39" s="29"/>
      <c r="K39" s="30"/>
      <c r="L39" s="31">
        <v>0</v>
      </c>
      <c r="M39" s="32"/>
      <c r="N39" s="33">
        <v>0</v>
      </c>
      <c r="O39" s="34">
        <v>0</v>
      </c>
      <c r="P39" s="34">
        <v>0</v>
      </c>
      <c r="Q39" s="35">
        <v>245</v>
      </c>
      <c r="R39" s="36">
        <v>45</v>
      </c>
      <c r="S39" s="673" t="s">
        <v>820</v>
      </c>
      <c r="T39" s="37">
        <v>20</v>
      </c>
      <c r="U39" s="38">
        <v>0</v>
      </c>
      <c r="V39" s="38">
        <v>798</v>
      </c>
      <c r="W39" s="38">
        <v>14</v>
      </c>
      <c r="X39" s="38">
        <v>46</v>
      </c>
      <c r="Y39" s="39">
        <v>878</v>
      </c>
      <c r="Z39" s="37">
        <v>3060</v>
      </c>
      <c r="AA39" s="38">
        <v>129</v>
      </c>
      <c r="AB39" s="39">
        <v>3189</v>
      </c>
      <c r="AC39" s="37">
        <v>0</v>
      </c>
      <c r="AD39" s="38">
        <v>14</v>
      </c>
      <c r="AE39" s="39">
        <v>14</v>
      </c>
      <c r="AF39" s="40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2">
        <v>0</v>
      </c>
      <c r="AR39" s="435">
        <v>0</v>
      </c>
      <c r="AS39" s="43">
        <v>2</v>
      </c>
      <c r="AT39" s="43">
        <v>0</v>
      </c>
      <c r="AU39" s="43">
        <v>3</v>
      </c>
      <c r="AV39" s="43">
        <v>0</v>
      </c>
      <c r="AW39" s="44">
        <v>5</v>
      </c>
      <c r="AX39" s="43">
        <v>1</v>
      </c>
      <c r="AY39" s="43">
        <v>0</v>
      </c>
      <c r="AZ39" s="43">
        <v>1</v>
      </c>
      <c r="BA39" s="45">
        <v>0</v>
      </c>
      <c r="BB39" s="43">
        <v>2</v>
      </c>
      <c r="BC39" s="46">
        <v>2</v>
      </c>
      <c r="BD39" s="43">
        <v>0</v>
      </c>
      <c r="BE39" s="43">
        <v>0</v>
      </c>
      <c r="BF39" s="46">
        <v>0</v>
      </c>
      <c r="BG39" s="47">
        <v>0</v>
      </c>
      <c r="BH39" s="43">
        <v>0</v>
      </c>
      <c r="BI39" s="43">
        <v>0</v>
      </c>
      <c r="BJ39" s="44">
        <v>0</v>
      </c>
      <c r="BK39" s="48">
        <v>0</v>
      </c>
      <c r="BL39" s="49">
        <v>0</v>
      </c>
      <c r="BM39" s="49">
        <v>0</v>
      </c>
      <c r="BN39" s="50">
        <v>0</v>
      </c>
      <c r="BO39" s="51">
        <v>0</v>
      </c>
      <c r="BP39" s="49">
        <v>0</v>
      </c>
      <c r="BQ39" s="49">
        <v>0</v>
      </c>
      <c r="BR39" s="49">
        <v>0</v>
      </c>
      <c r="BS39" s="53">
        <v>0</v>
      </c>
      <c r="BT39" s="72">
        <v>0</v>
      </c>
      <c r="BU39" s="49">
        <v>0</v>
      </c>
      <c r="BV39" s="49">
        <v>0</v>
      </c>
      <c r="BW39" s="49">
        <v>0</v>
      </c>
      <c r="BX39" s="49">
        <v>0</v>
      </c>
      <c r="BY39" s="72">
        <v>0</v>
      </c>
      <c r="BZ39" s="52">
        <v>0</v>
      </c>
      <c r="CA39" s="49">
        <v>0</v>
      </c>
      <c r="CB39" s="49">
        <v>0</v>
      </c>
      <c r="CC39" s="49">
        <v>0</v>
      </c>
      <c r="CD39" s="72">
        <v>0</v>
      </c>
      <c r="CE39" s="52">
        <v>0</v>
      </c>
      <c r="CF39" s="49">
        <v>0</v>
      </c>
      <c r="CG39" s="49">
        <v>0</v>
      </c>
      <c r="CH39" s="49">
        <v>0</v>
      </c>
      <c r="CI39" s="72">
        <v>0</v>
      </c>
      <c r="CJ39" s="52">
        <v>0</v>
      </c>
      <c r="CK39" s="49">
        <v>0</v>
      </c>
      <c r="CL39" s="49">
        <v>0</v>
      </c>
      <c r="CM39" s="49">
        <v>0</v>
      </c>
      <c r="CN39" s="72">
        <v>0</v>
      </c>
      <c r="CO39" s="52">
        <v>0</v>
      </c>
      <c r="CP39" s="49">
        <v>0</v>
      </c>
      <c r="CQ39" s="49">
        <v>0</v>
      </c>
      <c r="CR39" s="49">
        <v>0</v>
      </c>
      <c r="CS39" s="72">
        <v>0</v>
      </c>
      <c r="CT39" s="48">
        <v>0</v>
      </c>
      <c r="CU39" s="49">
        <v>0</v>
      </c>
      <c r="CV39" s="49">
        <v>0</v>
      </c>
      <c r="CW39" s="49">
        <v>0</v>
      </c>
      <c r="CX39" s="72">
        <v>0</v>
      </c>
      <c r="CY39" s="49">
        <v>0</v>
      </c>
      <c r="CZ39" s="49">
        <v>0</v>
      </c>
      <c r="DA39" s="49">
        <v>0</v>
      </c>
      <c r="DB39" s="49">
        <v>0</v>
      </c>
      <c r="DC39" s="72">
        <v>0</v>
      </c>
      <c r="DD39" s="52">
        <v>0</v>
      </c>
      <c r="DE39" s="49">
        <v>0</v>
      </c>
      <c r="DF39" s="49">
        <v>0</v>
      </c>
      <c r="DG39" s="49">
        <v>0</v>
      </c>
      <c r="DH39" s="72">
        <v>0</v>
      </c>
      <c r="DI39" s="52">
        <v>0</v>
      </c>
      <c r="DJ39" s="49">
        <v>0</v>
      </c>
      <c r="DK39" s="49">
        <v>0</v>
      </c>
      <c r="DL39" s="49">
        <v>0</v>
      </c>
      <c r="DM39" s="72">
        <v>0</v>
      </c>
      <c r="DN39" s="52">
        <v>0</v>
      </c>
      <c r="DO39" s="49">
        <v>0</v>
      </c>
      <c r="DP39" s="49">
        <v>0</v>
      </c>
      <c r="DQ39" s="49">
        <v>0</v>
      </c>
      <c r="DR39" s="72">
        <v>0</v>
      </c>
      <c r="DS39" s="733">
        <v>0</v>
      </c>
      <c r="DT39" s="675">
        <v>0</v>
      </c>
      <c r="DU39" s="52">
        <v>52838</v>
      </c>
      <c r="DV39" s="49">
        <v>0</v>
      </c>
      <c r="DW39" s="49">
        <v>0</v>
      </c>
      <c r="DX39" s="49">
        <v>0</v>
      </c>
      <c r="DY39" s="72">
        <v>52838</v>
      </c>
      <c r="DZ39" s="52">
        <v>52838</v>
      </c>
      <c r="EA39" s="49">
        <v>0</v>
      </c>
      <c r="EB39" s="49">
        <v>0</v>
      </c>
      <c r="EC39" s="53">
        <v>0</v>
      </c>
      <c r="ED39" s="715">
        <v>52838</v>
      </c>
      <c r="EE39" s="56">
        <v>0</v>
      </c>
      <c r="EF39" s="56">
        <v>1</v>
      </c>
      <c r="EG39" s="57">
        <v>1</v>
      </c>
      <c r="EH39" s="58">
        <v>0</v>
      </c>
      <c r="EI39" s="58">
        <v>0</v>
      </c>
      <c r="EJ39" s="59">
        <v>1</v>
      </c>
      <c r="EK39" s="57">
        <v>0</v>
      </c>
      <c r="EL39" s="58">
        <v>0</v>
      </c>
      <c r="EM39" s="58">
        <v>0</v>
      </c>
      <c r="EN39" s="59">
        <v>0</v>
      </c>
      <c r="EO39" s="60">
        <v>2</v>
      </c>
      <c r="EP39" s="56">
        <v>0</v>
      </c>
      <c r="EQ39" s="56">
        <v>0</v>
      </c>
      <c r="ER39" s="57">
        <v>0</v>
      </c>
      <c r="ES39" s="58">
        <v>0</v>
      </c>
      <c r="ET39" s="58">
        <v>0</v>
      </c>
      <c r="EU39" s="59">
        <v>0</v>
      </c>
      <c r="EV39" s="57">
        <v>0</v>
      </c>
      <c r="EW39" s="58">
        <v>0</v>
      </c>
      <c r="EX39" s="58">
        <v>1</v>
      </c>
      <c r="EY39" s="59">
        <v>1</v>
      </c>
      <c r="EZ39" s="60">
        <v>1</v>
      </c>
      <c r="FA39" s="61">
        <v>2</v>
      </c>
      <c r="FB39" s="62">
        <v>2</v>
      </c>
      <c r="FC39" s="62">
        <v>0</v>
      </c>
      <c r="FD39" s="62">
        <v>0</v>
      </c>
      <c r="FE39" s="63"/>
      <c r="FF39" s="62">
        <v>3</v>
      </c>
      <c r="FG39" s="62">
        <v>4</v>
      </c>
      <c r="FH39" s="63">
        <f>SUM(FF39:FG39)</f>
        <v>7</v>
      </c>
      <c r="FI39" s="40">
        <v>2</v>
      </c>
      <c r="FJ39" s="41">
        <v>2</v>
      </c>
      <c r="FK39" s="40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2">
        <v>0</v>
      </c>
      <c r="FV39" s="69">
        <v>39759</v>
      </c>
      <c r="FW39" s="64">
        <v>647</v>
      </c>
      <c r="FX39" s="64">
        <v>0</v>
      </c>
      <c r="FY39" s="64">
        <v>0</v>
      </c>
      <c r="FZ39" s="64">
        <v>0</v>
      </c>
      <c r="GA39" s="65">
        <v>647</v>
      </c>
      <c r="GB39" s="64">
        <v>0</v>
      </c>
      <c r="GC39" s="743">
        <v>40406</v>
      </c>
      <c r="GD39" s="67">
        <v>0</v>
      </c>
      <c r="GE39" s="64">
        <v>0</v>
      </c>
      <c r="GF39" s="64">
        <v>0</v>
      </c>
      <c r="GG39" s="68">
        <v>0</v>
      </c>
      <c r="GH39" s="67">
        <v>0</v>
      </c>
      <c r="GI39" s="64">
        <v>0</v>
      </c>
      <c r="GJ39" s="64">
        <v>0</v>
      </c>
      <c r="GK39" s="68">
        <v>0</v>
      </c>
      <c r="GL39" s="67">
        <v>0</v>
      </c>
      <c r="GM39" s="64">
        <v>0</v>
      </c>
      <c r="GN39" s="64">
        <v>0</v>
      </c>
      <c r="GO39" s="68">
        <v>0</v>
      </c>
      <c r="GP39" s="67">
        <v>602</v>
      </c>
      <c r="GQ39" s="64">
        <v>0</v>
      </c>
      <c r="GR39" s="64">
        <v>0</v>
      </c>
      <c r="GS39" s="68">
        <v>602</v>
      </c>
      <c r="GT39" s="67">
        <v>0</v>
      </c>
      <c r="GU39" s="64">
        <v>0</v>
      </c>
      <c r="GV39" s="64">
        <v>0</v>
      </c>
      <c r="GW39" s="68">
        <v>0</v>
      </c>
      <c r="GX39" s="67">
        <v>0</v>
      </c>
      <c r="GY39" s="64">
        <v>0</v>
      </c>
      <c r="GZ39" s="64">
        <v>0</v>
      </c>
      <c r="HA39" s="68">
        <v>0</v>
      </c>
      <c r="HB39" s="67">
        <v>0</v>
      </c>
      <c r="HC39" s="64">
        <v>0</v>
      </c>
      <c r="HD39" s="64">
        <v>0</v>
      </c>
      <c r="HE39" s="68">
        <v>0</v>
      </c>
      <c r="HF39" s="67">
        <v>0</v>
      </c>
      <c r="HG39" s="64">
        <v>0</v>
      </c>
      <c r="HH39" s="64">
        <v>0</v>
      </c>
      <c r="HI39" s="68">
        <v>0</v>
      </c>
      <c r="HJ39" s="69">
        <v>3867</v>
      </c>
      <c r="HK39" s="64">
        <v>215</v>
      </c>
      <c r="HL39" s="64">
        <v>0</v>
      </c>
      <c r="HM39" s="68">
        <v>4082</v>
      </c>
      <c r="HN39" s="70">
        <v>0</v>
      </c>
      <c r="HO39" s="64">
        <v>0</v>
      </c>
      <c r="HP39" s="64">
        <v>0</v>
      </c>
      <c r="HQ39" s="64">
        <v>0</v>
      </c>
      <c r="HR39" s="68">
        <v>0</v>
      </c>
      <c r="HS39" s="904">
        <v>4684</v>
      </c>
    </row>
    <row r="40" spans="1:227" s="928" customFormat="1" ht="15" customHeight="1" thickBot="1">
      <c r="A40" s="89">
        <v>31</v>
      </c>
      <c r="B40" s="928" t="s">
        <v>851</v>
      </c>
      <c r="C40" s="435" t="s">
        <v>319</v>
      </c>
      <c r="D40" s="741">
        <v>34</v>
      </c>
      <c r="E40" s="599" t="s">
        <v>73</v>
      </c>
      <c r="F40" s="28"/>
      <c r="G40" s="29"/>
      <c r="H40" s="30"/>
      <c r="I40" s="31"/>
      <c r="J40" s="29"/>
      <c r="K40" s="30"/>
      <c r="L40" s="31">
        <v>0</v>
      </c>
      <c r="M40" s="32"/>
      <c r="N40" s="33">
        <v>0</v>
      </c>
      <c r="O40" s="34">
        <v>0</v>
      </c>
      <c r="P40" s="34">
        <v>0</v>
      </c>
      <c r="Q40" s="35">
        <v>0</v>
      </c>
      <c r="R40" s="36">
        <v>0</v>
      </c>
      <c r="S40" s="673">
        <v>0</v>
      </c>
      <c r="T40" s="37">
        <v>20</v>
      </c>
      <c r="U40" s="38">
        <v>49</v>
      </c>
      <c r="V40" s="38">
        <v>54</v>
      </c>
      <c r="W40" s="38">
        <v>364</v>
      </c>
      <c r="X40" s="38">
        <v>34</v>
      </c>
      <c r="Y40" s="39">
        <v>521</v>
      </c>
      <c r="Z40" s="37">
        <v>0</v>
      </c>
      <c r="AA40" s="38">
        <v>102</v>
      </c>
      <c r="AB40" s="39">
        <v>102</v>
      </c>
      <c r="AC40" s="37">
        <v>0</v>
      </c>
      <c r="AD40" s="38">
        <v>0</v>
      </c>
      <c r="AE40" s="39">
        <v>0</v>
      </c>
      <c r="AF40" s="40">
        <v>0</v>
      </c>
      <c r="AG40" s="41">
        <v>0</v>
      </c>
      <c r="AH40" s="41">
        <v>0</v>
      </c>
      <c r="AI40" s="41">
        <v>2</v>
      </c>
      <c r="AJ40" s="41">
        <v>2</v>
      </c>
      <c r="AK40" s="41">
        <v>1</v>
      </c>
      <c r="AL40" s="41">
        <v>0</v>
      </c>
      <c r="AM40" s="41">
        <v>0</v>
      </c>
      <c r="AN40" s="41">
        <v>0</v>
      </c>
      <c r="AO40" s="41">
        <v>0</v>
      </c>
      <c r="AP40" s="41">
        <v>3</v>
      </c>
      <c r="AQ40" s="42">
        <v>0</v>
      </c>
      <c r="AR40" s="435">
        <v>0</v>
      </c>
      <c r="AS40" s="43">
        <v>73</v>
      </c>
      <c r="AT40" s="43">
        <v>0</v>
      </c>
      <c r="AU40" s="43">
        <v>0</v>
      </c>
      <c r="AV40" s="43">
        <v>3</v>
      </c>
      <c r="AW40" s="44">
        <v>76</v>
      </c>
      <c r="AX40" s="43">
        <v>17</v>
      </c>
      <c r="AY40" s="43">
        <v>0</v>
      </c>
      <c r="AZ40" s="43">
        <v>17</v>
      </c>
      <c r="BA40" s="45">
        <v>0</v>
      </c>
      <c r="BB40" s="43">
        <v>18</v>
      </c>
      <c r="BC40" s="46">
        <v>18</v>
      </c>
      <c r="BD40" s="43">
        <v>2</v>
      </c>
      <c r="BE40" s="43">
        <v>0</v>
      </c>
      <c r="BF40" s="46">
        <v>2</v>
      </c>
      <c r="BG40" s="47">
        <v>0</v>
      </c>
      <c r="BH40" s="43">
        <v>0</v>
      </c>
      <c r="BI40" s="43">
        <v>0</v>
      </c>
      <c r="BJ40" s="44">
        <v>0</v>
      </c>
      <c r="BK40" s="48">
        <v>204618.51</v>
      </c>
      <c r="BL40" s="49">
        <v>0</v>
      </c>
      <c r="BM40" s="49">
        <v>0</v>
      </c>
      <c r="BN40" s="50">
        <v>0</v>
      </c>
      <c r="BO40" s="51">
        <v>204618.51</v>
      </c>
      <c r="BP40" s="49">
        <v>48449.22</v>
      </c>
      <c r="BQ40" s="49">
        <v>0</v>
      </c>
      <c r="BR40" s="49">
        <v>0</v>
      </c>
      <c r="BS40" s="53">
        <v>0</v>
      </c>
      <c r="BT40" s="930">
        <v>48449.22</v>
      </c>
      <c r="BU40" s="49">
        <v>0</v>
      </c>
      <c r="BV40" s="49">
        <v>0</v>
      </c>
      <c r="BW40" s="49">
        <v>0</v>
      </c>
      <c r="BX40" s="49">
        <v>0</v>
      </c>
      <c r="BY40" s="930">
        <v>0</v>
      </c>
      <c r="BZ40" s="52">
        <v>174</v>
      </c>
      <c r="CA40" s="49">
        <v>0</v>
      </c>
      <c r="CB40" s="49">
        <v>0</v>
      </c>
      <c r="CC40" s="49">
        <v>0</v>
      </c>
      <c r="CD40" s="930">
        <v>174</v>
      </c>
      <c r="CE40" s="52">
        <v>138941.98</v>
      </c>
      <c r="CF40" s="49">
        <v>0</v>
      </c>
      <c r="CG40" s="49">
        <v>0</v>
      </c>
      <c r="CH40" s="49">
        <v>0</v>
      </c>
      <c r="CI40" s="930">
        <v>138941.98</v>
      </c>
      <c r="CJ40" s="52">
        <v>16309.25</v>
      </c>
      <c r="CK40" s="49">
        <v>0</v>
      </c>
      <c r="CL40" s="49">
        <v>0</v>
      </c>
      <c r="CM40" s="49">
        <v>0</v>
      </c>
      <c r="CN40" s="930">
        <v>16309.25</v>
      </c>
      <c r="CO40" s="52">
        <v>244879.91</v>
      </c>
      <c r="CP40" s="49">
        <v>0</v>
      </c>
      <c r="CQ40" s="49">
        <v>0</v>
      </c>
      <c r="CR40" s="49">
        <v>0</v>
      </c>
      <c r="CS40" s="930">
        <v>244879.91</v>
      </c>
      <c r="CT40" s="48">
        <v>0</v>
      </c>
      <c r="CU40" s="49">
        <v>0</v>
      </c>
      <c r="CV40" s="49">
        <v>0</v>
      </c>
      <c r="CW40" s="49">
        <v>0</v>
      </c>
      <c r="CX40" s="930">
        <v>0</v>
      </c>
      <c r="CY40" s="49">
        <v>537154</v>
      </c>
      <c r="CZ40" s="49">
        <v>0</v>
      </c>
      <c r="DA40" s="49">
        <v>0</v>
      </c>
      <c r="DB40" s="49">
        <v>0</v>
      </c>
      <c r="DC40" s="930">
        <v>537154</v>
      </c>
      <c r="DD40" s="52">
        <v>262395.78</v>
      </c>
      <c r="DE40" s="49">
        <v>0</v>
      </c>
      <c r="DF40" s="49">
        <v>0</v>
      </c>
      <c r="DG40" s="49">
        <v>0</v>
      </c>
      <c r="DH40" s="930">
        <v>262395.78</v>
      </c>
      <c r="DI40" s="52">
        <v>75891</v>
      </c>
      <c r="DJ40" s="49">
        <v>0</v>
      </c>
      <c r="DK40" s="49">
        <v>0</v>
      </c>
      <c r="DL40" s="49">
        <v>0</v>
      </c>
      <c r="DM40" s="930">
        <v>75891</v>
      </c>
      <c r="DN40" s="52">
        <v>0</v>
      </c>
      <c r="DO40" s="49">
        <v>0</v>
      </c>
      <c r="DP40" s="49">
        <v>0</v>
      </c>
      <c r="DQ40" s="49">
        <v>0</v>
      </c>
      <c r="DR40" s="930">
        <v>0</v>
      </c>
      <c r="DS40" s="931">
        <v>875440.78</v>
      </c>
      <c r="DT40" s="675">
        <v>0</v>
      </c>
      <c r="DU40" s="52">
        <v>702900.36</v>
      </c>
      <c r="DV40" s="49">
        <v>0</v>
      </c>
      <c r="DW40" s="49">
        <v>0</v>
      </c>
      <c r="DX40" s="49">
        <v>0</v>
      </c>
      <c r="DY40" s="930">
        <v>702900.36</v>
      </c>
      <c r="DZ40" s="52">
        <v>2231714.01</v>
      </c>
      <c r="EA40" s="49">
        <v>0</v>
      </c>
      <c r="EB40" s="49">
        <v>0</v>
      </c>
      <c r="EC40" s="53">
        <v>0</v>
      </c>
      <c r="ED40" s="933">
        <v>2231714.01</v>
      </c>
      <c r="EE40" s="56">
        <v>11</v>
      </c>
      <c r="EF40" s="56">
        <v>15</v>
      </c>
      <c r="EG40" s="57">
        <v>9</v>
      </c>
      <c r="EH40" s="58">
        <v>3</v>
      </c>
      <c r="EI40" s="58">
        <v>0</v>
      </c>
      <c r="EJ40" s="59">
        <v>12</v>
      </c>
      <c r="EK40" s="57">
        <v>0</v>
      </c>
      <c r="EL40" s="58">
        <v>2</v>
      </c>
      <c r="EM40" s="58">
        <v>3</v>
      </c>
      <c r="EN40" s="59">
        <v>5</v>
      </c>
      <c r="EO40" s="60">
        <v>43</v>
      </c>
      <c r="EP40" s="56">
        <v>0</v>
      </c>
      <c r="EQ40" s="56">
        <v>3</v>
      </c>
      <c r="ER40" s="57">
        <v>4</v>
      </c>
      <c r="ES40" s="58">
        <v>0</v>
      </c>
      <c r="ET40" s="58">
        <v>0</v>
      </c>
      <c r="EU40" s="59">
        <v>4</v>
      </c>
      <c r="EV40" s="57">
        <v>3</v>
      </c>
      <c r="EW40" s="58">
        <v>0</v>
      </c>
      <c r="EX40" s="58">
        <v>2</v>
      </c>
      <c r="EY40" s="59">
        <v>5</v>
      </c>
      <c r="EZ40" s="60">
        <v>12</v>
      </c>
      <c r="FA40" s="61">
        <v>7</v>
      </c>
      <c r="FB40" s="62">
        <v>7</v>
      </c>
      <c r="FC40" s="62">
        <v>0</v>
      </c>
      <c r="FD40" s="62">
        <v>0</v>
      </c>
      <c r="FE40" s="63"/>
      <c r="FF40" s="62">
        <v>55</v>
      </c>
      <c r="FG40" s="62">
        <v>14</v>
      </c>
      <c r="FH40" s="63">
        <f>SUM(FF40:FG40)</f>
        <v>69</v>
      </c>
      <c r="FI40" s="40">
        <v>23</v>
      </c>
      <c r="FJ40" s="41">
        <v>40</v>
      </c>
      <c r="FK40" s="40">
        <v>25</v>
      </c>
      <c r="FL40" s="41">
        <v>10</v>
      </c>
      <c r="FM40" s="41">
        <v>5</v>
      </c>
      <c r="FN40" s="41">
        <v>2</v>
      </c>
      <c r="FO40" s="41">
        <v>31</v>
      </c>
      <c r="FP40" s="41">
        <v>9</v>
      </c>
      <c r="FQ40" s="41">
        <v>6</v>
      </c>
      <c r="FR40" s="41">
        <v>6</v>
      </c>
      <c r="FS40" s="41">
        <v>3</v>
      </c>
      <c r="FT40" s="41">
        <v>16</v>
      </c>
      <c r="FU40" s="42">
        <v>150</v>
      </c>
      <c r="FV40" s="69">
        <v>5952</v>
      </c>
      <c r="FW40" s="64">
        <v>193</v>
      </c>
      <c r="FX40" s="64">
        <v>85</v>
      </c>
      <c r="FY40" s="64">
        <v>0</v>
      </c>
      <c r="FZ40" s="64">
        <v>0</v>
      </c>
      <c r="GA40" s="65">
        <v>278</v>
      </c>
      <c r="GB40" s="64">
        <v>78</v>
      </c>
      <c r="GC40" s="743">
        <v>6152</v>
      </c>
      <c r="GD40" s="67">
        <v>0</v>
      </c>
      <c r="GE40" s="64">
        <v>0</v>
      </c>
      <c r="GF40" s="64">
        <v>0</v>
      </c>
      <c r="GG40" s="68">
        <v>0</v>
      </c>
      <c r="GH40" s="67">
        <v>0</v>
      </c>
      <c r="GI40" s="64">
        <v>0</v>
      </c>
      <c r="GJ40" s="64">
        <v>0</v>
      </c>
      <c r="GK40" s="68">
        <v>0</v>
      </c>
      <c r="GL40" s="67">
        <v>5</v>
      </c>
      <c r="GM40" s="64">
        <v>1</v>
      </c>
      <c r="GN40" s="64">
        <v>0</v>
      </c>
      <c r="GO40" s="68">
        <v>6</v>
      </c>
      <c r="GP40" s="67">
        <v>89</v>
      </c>
      <c r="GQ40" s="64">
        <v>0</v>
      </c>
      <c r="GR40" s="64">
        <v>0</v>
      </c>
      <c r="GS40" s="68">
        <v>89</v>
      </c>
      <c r="GT40" s="67">
        <v>0</v>
      </c>
      <c r="GU40" s="64">
        <v>0</v>
      </c>
      <c r="GV40" s="64">
        <v>0</v>
      </c>
      <c r="GW40" s="68">
        <v>0</v>
      </c>
      <c r="GX40" s="67">
        <v>0</v>
      </c>
      <c r="GY40" s="64">
        <v>0</v>
      </c>
      <c r="GZ40" s="64">
        <v>0</v>
      </c>
      <c r="HA40" s="68">
        <v>0</v>
      </c>
      <c r="HB40" s="67">
        <v>30</v>
      </c>
      <c r="HC40" s="64">
        <v>0</v>
      </c>
      <c r="HD40" s="64">
        <v>0</v>
      </c>
      <c r="HE40" s="68">
        <v>30</v>
      </c>
      <c r="HF40" s="67">
        <v>149</v>
      </c>
      <c r="HG40" s="64">
        <v>0</v>
      </c>
      <c r="HH40" s="64">
        <v>0</v>
      </c>
      <c r="HI40" s="68">
        <v>149</v>
      </c>
      <c r="HJ40" s="69">
        <v>31278</v>
      </c>
      <c r="HK40" s="64">
        <v>0</v>
      </c>
      <c r="HL40" s="64">
        <v>0</v>
      </c>
      <c r="HM40" s="68">
        <v>31278</v>
      </c>
      <c r="HN40" s="70">
        <v>0</v>
      </c>
      <c r="HO40" s="64">
        <v>0</v>
      </c>
      <c r="HP40" s="64">
        <v>0</v>
      </c>
      <c r="HQ40" s="64">
        <v>0</v>
      </c>
      <c r="HR40" s="68">
        <v>0</v>
      </c>
      <c r="HS40" s="904">
        <v>31552</v>
      </c>
    </row>
    <row r="41" spans="1:227" s="659" customFormat="1" ht="17.25" customHeight="1" thickBot="1">
      <c r="A41" s="651">
        <v>36</v>
      </c>
      <c r="C41" s="651" t="s">
        <v>854</v>
      </c>
      <c r="D41" s="741">
        <v>35</v>
      </c>
      <c r="E41" s="652" t="s">
        <v>260</v>
      </c>
      <c r="F41" s="653">
        <f>SUM(F7:F40)</f>
        <v>4355</v>
      </c>
      <c r="G41" s="653">
        <f aca="true" t="shared" si="0" ref="G41:L41">SUM(G7:G40)</f>
        <v>2041</v>
      </c>
      <c r="H41" s="653">
        <f t="shared" si="0"/>
        <v>6396</v>
      </c>
      <c r="I41" s="653">
        <f t="shared" si="0"/>
        <v>68789</v>
      </c>
      <c r="J41" s="653">
        <f t="shared" si="0"/>
        <v>9654</v>
      </c>
      <c r="K41" s="653">
        <f t="shared" si="0"/>
        <v>78443</v>
      </c>
      <c r="L41" s="653">
        <f t="shared" si="0"/>
        <v>10100</v>
      </c>
      <c r="M41" s="671">
        <v>3621</v>
      </c>
      <c r="N41" s="653">
        <f>SUM(N7:N40)</f>
        <v>11362</v>
      </c>
      <c r="O41" s="653">
        <f>SUM(O7:O40)</f>
        <v>108290</v>
      </c>
      <c r="P41" s="653">
        <f>SUM(P7:P40)</f>
        <v>3645949</v>
      </c>
      <c r="Q41" s="654">
        <v>273</v>
      </c>
      <c r="R41" s="655">
        <v>60</v>
      </c>
      <c r="S41" s="674" t="s">
        <v>355</v>
      </c>
      <c r="T41" s="656">
        <f>SUM(T7:T40)</f>
        <v>18623.5</v>
      </c>
      <c r="U41" s="656">
        <f aca="true" t="shared" si="1" ref="U41:CF41">SUM(U7:U40)</f>
        <v>5229.3099999999995</v>
      </c>
      <c r="V41" s="656">
        <f t="shared" si="1"/>
        <v>16358.41</v>
      </c>
      <c r="W41" s="656">
        <f t="shared" si="1"/>
        <v>4285.43</v>
      </c>
      <c r="X41" s="656">
        <f t="shared" si="1"/>
        <v>6569.36</v>
      </c>
      <c r="Y41" s="656">
        <f t="shared" si="1"/>
        <v>51066.01</v>
      </c>
      <c r="Z41" s="656">
        <f t="shared" si="1"/>
        <v>101650</v>
      </c>
      <c r="AA41" s="656">
        <f t="shared" si="1"/>
        <v>25280.5</v>
      </c>
      <c r="AB41" s="656">
        <f t="shared" si="1"/>
        <v>126930.5</v>
      </c>
      <c r="AC41" s="656">
        <f t="shared" si="1"/>
        <v>7701</v>
      </c>
      <c r="AD41" s="656">
        <f t="shared" si="1"/>
        <v>1747</v>
      </c>
      <c r="AE41" s="656">
        <f t="shared" si="1"/>
        <v>9448</v>
      </c>
      <c r="AF41" s="656">
        <f t="shared" si="1"/>
        <v>29</v>
      </c>
      <c r="AG41" s="656">
        <f t="shared" si="1"/>
        <v>22</v>
      </c>
      <c r="AH41" s="656">
        <f t="shared" si="1"/>
        <v>40</v>
      </c>
      <c r="AI41" s="656">
        <f t="shared" si="1"/>
        <v>33</v>
      </c>
      <c r="AJ41" s="656">
        <f t="shared" si="1"/>
        <v>72</v>
      </c>
      <c r="AK41" s="656">
        <f t="shared" si="1"/>
        <v>9</v>
      </c>
      <c r="AL41" s="656">
        <f t="shared" si="1"/>
        <v>141</v>
      </c>
      <c r="AM41" s="656">
        <f t="shared" si="1"/>
        <v>16</v>
      </c>
      <c r="AN41" s="656">
        <f t="shared" si="1"/>
        <v>36</v>
      </c>
      <c r="AO41" s="656">
        <f t="shared" si="1"/>
        <v>11</v>
      </c>
      <c r="AP41" s="656">
        <f t="shared" si="1"/>
        <v>109</v>
      </c>
      <c r="AQ41" s="656">
        <f t="shared" si="1"/>
        <v>0</v>
      </c>
      <c r="AR41" s="656">
        <f t="shared" si="1"/>
        <v>0</v>
      </c>
      <c r="AS41" s="656">
        <f t="shared" si="1"/>
        <v>403</v>
      </c>
      <c r="AT41" s="656">
        <f t="shared" si="1"/>
        <v>99</v>
      </c>
      <c r="AU41" s="656">
        <f t="shared" si="1"/>
        <v>211</v>
      </c>
      <c r="AV41" s="656">
        <f t="shared" si="1"/>
        <v>654</v>
      </c>
      <c r="AW41" s="656">
        <f t="shared" si="1"/>
        <v>1367</v>
      </c>
      <c r="AX41" s="656">
        <f t="shared" si="1"/>
        <v>170</v>
      </c>
      <c r="AY41" s="656">
        <f t="shared" si="1"/>
        <v>22</v>
      </c>
      <c r="AZ41" s="656">
        <f t="shared" si="1"/>
        <v>192</v>
      </c>
      <c r="BA41" s="656">
        <f t="shared" si="1"/>
        <v>70</v>
      </c>
      <c r="BB41" s="656">
        <f t="shared" si="1"/>
        <v>147</v>
      </c>
      <c r="BC41" s="656">
        <f t="shared" si="1"/>
        <v>217</v>
      </c>
      <c r="BD41" s="656">
        <f t="shared" si="1"/>
        <v>48</v>
      </c>
      <c r="BE41" s="656">
        <f t="shared" si="1"/>
        <v>12</v>
      </c>
      <c r="BF41" s="656">
        <f t="shared" si="1"/>
        <v>60</v>
      </c>
      <c r="BG41" s="656">
        <f t="shared" si="1"/>
        <v>0</v>
      </c>
      <c r="BH41" s="656">
        <f t="shared" si="1"/>
        <v>30</v>
      </c>
      <c r="BI41" s="656">
        <f t="shared" si="1"/>
        <v>99</v>
      </c>
      <c r="BJ41" s="656">
        <f t="shared" si="1"/>
        <v>129</v>
      </c>
      <c r="BK41" s="656">
        <f t="shared" si="1"/>
        <v>1133064.9500000002</v>
      </c>
      <c r="BL41" s="656">
        <f t="shared" si="1"/>
        <v>337691.72</v>
      </c>
      <c r="BM41" s="656">
        <f t="shared" si="1"/>
        <v>434637.64</v>
      </c>
      <c r="BN41" s="656">
        <f t="shared" si="1"/>
        <v>36485.81</v>
      </c>
      <c r="BO41" s="656">
        <f t="shared" si="1"/>
        <v>1941880.12</v>
      </c>
      <c r="BP41" s="656">
        <f>SUM(BP7:BP40)</f>
        <v>2051358.1099999996</v>
      </c>
      <c r="BQ41" s="656">
        <f t="shared" si="1"/>
        <v>157836.13</v>
      </c>
      <c r="BR41" s="656">
        <f t="shared" si="1"/>
        <v>25201.44</v>
      </c>
      <c r="BS41" s="656">
        <f t="shared" si="1"/>
        <v>0</v>
      </c>
      <c r="BT41" s="656">
        <f t="shared" si="1"/>
        <v>2234395.68</v>
      </c>
      <c r="BU41" s="656">
        <f t="shared" si="1"/>
        <v>99073.54</v>
      </c>
      <c r="BV41" s="656">
        <f t="shared" si="1"/>
        <v>5309.38</v>
      </c>
      <c r="BW41" s="656">
        <f t="shared" si="1"/>
        <v>6314.77</v>
      </c>
      <c r="BX41" s="656">
        <f t="shared" si="1"/>
        <v>0</v>
      </c>
      <c r="BY41" s="656">
        <f t="shared" si="1"/>
        <v>110697.68999999999</v>
      </c>
      <c r="BZ41" s="656">
        <f t="shared" si="1"/>
        <v>79449.22</v>
      </c>
      <c r="CA41" s="656">
        <f t="shared" si="1"/>
        <v>680.3199999999999</v>
      </c>
      <c r="CB41" s="656">
        <f t="shared" si="1"/>
        <v>0</v>
      </c>
      <c r="CC41" s="656">
        <f t="shared" si="1"/>
        <v>0</v>
      </c>
      <c r="CD41" s="656">
        <f t="shared" si="1"/>
        <v>80129.54</v>
      </c>
      <c r="CE41" s="656">
        <f t="shared" si="1"/>
        <v>262812.9</v>
      </c>
      <c r="CF41" s="656">
        <f t="shared" si="1"/>
        <v>20996</v>
      </c>
      <c r="CG41" s="656">
        <f aca="true" t="shared" si="2" ref="CG41:ER41">SUM(CG7:CG40)</f>
        <v>0</v>
      </c>
      <c r="CH41" s="656">
        <f t="shared" si="2"/>
        <v>0</v>
      </c>
      <c r="CI41" s="656">
        <f t="shared" si="2"/>
        <v>283808.89999999997</v>
      </c>
      <c r="CJ41" s="656">
        <f t="shared" si="2"/>
        <v>102673.38999999998</v>
      </c>
      <c r="CK41" s="656">
        <f t="shared" si="2"/>
        <v>0</v>
      </c>
      <c r="CL41" s="656">
        <f t="shared" si="2"/>
        <v>0</v>
      </c>
      <c r="CM41" s="656">
        <f t="shared" si="2"/>
        <v>0</v>
      </c>
      <c r="CN41" s="656">
        <f t="shared" si="2"/>
        <v>102673.38999999998</v>
      </c>
      <c r="CO41" s="656">
        <f t="shared" si="2"/>
        <v>388067.5</v>
      </c>
      <c r="CP41" s="656">
        <f t="shared" si="2"/>
        <v>0</v>
      </c>
      <c r="CQ41" s="656">
        <f t="shared" si="2"/>
        <v>0</v>
      </c>
      <c r="CR41" s="656">
        <f t="shared" si="2"/>
        <v>0</v>
      </c>
      <c r="CS41" s="656">
        <f t="shared" si="2"/>
        <v>388067.5</v>
      </c>
      <c r="CT41" s="656">
        <f t="shared" si="2"/>
        <v>6047.08</v>
      </c>
      <c r="CU41" s="656">
        <f t="shared" si="2"/>
        <v>4511</v>
      </c>
      <c r="CV41" s="656">
        <f t="shared" si="2"/>
        <v>0</v>
      </c>
      <c r="CW41" s="656">
        <f t="shared" si="2"/>
        <v>0</v>
      </c>
      <c r="CX41" s="656">
        <f t="shared" si="2"/>
        <v>10558.08</v>
      </c>
      <c r="CY41" s="656">
        <f t="shared" si="2"/>
        <v>617339.35</v>
      </c>
      <c r="CZ41" s="656">
        <f t="shared" si="2"/>
        <v>0</v>
      </c>
      <c r="DA41" s="656">
        <f t="shared" si="2"/>
        <v>1970</v>
      </c>
      <c r="DB41" s="656">
        <f t="shared" si="2"/>
        <v>0</v>
      </c>
      <c r="DC41" s="656">
        <f t="shared" si="2"/>
        <v>619309.35</v>
      </c>
      <c r="DD41" s="656">
        <f t="shared" si="2"/>
        <v>302826.02</v>
      </c>
      <c r="DE41" s="656">
        <f t="shared" si="2"/>
        <v>0</v>
      </c>
      <c r="DF41" s="656">
        <f t="shared" si="2"/>
        <v>2308.4</v>
      </c>
      <c r="DG41" s="656">
        <f t="shared" si="2"/>
        <v>0</v>
      </c>
      <c r="DH41" s="656">
        <f t="shared" si="2"/>
        <v>305134.42000000004</v>
      </c>
      <c r="DI41" s="656">
        <f t="shared" si="2"/>
        <v>75891</v>
      </c>
      <c r="DJ41" s="656">
        <f t="shared" si="2"/>
        <v>0</v>
      </c>
      <c r="DK41" s="656">
        <f t="shared" si="2"/>
        <v>0</v>
      </c>
      <c r="DL41" s="656">
        <f t="shared" si="2"/>
        <v>0</v>
      </c>
      <c r="DM41" s="656">
        <f t="shared" si="2"/>
        <v>75891</v>
      </c>
      <c r="DN41" s="656">
        <f t="shared" si="2"/>
        <v>43</v>
      </c>
      <c r="DO41" s="656">
        <f t="shared" si="2"/>
        <v>0</v>
      </c>
      <c r="DP41" s="656">
        <f t="shared" si="2"/>
        <v>0</v>
      </c>
      <c r="DQ41" s="656">
        <f t="shared" si="2"/>
        <v>0</v>
      </c>
      <c r="DR41" s="656">
        <f t="shared" si="2"/>
        <v>43</v>
      </c>
      <c r="DS41" s="656">
        <f t="shared" si="2"/>
        <v>1010935.85</v>
      </c>
      <c r="DT41" s="656">
        <f t="shared" si="2"/>
        <v>0</v>
      </c>
      <c r="DU41" s="656">
        <f t="shared" si="2"/>
        <v>960961.3200000001</v>
      </c>
      <c r="DV41" s="656">
        <f t="shared" si="2"/>
        <v>14042</v>
      </c>
      <c r="DW41" s="656">
        <f t="shared" si="2"/>
        <v>0</v>
      </c>
      <c r="DX41" s="656">
        <f t="shared" si="2"/>
        <v>11822</v>
      </c>
      <c r="DY41" s="656">
        <f t="shared" si="2"/>
        <v>986825.3200000001</v>
      </c>
      <c r="DZ41" s="656">
        <f t="shared" si="2"/>
        <v>6079607.379999999</v>
      </c>
      <c r="EA41" s="656">
        <f t="shared" si="2"/>
        <v>541066.55</v>
      </c>
      <c r="EB41" s="656">
        <f t="shared" si="2"/>
        <v>470432.25000000006</v>
      </c>
      <c r="EC41" s="656">
        <f t="shared" si="2"/>
        <v>48307.81</v>
      </c>
      <c r="ED41" s="656">
        <f t="shared" si="2"/>
        <v>7139413.990000001</v>
      </c>
      <c r="EE41" s="656">
        <f t="shared" si="2"/>
        <v>27</v>
      </c>
      <c r="EF41" s="656">
        <f t="shared" si="2"/>
        <v>98</v>
      </c>
      <c r="EG41" s="656">
        <f t="shared" si="2"/>
        <v>116</v>
      </c>
      <c r="EH41" s="656">
        <f t="shared" si="2"/>
        <v>6</v>
      </c>
      <c r="EI41" s="656">
        <f t="shared" si="2"/>
        <v>1</v>
      </c>
      <c r="EJ41" s="656">
        <f t="shared" si="2"/>
        <v>123</v>
      </c>
      <c r="EK41" s="656">
        <f t="shared" si="2"/>
        <v>7</v>
      </c>
      <c r="EL41" s="656">
        <f t="shared" si="2"/>
        <v>4</v>
      </c>
      <c r="EM41" s="656">
        <f t="shared" si="2"/>
        <v>27</v>
      </c>
      <c r="EN41" s="656">
        <f t="shared" si="2"/>
        <v>38</v>
      </c>
      <c r="EO41" s="656">
        <f t="shared" si="2"/>
        <v>286</v>
      </c>
      <c r="EP41" s="656">
        <f t="shared" si="2"/>
        <v>0</v>
      </c>
      <c r="EQ41" s="656">
        <f t="shared" si="2"/>
        <v>22</v>
      </c>
      <c r="ER41" s="656">
        <f t="shared" si="2"/>
        <v>71</v>
      </c>
      <c r="ES41" s="656">
        <f aca="true" t="shared" si="3" ref="ES41:HD41">SUM(ES7:ES40)</f>
        <v>0</v>
      </c>
      <c r="ET41" s="656">
        <f t="shared" si="3"/>
        <v>5</v>
      </c>
      <c r="EU41" s="656">
        <f t="shared" si="3"/>
        <v>76</v>
      </c>
      <c r="EV41" s="656">
        <f t="shared" si="3"/>
        <v>14</v>
      </c>
      <c r="EW41" s="656">
        <f t="shared" si="3"/>
        <v>5</v>
      </c>
      <c r="EX41" s="656">
        <f t="shared" si="3"/>
        <v>26</v>
      </c>
      <c r="EY41" s="656">
        <f t="shared" si="3"/>
        <v>45</v>
      </c>
      <c r="EZ41" s="656">
        <f t="shared" si="3"/>
        <v>143</v>
      </c>
      <c r="FA41" s="656">
        <f t="shared" si="3"/>
        <v>69</v>
      </c>
      <c r="FB41" s="656">
        <f t="shared" si="3"/>
        <v>62</v>
      </c>
      <c r="FC41" s="656">
        <f t="shared" si="3"/>
        <v>7</v>
      </c>
      <c r="FD41" s="656">
        <f t="shared" si="3"/>
        <v>0</v>
      </c>
      <c r="FE41" s="656">
        <f t="shared" si="3"/>
        <v>0</v>
      </c>
      <c r="FF41" s="656">
        <f t="shared" si="3"/>
        <v>429</v>
      </c>
      <c r="FG41" s="656">
        <f t="shared" si="3"/>
        <v>138</v>
      </c>
      <c r="FH41" s="656">
        <f t="shared" si="3"/>
        <v>567</v>
      </c>
      <c r="FI41" s="656">
        <f t="shared" si="3"/>
        <v>347</v>
      </c>
      <c r="FJ41" s="656">
        <f t="shared" si="3"/>
        <v>486</v>
      </c>
      <c r="FK41" s="656">
        <f t="shared" si="3"/>
        <v>91</v>
      </c>
      <c r="FL41" s="656">
        <f t="shared" si="3"/>
        <v>100</v>
      </c>
      <c r="FM41" s="656">
        <f t="shared" si="3"/>
        <v>12</v>
      </c>
      <c r="FN41" s="656">
        <f t="shared" si="3"/>
        <v>3</v>
      </c>
      <c r="FO41" s="656">
        <f t="shared" si="3"/>
        <v>154</v>
      </c>
      <c r="FP41" s="656">
        <f t="shared" si="3"/>
        <v>45</v>
      </c>
      <c r="FQ41" s="656">
        <f t="shared" si="3"/>
        <v>14</v>
      </c>
      <c r="FR41" s="656">
        <f t="shared" si="3"/>
        <v>13</v>
      </c>
      <c r="FS41" s="656">
        <f t="shared" si="3"/>
        <v>6</v>
      </c>
      <c r="FT41" s="656">
        <f t="shared" si="3"/>
        <v>55</v>
      </c>
      <c r="FU41" s="656">
        <f t="shared" si="3"/>
        <v>395</v>
      </c>
      <c r="FV41" s="656">
        <f t="shared" si="3"/>
        <v>2772870</v>
      </c>
      <c r="FW41" s="656">
        <f t="shared" si="3"/>
        <v>58571</v>
      </c>
      <c r="FX41" s="656">
        <f t="shared" si="3"/>
        <v>20113</v>
      </c>
      <c r="FY41" s="656">
        <f t="shared" si="3"/>
        <v>7520</v>
      </c>
      <c r="FZ41" s="656">
        <f t="shared" si="3"/>
        <v>1764</v>
      </c>
      <c r="GA41" s="656">
        <f t="shared" si="3"/>
        <v>87968</v>
      </c>
      <c r="GB41" s="656">
        <f t="shared" si="3"/>
        <v>4330</v>
      </c>
      <c r="GC41" s="656">
        <f t="shared" si="3"/>
        <v>2856508</v>
      </c>
      <c r="GD41" s="656">
        <f t="shared" si="3"/>
        <v>8369</v>
      </c>
      <c r="GE41" s="656">
        <f t="shared" si="3"/>
        <v>75</v>
      </c>
      <c r="GF41" s="656">
        <f t="shared" si="3"/>
        <v>22</v>
      </c>
      <c r="GG41" s="656">
        <f t="shared" si="3"/>
        <v>8422</v>
      </c>
      <c r="GH41" s="656">
        <f t="shared" si="3"/>
        <v>7609</v>
      </c>
      <c r="GI41" s="656">
        <f t="shared" si="3"/>
        <v>33</v>
      </c>
      <c r="GJ41" s="656">
        <f t="shared" si="3"/>
        <v>0</v>
      </c>
      <c r="GK41" s="656">
        <f t="shared" si="3"/>
        <v>7642</v>
      </c>
      <c r="GL41" s="656">
        <f t="shared" si="3"/>
        <v>8006</v>
      </c>
      <c r="GM41" s="656">
        <f t="shared" si="3"/>
        <v>2249</v>
      </c>
      <c r="GN41" s="656">
        <f t="shared" si="3"/>
        <v>1</v>
      </c>
      <c r="GO41" s="656">
        <f t="shared" si="3"/>
        <v>10254</v>
      </c>
      <c r="GP41" s="656">
        <f t="shared" si="3"/>
        <v>27152</v>
      </c>
      <c r="GQ41" s="656">
        <f t="shared" si="3"/>
        <v>2631</v>
      </c>
      <c r="GR41" s="656">
        <f t="shared" si="3"/>
        <v>17</v>
      </c>
      <c r="GS41" s="656">
        <f t="shared" si="3"/>
        <v>29766</v>
      </c>
      <c r="GT41" s="656">
        <f t="shared" si="3"/>
        <v>8212</v>
      </c>
      <c r="GU41" s="656">
        <f t="shared" si="3"/>
        <v>134</v>
      </c>
      <c r="GV41" s="656">
        <f t="shared" si="3"/>
        <v>1</v>
      </c>
      <c r="GW41" s="656">
        <f t="shared" si="3"/>
        <v>8345</v>
      </c>
      <c r="GX41" s="656">
        <f t="shared" si="3"/>
        <v>42021</v>
      </c>
      <c r="GY41" s="656">
        <f t="shared" si="3"/>
        <v>2973</v>
      </c>
      <c r="GZ41" s="656">
        <f t="shared" si="3"/>
        <v>0</v>
      </c>
      <c r="HA41" s="656">
        <f t="shared" si="3"/>
        <v>44994</v>
      </c>
      <c r="HB41" s="656">
        <f t="shared" si="3"/>
        <v>204</v>
      </c>
      <c r="HC41" s="656">
        <f t="shared" si="3"/>
        <v>0</v>
      </c>
      <c r="HD41" s="656">
        <f t="shared" si="3"/>
        <v>31</v>
      </c>
      <c r="HE41" s="656">
        <f aca="true" t="shared" si="4" ref="HE41:HS41">SUM(HE7:HE40)</f>
        <v>173</v>
      </c>
      <c r="HF41" s="656">
        <f t="shared" si="4"/>
        <v>179</v>
      </c>
      <c r="HG41" s="656">
        <f t="shared" si="4"/>
        <v>3</v>
      </c>
      <c r="HH41" s="656">
        <f t="shared" si="4"/>
        <v>1</v>
      </c>
      <c r="HI41" s="656">
        <f t="shared" si="4"/>
        <v>181</v>
      </c>
      <c r="HJ41" s="656">
        <f t="shared" si="4"/>
        <v>35147</v>
      </c>
      <c r="HK41" s="656">
        <f t="shared" si="4"/>
        <v>215</v>
      </c>
      <c r="HL41" s="656">
        <f t="shared" si="4"/>
        <v>0</v>
      </c>
      <c r="HM41" s="656">
        <f t="shared" si="4"/>
        <v>35362</v>
      </c>
      <c r="HN41" s="656">
        <f t="shared" si="4"/>
        <v>0</v>
      </c>
      <c r="HO41" s="656">
        <f t="shared" si="4"/>
        <v>25130</v>
      </c>
      <c r="HP41" s="656">
        <f t="shared" si="4"/>
        <v>491</v>
      </c>
      <c r="HQ41" s="656">
        <f t="shared" si="4"/>
        <v>12</v>
      </c>
      <c r="HR41" s="656">
        <f t="shared" si="4"/>
        <v>25609</v>
      </c>
      <c r="HS41" s="656">
        <f t="shared" si="4"/>
        <v>169051</v>
      </c>
    </row>
    <row r="42" spans="6:227" s="497" customFormat="1" ht="15.75">
      <c r="F42" s="498" t="s">
        <v>875</v>
      </c>
      <c r="G42" s="498"/>
      <c r="I42" s="498"/>
      <c r="J42" s="498"/>
      <c r="K42" s="498"/>
      <c r="L42" s="498"/>
      <c r="M42" s="670" t="s">
        <v>367</v>
      </c>
      <c r="N42" s="498"/>
      <c r="O42" s="498"/>
      <c r="P42" s="498"/>
      <c r="T42" s="499" t="s">
        <v>726</v>
      </c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P42" s="501"/>
      <c r="AR42" s="499" t="s">
        <v>727</v>
      </c>
      <c r="BK42" s="498" t="s">
        <v>728</v>
      </c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8"/>
      <c r="CX42" s="498"/>
      <c r="CY42" s="498"/>
      <c r="CZ42" s="498"/>
      <c r="DA42" s="498"/>
      <c r="DB42" s="498"/>
      <c r="DC42" s="498"/>
      <c r="DD42" s="498"/>
      <c r="DE42" s="498"/>
      <c r="DF42" s="498"/>
      <c r="DG42" s="498"/>
      <c r="DH42" s="498"/>
      <c r="DI42" s="498"/>
      <c r="DJ42" s="498"/>
      <c r="DK42" s="498"/>
      <c r="DL42" s="498"/>
      <c r="DM42" s="498"/>
      <c r="DN42" s="498"/>
      <c r="DO42" s="498"/>
      <c r="DP42" s="498"/>
      <c r="DQ42" s="498"/>
      <c r="DR42" s="498"/>
      <c r="DS42" s="498"/>
      <c r="DT42" s="502"/>
      <c r="DU42" s="498"/>
      <c r="DV42" s="498"/>
      <c r="DW42" s="498"/>
      <c r="DX42" s="498"/>
      <c r="DY42" s="498"/>
      <c r="DZ42" s="498" t="s">
        <v>684</v>
      </c>
      <c r="EA42" s="498"/>
      <c r="EB42" s="498"/>
      <c r="EC42" s="498"/>
      <c r="ED42" s="498"/>
      <c r="EE42" s="26" t="s">
        <v>322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 t="s">
        <v>368</v>
      </c>
      <c r="FB42" s="26"/>
      <c r="FC42" s="26"/>
      <c r="FD42" s="26"/>
      <c r="FE42" s="26"/>
      <c r="FF42" s="26"/>
      <c r="FG42" s="26"/>
      <c r="FH42" s="26"/>
      <c r="FV42" s="498" t="s">
        <v>685</v>
      </c>
      <c r="FW42" s="498"/>
      <c r="FX42" s="498"/>
      <c r="FY42" s="498"/>
      <c r="FZ42" s="498"/>
      <c r="GA42" s="498"/>
      <c r="GB42" s="498"/>
      <c r="GC42" s="503"/>
      <c r="GD42" s="498"/>
      <c r="GE42" s="498"/>
      <c r="GF42" s="498"/>
      <c r="GG42" s="498"/>
      <c r="GH42" s="498"/>
      <c r="GI42" s="498"/>
      <c r="GJ42" s="498"/>
      <c r="GK42" s="498"/>
      <c r="GL42" s="498"/>
      <c r="GM42" s="498"/>
      <c r="GN42" s="498"/>
      <c r="GO42" s="498"/>
      <c r="GP42" s="498"/>
      <c r="GQ42" s="498"/>
      <c r="GR42" s="498"/>
      <c r="GS42" s="498"/>
      <c r="GT42" s="498"/>
      <c r="GU42" s="498"/>
      <c r="GV42" s="498"/>
      <c r="GW42" s="498"/>
      <c r="GX42" s="498"/>
      <c r="GY42" s="498"/>
      <c r="GZ42" s="498"/>
      <c r="HA42" s="498"/>
      <c r="HB42" s="498"/>
      <c r="HC42" s="498"/>
      <c r="HD42" s="498"/>
      <c r="HE42" s="498"/>
      <c r="HF42" s="498"/>
      <c r="HG42" s="498"/>
      <c r="HH42" s="498"/>
      <c r="HI42" s="498"/>
      <c r="HJ42" s="498" t="s">
        <v>370</v>
      </c>
      <c r="HK42" s="498"/>
      <c r="HL42" s="498"/>
      <c r="HM42" s="498"/>
      <c r="HN42" s="498"/>
      <c r="HO42" s="498"/>
      <c r="HP42" s="498"/>
      <c r="HQ42" s="498"/>
      <c r="HR42" s="498"/>
      <c r="HS42" s="504"/>
    </row>
    <row r="43" spans="62:182" ht="15.75">
      <c r="BJ43" s="5" t="s">
        <v>188</v>
      </c>
      <c r="BK43" s="48">
        <v>236609.86</v>
      </c>
      <c r="BL43" s="49">
        <v>0</v>
      </c>
      <c r="BM43" s="49">
        <v>0</v>
      </c>
      <c r="BN43" s="50">
        <v>0</v>
      </c>
      <c r="BO43" s="51">
        <v>236609.86</v>
      </c>
      <c r="BP43" s="49">
        <v>32901.71</v>
      </c>
      <c r="BQ43" s="49">
        <v>0</v>
      </c>
      <c r="BR43" s="49">
        <v>0</v>
      </c>
      <c r="BS43" s="49">
        <v>0</v>
      </c>
      <c r="BT43" s="51">
        <v>32901.71</v>
      </c>
      <c r="BU43" s="52">
        <v>0</v>
      </c>
      <c r="BV43" s="49">
        <v>0</v>
      </c>
      <c r="BW43" s="49">
        <v>0</v>
      </c>
      <c r="BX43" s="49">
        <v>0</v>
      </c>
      <c r="BY43" s="51">
        <v>0</v>
      </c>
      <c r="BZ43" s="52">
        <v>18564.18</v>
      </c>
      <c r="CA43" s="49">
        <v>0</v>
      </c>
      <c r="CB43" s="49">
        <v>0</v>
      </c>
      <c r="CC43" s="49">
        <v>0</v>
      </c>
      <c r="CD43" s="51">
        <v>18564.18</v>
      </c>
      <c r="CE43" s="52">
        <v>147525.86</v>
      </c>
      <c r="CF43" s="49">
        <v>0</v>
      </c>
      <c r="CG43" s="49">
        <v>0</v>
      </c>
      <c r="CH43" s="49">
        <v>0</v>
      </c>
      <c r="CI43" s="53">
        <v>147525.86</v>
      </c>
      <c r="CJ43" s="52">
        <v>25950.33</v>
      </c>
      <c r="CK43" s="49">
        <v>0</v>
      </c>
      <c r="CL43" s="49">
        <v>0</v>
      </c>
      <c r="CM43" s="49">
        <v>0</v>
      </c>
      <c r="CN43" s="51">
        <v>25950.33</v>
      </c>
      <c r="CO43" s="52">
        <v>20036.91</v>
      </c>
      <c r="CP43" s="49">
        <v>0</v>
      </c>
      <c r="CQ43" s="49">
        <v>0</v>
      </c>
      <c r="CR43" s="49">
        <v>0</v>
      </c>
      <c r="CS43" s="51">
        <v>20036.91</v>
      </c>
      <c r="CT43" s="48">
        <v>32068.24</v>
      </c>
      <c r="CU43" s="49">
        <v>0</v>
      </c>
      <c r="CV43" s="49">
        <v>0</v>
      </c>
      <c r="CW43" s="49">
        <v>0</v>
      </c>
      <c r="CX43" s="50">
        <v>32068.24</v>
      </c>
      <c r="CY43" s="49">
        <v>366077.28</v>
      </c>
      <c r="CZ43" s="49">
        <v>0</v>
      </c>
      <c r="DA43" s="49">
        <v>0</v>
      </c>
      <c r="DB43" s="49">
        <v>0</v>
      </c>
      <c r="DC43" s="50">
        <v>366077.28</v>
      </c>
      <c r="DD43" s="52">
        <v>90781.53</v>
      </c>
      <c r="DE43" s="49">
        <v>0</v>
      </c>
      <c r="DF43" s="49">
        <v>0</v>
      </c>
      <c r="DG43" s="49">
        <v>0</v>
      </c>
      <c r="DH43" s="50">
        <v>90781.53</v>
      </c>
      <c r="DI43" s="52">
        <v>50444.3</v>
      </c>
      <c r="DJ43" s="49">
        <v>0</v>
      </c>
      <c r="DK43" s="49">
        <v>0</v>
      </c>
      <c r="DL43" s="49">
        <v>0</v>
      </c>
      <c r="DM43" s="50">
        <v>50444.3</v>
      </c>
      <c r="DN43" s="52">
        <v>7283.2</v>
      </c>
      <c r="DO43" s="49">
        <v>0</v>
      </c>
      <c r="DP43" s="49">
        <v>0</v>
      </c>
      <c r="DQ43" s="49">
        <v>0</v>
      </c>
      <c r="DR43" s="50">
        <v>7283.2</v>
      </c>
      <c r="DS43" s="53"/>
      <c r="DT43" s="54" t="s">
        <v>72</v>
      </c>
      <c r="DU43" s="52">
        <v>618295.07</v>
      </c>
      <c r="DV43" s="49">
        <v>0</v>
      </c>
      <c r="DW43" s="49">
        <v>0</v>
      </c>
      <c r="DX43" s="49">
        <v>0</v>
      </c>
      <c r="DY43" s="50">
        <v>618295.07</v>
      </c>
      <c r="DZ43" s="50">
        <v>1646538.47</v>
      </c>
      <c r="EA43" s="50">
        <v>0</v>
      </c>
      <c r="EB43" s="50">
        <v>0</v>
      </c>
      <c r="EC43" s="50">
        <v>0</v>
      </c>
      <c r="ED43" s="55">
        <v>1646538.47</v>
      </c>
      <c r="EJ43" s="26">
        <f>EE41+EF41+EJ41+EN41</f>
        <v>286</v>
      </c>
      <c r="FZ43" s="20">
        <f>FX41+FZ41</f>
        <v>21877</v>
      </c>
    </row>
    <row r="44" spans="3:189" ht="15.75">
      <c r="C44" s="433"/>
      <c r="D44" s="433"/>
      <c r="E44" s="495"/>
      <c r="AG44">
        <f>AG41+AK41+AL41+AM41+AN41+AJ41+BC41+BF41</f>
        <v>573</v>
      </c>
      <c r="CX44" s="1">
        <f>CX45</f>
        <v>0</v>
      </c>
      <c r="DR44" s="1">
        <f>DR41+DM41+DH41+DC41+CX41</f>
        <v>1010935.85</v>
      </c>
      <c r="GC44" s="21" t="s">
        <v>251</v>
      </c>
      <c r="GD44" s="20">
        <f>GD41+GH41+GL41+GP41+GT41+GX41+HB41+HF41+HJ41+HO41</f>
        <v>162029</v>
      </c>
      <c r="GE44" s="20">
        <f>GE41+GI41+GM41+GQ41+GU41+GY41+HC41+HG41+HK41+HP41</f>
        <v>8804</v>
      </c>
      <c r="GF44" s="20">
        <f>GF41+GJ41+GN41+GR41+GV41+GZ41+HD41+HH41+HL41+HQ41</f>
        <v>85</v>
      </c>
      <c r="GG44" s="20">
        <f>GG41+GK41+GO41+GS41+GW41+HA41+HE41+HI41+HM41+HR41</f>
        <v>170748</v>
      </c>
    </row>
    <row r="45" spans="3:184" ht="15.75">
      <c r="C45" s="433">
        <f>C6</f>
        <v>0</v>
      </c>
      <c r="D45" s="433"/>
      <c r="E45" s="495"/>
      <c r="CU45" s="1">
        <f>CX41+DC41</f>
        <v>629867.4299999999</v>
      </c>
      <c r="DR45" s="707"/>
      <c r="DS45" s="707"/>
      <c r="EE45" s="2">
        <f>EE41+EF41+EQ41</f>
        <v>147</v>
      </c>
      <c r="EI45" s="23">
        <f>EJ41+EN41+EV41+EY41</f>
        <v>220</v>
      </c>
      <c r="GB45" s="20">
        <f>C6</f>
        <v>0</v>
      </c>
    </row>
    <row r="46" spans="4:185" ht="15.75">
      <c r="D46" s="433"/>
      <c r="E46" s="495"/>
      <c r="F46" s="1" t="str">
        <f>H6</f>
        <v>TOTAL PROFESORES</v>
      </c>
      <c r="G46" s="1" t="str">
        <f>K6</f>
        <v>TOTAL ALUMNOS</v>
      </c>
      <c r="H46" s="2" t="str">
        <f>L6</f>
        <v>ALUMNOS DE CENTROS ADSCRITOS, TÍTULOS PROPIOS, ETC</v>
      </c>
      <c r="I46" s="1" t="str">
        <f>N6</f>
        <v>USUARIOS EXTERNOS</v>
      </c>
      <c r="BO46" s="2" t="str">
        <f>BO5</f>
        <v>COMPRA MONOGRAFÍAS</v>
      </c>
      <c r="BP46" s="2" t="str">
        <f>BT5</f>
        <v>SUSCRIPCIONES A PUBLICACIONES PERIÓDICAS</v>
      </c>
      <c r="BQ46" s="2" t="str">
        <f>BY5</f>
        <v>MATERIAL NO LIBRARIO</v>
      </c>
      <c r="BR46" s="2" t="str">
        <f>CD5</f>
        <v>ENCUADERNACIÓN RESTAURACIÓN</v>
      </c>
      <c r="BS46" s="2" t="str">
        <f>CI5</f>
        <v>MATERIAL INFORMÁTICO</v>
      </c>
      <c r="BT46" s="2" t="str">
        <f>CN5</f>
        <v>MATERIAL OFICINA</v>
      </c>
      <c r="BU46" s="2" t="str">
        <f>CS5</f>
        <v>MOBILIARIO</v>
      </c>
      <c r="BV46" s="2" t="str">
        <f>CX5</f>
        <v>BASES DE  DATOS EN INSTALACIÓN LOCAL</v>
      </c>
      <c r="BW46" s="2" t="str">
        <f>DC5</f>
        <v>BASES DE  DATOS EN LÍNEA</v>
      </c>
      <c r="BX46" s="2" t="str">
        <f>DH5</f>
        <v>REVISTAS ELECTRÓNICAS</v>
      </c>
      <c r="BY46" s="2" t="str">
        <f>DM5</f>
        <v>LIBROS ELECTRÓNICOS</v>
      </c>
      <c r="BZ46" s="2" t="str">
        <f>DR5</f>
        <v>OTROS RECURSOS DE INFORMACIÓN ELECTRÓNICA</v>
      </c>
      <c r="CA46" s="2" t="str">
        <f>DY5</f>
        <v>OTROS</v>
      </c>
      <c r="CD46" s="1"/>
      <c r="CN46" s="1"/>
      <c r="CQ46" s="9"/>
      <c r="CS46" s="1"/>
      <c r="GB46" s="20">
        <f>C6</f>
        <v>0</v>
      </c>
      <c r="GC46" s="21" t="s">
        <v>464</v>
      </c>
    </row>
    <row r="47" spans="4:185" ht="15.75">
      <c r="D47" s="433"/>
      <c r="E47" s="433" t="str">
        <f aca="true" t="shared" si="5" ref="E47:E72">C7</f>
        <v>BBA</v>
      </c>
      <c r="F47" s="1">
        <f aca="true" t="shared" si="6" ref="F47:F72">H7</f>
        <v>172</v>
      </c>
      <c r="G47" s="1">
        <f aca="true" t="shared" si="7" ref="G47:G72">K7</f>
        <v>2190</v>
      </c>
      <c r="H47" s="2">
        <f aca="true" t="shared" si="8" ref="H47:H72">L7</f>
        <v>73</v>
      </c>
      <c r="I47" s="1">
        <f aca="true" t="shared" si="9" ref="I47:I72">N7</f>
        <v>0</v>
      </c>
      <c r="BO47" s="2">
        <f>BO41</f>
        <v>1941880.12</v>
      </c>
      <c r="BP47" s="2">
        <f>BT41</f>
        <v>2234395.68</v>
      </c>
      <c r="BQ47" s="2">
        <f>BY41</f>
        <v>110697.68999999999</v>
      </c>
      <c r="BR47" s="2">
        <f>CD41</f>
        <v>80129.54</v>
      </c>
      <c r="BS47" s="2">
        <f>CI41</f>
        <v>283808.89999999997</v>
      </c>
      <c r="BT47" s="2">
        <f>CN41</f>
        <v>102673.38999999998</v>
      </c>
      <c r="BU47" s="2">
        <f>CS41</f>
        <v>388067.5</v>
      </c>
      <c r="BV47" s="2">
        <f>CX41</f>
        <v>10558.08</v>
      </c>
      <c r="BW47" s="2">
        <f>DC41</f>
        <v>619309.35</v>
      </c>
      <c r="BX47" s="2">
        <f>DH41</f>
        <v>305134.42000000004</v>
      </c>
      <c r="BY47" s="2">
        <f>DM41</f>
        <v>75891</v>
      </c>
      <c r="BZ47" s="2">
        <f>DR41</f>
        <v>43</v>
      </c>
      <c r="CA47" s="2">
        <f>DY41</f>
        <v>986825.3200000001</v>
      </c>
      <c r="CB47" s="1">
        <f>SUM(BO47:CA47)</f>
        <v>7139413.99</v>
      </c>
      <c r="CD47" s="1"/>
      <c r="CN47" s="1"/>
      <c r="CQ47" s="9"/>
      <c r="CS47" s="1"/>
      <c r="FB47" s="23">
        <f>FB46*5/7</f>
        <v>0</v>
      </c>
      <c r="GB47" s="20" t="str">
        <f>C7</f>
        <v>BBA</v>
      </c>
      <c r="GC47" s="21">
        <f>GC7+'TODO 8 '!BW7</f>
        <v>38338</v>
      </c>
    </row>
    <row r="48" spans="4:185" ht="15.75">
      <c r="D48" s="433"/>
      <c r="E48" s="433" t="str">
        <f t="shared" si="5"/>
        <v>BIO</v>
      </c>
      <c r="F48" s="1">
        <f t="shared" si="6"/>
        <v>253</v>
      </c>
      <c r="G48" s="1">
        <f t="shared" si="7"/>
        <v>2242</v>
      </c>
      <c r="H48" s="2">
        <f t="shared" si="8"/>
        <v>0</v>
      </c>
      <c r="I48" s="1">
        <f t="shared" si="9"/>
        <v>62</v>
      </c>
      <c r="CB48" s="1">
        <f>SUM(BV47:BZ47)</f>
        <v>1010935.85</v>
      </c>
      <c r="GB48" s="20" t="str">
        <f aca="true" t="shared" si="10" ref="GB48:GB60">C8</f>
        <v>BIO</v>
      </c>
      <c r="GC48" s="21">
        <f>GC8+'TODO 8 '!BW8</f>
        <v>45113</v>
      </c>
    </row>
    <row r="49" spans="4:185" ht="15.75">
      <c r="D49" s="433"/>
      <c r="E49" s="433" t="str">
        <f t="shared" si="5"/>
        <v>BYD</v>
      </c>
      <c r="F49" s="1">
        <f t="shared" si="6"/>
        <v>39</v>
      </c>
      <c r="G49" s="1">
        <f t="shared" si="7"/>
        <v>829</v>
      </c>
      <c r="H49" s="2">
        <f t="shared" si="8"/>
        <v>0</v>
      </c>
      <c r="I49" s="1">
        <f t="shared" si="9"/>
        <v>0</v>
      </c>
      <c r="BP49" s="2" t="s">
        <v>250</v>
      </c>
      <c r="BQ49" s="1">
        <f>BQ47+BV47+BW47+BX47+BY47+BZ47+BO47+BP47</f>
        <v>5297909.34</v>
      </c>
      <c r="CB49" s="650">
        <f>CB48/CB47</f>
        <v>0.1415992757131037</v>
      </c>
      <c r="GB49" s="20" t="str">
        <f t="shared" si="10"/>
        <v>BYD</v>
      </c>
      <c r="GC49" s="21">
        <f>GC9+'TODO 8 '!BW9</f>
        <v>9086</v>
      </c>
    </row>
    <row r="50" spans="4:185" ht="15.75">
      <c r="D50" s="433"/>
      <c r="E50" s="433" t="str">
        <f t="shared" si="5"/>
        <v>CEE</v>
      </c>
      <c r="F50" s="1">
        <f t="shared" si="6"/>
        <v>457</v>
      </c>
      <c r="G50" s="1">
        <f t="shared" si="7"/>
        <v>5686</v>
      </c>
      <c r="H50" s="2">
        <f t="shared" si="8"/>
        <v>2117</v>
      </c>
      <c r="I50" s="1">
        <f t="shared" si="9"/>
        <v>0</v>
      </c>
      <c r="BP50" s="2" t="s">
        <v>249</v>
      </c>
      <c r="BQ50" s="1">
        <f>BV47+BW47+BY47++BX47+BZ47</f>
        <v>1010935.85</v>
      </c>
      <c r="BR50" s="650">
        <f>BQ50/BQ49</f>
        <v>0.19081788402215277</v>
      </c>
      <c r="GB50" s="20" t="str">
        <f t="shared" si="10"/>
        <v>CEE</v>
      </c>
      <c r="GC50" s="21">
        <f>GC10+'TODO 8 '!BW10</f>
        <v>157743</v>
      </c>
    </row>
    <row r="51" spans="4:185" ht="15.75">
      <c r="D51" s="433"/>
      <c r="E51" s="433" t="str">
        <f t="shared" si="5"/>
        <v>FIS</v>
      </c>
      <c r="F51" s="1">
        <f t="shared" si="6"/>
        <v>220</v>
      </c>
      <c r="G51" s="1">
        <f t="shared" si="7"/>
        <v>1752</v>
      </c>
      <c r="H51" s="2">
        <f t="shared" si="8"/>
        <v>0</v>
      </c>
      <c r="I51" s="1">
        <f t="shared" si="9"/>
        <v>5</v>
      </c>
      <c r="BO51" s="621"/>
      <c r="BP51" s="621"/>
      <c r="BQ51" s="622"/>
      <c r="GB51" s="20" t="str">
        <f t="shared" si="10"/>
        <v>FIS</v>
      </c>
      <c r="GC51" s="21">
        <f>GC11+'TODO 8 '!BW11</f>
        <v>35572</v>
      </c>
    </row>
    <row r="52" spans="5:185" ht="15.75">
      <c r="E52" s="433" t="str">
        <f t="shared" si="5"/>
        <v>GEO</v>
      </c>
      <c r="F52" s="1">
        <f t="shared" si="6"/>
        <v>135</v>
      </c>
      <c r="G52" s="1">
        <f t="shared" si="7"/>
        <v>971</v>
      </c>
      <c r="H52" s="2">
        <f t="shared" si="8"/>
        <v>28</v>
      </c>
      <c r="I52" s="1">
        <f t="shared" si="9"/>
        <v>56</v>
      </c>
      <c r="BO52" s="621"/>
      <c r="BP52" s="621"/>
      <c r="BQ52" s="622"/>
      <c r="BR52" s="1">
        <f>BO47+BP47+BQ47+BV47+BW47+BX47+BY47+BZ47</f>
        <v>5297909.34</v>
      </c>
      <c r="GB52" s="20" t="str">
        <f t="shared" si="10"/>
        <v>GEO</v>
      </c>
      <c r="GC52" s="21">
        <f>GC12+'TODO 8 '!BW12</f>
        <v>31821</v>
      </c>
    </row>
    <row r="53" spans="5:185" ht="15.75">
      <c r="E53" s="433" t="str">
        <f t="shared" si="5"/>
        <v>INF</v>
      </c>
      <c r="F53" s="1">
        <f t="shared" si="6"/>
        <v>327</v>
      </c>
      <c r="G53" s="1">
        <f t="shared" si="7"/>
        <v>7643</v>
      </c>
      <c r="H53" s="2">
        <f t="shared" si="8"/>
        <v>588</v>
      </c>
      <c r="I53" s="1">
        <f t="shared" si="9"/>
        <v>0</v>
      </c>
      <c r="BO53" s="621"/>
      <c r="BP53" s="621"/>
      <c r="BQ53" s="622"/>
      <c r="GB53" s="20" t="str">
        <f t="shared" si="10"/>
        <v>INF</v>
      </c>
      <c r="GC53" s="21">
        <f>GC13+'TODO 8 '!BW13</f>
        <v>86879</v>
      </c>
    </row>
    <row r="54" spans="5:185" ht="15.75">
      <c r="E54" s="433" t="str">
        <f t="shared" si="5"/>
        <v>MAT</v>
      </c>
      <c r="F54" s="1">
        <f t="shared" si="6"/>
        <v>162</v>
      </c>
      <c r="G54" s="1">
        <f t="shared" si="7"/>
        <v>1200</v>
      </c>
      <c r="H54" s="2">
        <f t="shared" si="8"/>
        <v>0</v>
      </c>
      <c r="I54" s="1">
        <f t="shared" si="9"/>
        <v>0</v>
      </c>
      <c r="BO54" s="621"/>
      <c r="BP54" s="621"/>
      <c r="BQ54" s="622"/>
      <c r="GB54" s="20" t="str">
        <f t="shared" si="10"/>
        <v>MAT</v>
      </c>
      <c r="GC54" s="21">
        <f>GC14+'TODO 8 '!BW14</f>
        <v>67044</v>
      </c>
    </row>
    <row r="55" spans="5:185" ht="15.75">
      <c r="E55" s="433" t="str">
        <f t="shared" si="5"/>
        <v>CPS</v>
      </c>
      <c r="F55" s="1">
        <f t="shared" si="6"/>
        <v>322</v>
      </c>
      <c r="G55" s="1">
        <f t="shared" si="7"/>
        <v>4468</v>
      </c>
      <c r="H55" s="2">
        <f t="shared" si="8"/>
        <v>211</v>
      </c>
      <c r="I55" s="1">
        <f t="shared" si="9"/>
        <v>329</v>
      </c>
      <c r="BO55" s="621"/>
      <c r="BP55" s="621"/>
      <c r="BQ55" s="622"/>
      <c r="GB55" s="20" t="str">
        <f t="shared" si="10"/>
        <v>CPS</v>
      </c>
      <c r="GC55" s="21">
        <f>GC15+'TODO 8 '!BW15</f>
        <v>181275</v>
      </c>
    </row>
    <row r="56" spans="5:185" ht="15.75">
      <c r="E56" s="433" t="str">
        <f t="shared" si="5"/>
        <v>QUI</v>
      </c>
      <c r="F56" s="1">
        <f t="shared" si="6"/>
        <v>285</v>
      </c>
      <c r="G56" s="1">
        <f t="shared" si="7"/>
        <v>2386</v>
      </c>
      <c r="H56" s="2">
        <f t="shared" si="8"/>
        <v>53</v>
      </c>
      <c r="I56" s="1">
        <f t="shared" si="9"/>
        <v>0</v>
      </c>
      <c r="BO56" s="621"/>
      <c r="BP56" s="621"/>
      <c r="BQ56" s="622"/>
      <c r="GB56" s="20" t="str">
        <f t="shared" si="10"/>
        <v>QUI</v>
      </c>
      <c r="GC56" s="21">
        <f>GC16+'TODO 8 '!BW16</f>
        <v>36586</v>
      </c>
    </row>
    <row r="57" spans="5:185" ht="15.75">
      <c r="E57" s="433" t="str">
        <f t="shared" si="5"/>
        <v>DER</v>
      </c>
      <c r="F57" s="1">
        <f t="shared" si="6"/>
        <v>381</v>
      </c>
      <c r="G57" s="1">
        <f t="shared" si="7"/>
        <v>10329</v>
      </c>
      <c r="H57" s="2">
        <f t="shared" si="8"/>
        <v>1259</v>
      </c>
      <c r="I57" s="1">
        <f t="shared" si="9"/>
        <v>190</v>
      </c>
      <c r="BO57" s="621"/>
      <c r="BP57" s="621"/>
      <c r="BQ57" s="622"/>
      <c r="GB57" s="20" t="str">
        <f t="shared" si="10"/>
        <v>DER</v>
      </c>
      <c r="GC57" s="21">
        <f>GC17+'TODO 8 '!BW17</f>
        <v>498147</v>
      </c>
    </row>
    <row r="58" spans="5:185" ht="15.75">
      <c r="E58" s="433" t="str">
        <f t="shared" si="5"/>
        <v>EDU</v>
      </c>
      <c r="F58" s="1">
        <f t="shared" si="6"/>
        <v>348</v>
      </c>
      <c r="G58" s="1">
        <f t="shared" si="7"/>
        <v>6305</v>
      </c>
      <c r="H58" s="2">
        <f t="shared" si="8"/>
        <v>3609</v>
      </c>
      <c r="I58" s="1">
        <f t="shared" si="9"/>
        <v>0</v>
      </c>
      <c r="BO58" s="621"/>
      <c r="BP58" s="621"/>
      <c r="BQ58" s="622"/>
      <c r="GB58" s="20" t="str">
        <f t="shared" si="10"/>
        <v>EDU</v>
      </c>
      <c r="GC58" s="21">
        <f>GC18+'TODO 8 '!BW18</f>
        <v>156141</v>
      </c>
    </row>
    <row r="59" spans="5:185" ht="15.75">
      <c r="E59" s="433" t="str">
        <f t="shared" si="5"/>
        <v>FAR</v>
      </c>
      <c r="F59" s="1">
        <f t="shared" si="6"/>
        <v>296</v>
      </c>
      <c r="G59" s="1">
        <f t="shared" si="7"/>
        <v>2761</v>
      </c>
      <c r="H59" s="2">
        <f t="shared" si="8"/>
        <v>0</v>
      </c>
      <c r="I59" s="1">
        <f t="shared" si="9"/>
        <v>0</v>
      </c>
      <c r="BO59" s="621"/>
      <c r="BP59" s="621"/>
      <c r="BQ59" s="622"/>
      <c r="GB59" s="20" t="str">
        <f t="shared" si="10"/>
        <v>FAR</v>
      </c>
      <c r="GC59" s="21">
        <f>GC19+'TODO 8 '!BW19</f>
        <v>66270</v>
      </c>
    </row>
    <row r="60" spans="5:185" ht="15.75">
      <c r="E60" s="433" t="str">
        <f t="shared" si="5"/>
        <v>FLL</v>
      </c>
      <c r="F60" s="1">
        <f t="shared" si="6"/>
        <v>370</v>
      </c>
      <c r="G60" s="1">
        <f t="shared" si="7"/>
        <v>3896</v>
      </c>
      <c r="H60" s="2">
        <f t="shared" si="8"/>
        <v>409</v>
      </c>
      <c r="I60" s="1">
        <f t="shared" si="9"/>
        <v>456</v>
      </c>
      <c r="BO60" s="621"/>
      <c r="BP60" s="621"/>
      <c r="BQ60" s="622"/>
      <c r="GB60" s="20" t="str">
        <f t="shared" si="10"/>
        <v>FLL</v>
      </c>
      <c r="GC60" s="21">
        <f>GC20+'TODO 8 '!BW20</f>
        <v>526449</v>
      </c>
    </row>
    <row r="61" spans="5:185" ht="15.75">
      <c r="E61" s="433" t="str">
        <f t="shared" si="5"/>
        <v>FLS</v>
      </c>
      <c r="F61" s="1">
        <f t="shared" si="6"/>
        <v>88</v>
      </c>
      <c r="G61" s="1">
        <f t="shared" si="7"/>
        <v>1172</v>
      </c>
      <c r="H61" s="2">
        <f t="shared" si="8"/>
        <v>0</v>
      </c>
      <c r="I61" s="1">
        <f t="shared" si="9"/>
        <v>64</v>
      </c>
      <c r="BO61" s="621"/>
      <c r="BP61" s="621"/>
      <c r="BQ61" s="622"/>
      <c r="GB61" s="20" t="str">
        <f aca="true" t="shared" si="11" ref="GB61:GB78">C21</f>
        <v>FLS</v>
      </c>
      <c r="GC61" s="21">
        <f>GC21+'TODO 8 '!BW21</f>
        <v>110400</v>
      </c>
    </row>
    <row r="62" spans="5:185" ht="15.75">
      <c r="E62" s="433" t="str">
        <f t="shared" si="5"/>
        <v>GHI</v>
      </c>
      <c r="F62" s="1">
        <f t="shared" si="6"/>
        <v>285</v>
      </c>
      <c r="G62" s="1">
        <f t="shared" si="7"/>
        <v>4152</v>
      </c>
      <c r="H62" s="2">
        <f t="shared" si="8"/>
        <v>59</v>
      </c>
      <c r="I62" s="1">
        <f t="shared" si="9"/>
        <v>793</v>
      </c>
      <c r="BO62" s="621"/>
      <c r="BP62" s="622"/>
      <c r="BQ62" s="622"/>
      <c r="GB62" s="20" t="str">
        <f t="shared" si="11"/>
        <v>GHI</v>
      </c>
      <c r="GC62" s="21">
        <f>GC22+'TODO 8 '!BW22</f>
        <v>331251</v>
      </c>
    </row>
    <row r="63" spans="5:185" ht="15.75">
      <c r="E63" s="433" t="str">
        <f t="shared" si="5"/>
        <v>FDI</v>
      </c>
      <c r="F63" s="1">
        <f t="shared" si="6"/>
        <v>156</v>
      </c>
      <c r="G63" s="1">
        <f t="shared" si="7"/>
        <v>2354</v>
      </c>
      <c r="H63" s="2">
        <f t="shared" si="8"/>
        <v>13</v>
      </c>
      <c r="I63" s="1">
        <f t="shared" si="9"/>
        <v>7</v>
      </c>
      <c r="BO63" s="621"/>
      <c r="BP63" s="622"/>
      <c r="BQ63" s="622"/>
      <c r="GB63" s="20" t="str">
        <f t="shared" si="11"/>
        <v>FDI</v>
      </c>
      <c r="GC63" s="21">
        <f>GC23+'TODO 8 '!BW23</f>
        <v>21286</v>
      </c>
    </row>
    <row r="64" spans="5:185" ht="15.75">
      <c r="E64" s="433" t="str">
        <f t="shared" si="5"/>
        <v>MED</v>
      </c>
      <c r="F64" s="1">
        <f t="shared" si="6"/>
        <v>955</v>
      </c>
      <c r="G64" s="1">
        <f t="shared" si="7"/>
        <v>3880</v>
      </c>
      <c r="H64" s="2">
        <f t="shared" si="8"/>
        <v>0</v>
      </c>
      <c r="I64" s="1">
        <f t="shared" si="9"/>
        <v>0</v>
      </c>
      <c r="BO64" s="621"/>
      <c r="BP64" s="622"/>
      <c r="BQ64" s="622"/>
      <c r="GB64" s="20" t="str">
        <f t="shared" si="11"/>
        <v>MED</v>
      </c>
      <c r="GC64" s="21">
        <f>GC24+'TODO 8 '!BW24</f>
        <v>225785</v>
      </c>
    </row>
    <row r="65" spans="5:185" ht="15.75">
      <c r="E65" s="433" t="str">
        <f t="shared" si="5"/>
        <v>ODO</v>
      </c>
      <c r="F65" s="1">
        <f t="shared" si="6"/>
        <v>150</v>
      </c>
      <c r="G65" s="1">
        <f t="shared" si="7"/>
        <v>800</v>
      </c>
      <c r="H65" s="2">
        <f t="shared" si="8"/>
        <v>203</v>
      </c>
      <c r="I65" s="1">
        <f t="shared" si="9"/>
        <v>12</v>
      </c>
      <c r="BO65" s="621"/>
      <c r="BP65" s="622"/>
      <c r="BQ65" s="622"/>
      <c r="GB65" s="20" t="str">
        <f t="shared" si="11"/>
        <v>ODO</v>
      </c>
      <c r="GC65" s="21">
        <f>GC25+'TODO 8 '!BW25</f>
        <v>12672</v>
      </c>
    </row>
    <row r="66" spans="5:185" ht="15.75">
      <c r="E66" s="433" t="str">
        <f t="shared" si="5"/>
        <v>PSI</v>
      </c>
      <c r="F66" s="1">
        <f t="shared" si="6"/>
        <v>215</v>
      </c>
      <c r="G66" s="1">
        <f t="shared" si="7"/>
        <v>4049</v>
      </c>
      <c r="H66" s="2">
        <f t="shared" si="8"/>
        <v>1052</v>
      </c>
      <c r="I66" s="1">
        <f t="shared" si="9"/>
        <v>9000</v>
      </c>
      <c r="GB66" s="20" t="str">
        <f t="shared" si="11"/>
        <v>PSI</v>
      </c>
      <c r="GC66" s="21">
        <f>GC26+'TODO 8 '!BW26</f>
        <v>78919</v>
      </c>
    </row>
    <row r="67" spans="5:185" ht="15.75">
      <c r="E67" s="433" t="str">
        <f t="shared" si="5"/>
        <v>VET</v>
      </c>
      <c r="F67" s="1">
        <f t="shared" si="6"/>
        <v>272</v>
      </c>
      <c r="G67" s="1">
        <f t="shared" si="7"/>
        <v>1577</v>
      </c>
      <c r="H67" s="2">
        <f t="shared" si="8"/>
        <v>31</v>
      </c>
      <c r="I67" s="1">
        <f t="shared" si="9"/>
        <v>0</v>
      </c>
      <c r="GB67" s="20" t="str">
        <f t="shared" si="11"/>
        <v>VET</v>
      </c>
      <c r="GC67" s="21">
        <f>GC27+'TODO 8 '!BW27</f>
        <v>42434</v>
      </c>
    </row>
    <row r="68" spans="5:185" ht="15.75">
      <c r="E68" s="433" t="str">
        <f t="shared" si="5"/>
        <v>ENF</v>
      </c>
      <c r="F68" s="1">
        <f t="shared" si="6"/>
        <v>182</v>
      </c>
      <c r="G68" s="1">
        <f t="shared" si="7"/>
        <v>1286</v>
      </c>
      <c r="H68" s="2">
        <f t="shared" si="8"/>
        <v>0</v>
      </c>
      <c r="I68" s="1">
        <f t="shared" si="9"/>
        <v>0</v>
      </c>
      <c r="GB68" s="20" t="str">
        <f t="shared" si="11"/>
        <v>ENF</v>
      </c>
      <c r="GC68" s="21">
        <f>GC28+'TODO 8 '!BW28</f>
        <v>16497</v>
      </c>
    </row>
    <row r="69" spans="5:185" ht="15.75">
      <c r="E69" s="433" t="str">
        <f t="shared" si="5"/>
        <v>EST</v>
      </c>
      <c r="F69" s="1">
        <f t="shared" si="6"/>
        <v>64</v>
      </c>
      <c r="G69" s="1">
        <f t="shared" si="7"/>
        <v>313</v>
      </c>
      <c r="H69" s="2">
        <f t="shared" si="8"/>
        <v>25</v>
      </c>
      <c r="I69" s="1">
        <f t="shared" si="9"/>
        <v>0</v>
      </c>
      <c r="GB69" s="20" t="str">
        <f t="shared" si="11"/>
        <v>EST</v>
      </c>
      <c r="GC69" s="21">
        <f>GC29+'TODO 8 '!BW29</f>
        <v>12259</v>
      </c>
    </row>
    <row r="70" spans="5:185" ht="15.75">
      <c r="E70" s="433" t="str">
        <f t="shared" si="5"/>
        <v>EMP</v>
      </c>
      <c r="F70" s="1">
        <f t="shared" si="6"/>
        <v>80</v>
      </c>
      <c r="G70" s="1">
        <f t="shared" si="7"/>
        <v>3106</v>
      </c>
      <c r="H70" s="2">
        <f t="shared" si="8"/>
        <v>25</v>
      </c>
      <c r="I70" s="1">
        <f t="shared" si="9"/>
        <v>36</v>
      </c>
      <c r="GB70" s="20" t="str">
        <f t="shared" si="11"/>
        <v>EMP</v>
      </c>
      <c r="GC70" s="21">
        <f>GC30+'TODO 8 '!BW30</f>
        <v>29955</v>
      </c>
    </row>
    <row r="71" spans="5:185" ht="15.75">
      <c r="E71" s="433" t="str">
        <f t="shared" si="5"/>
        <v>OPT</v>
      </c>
      <c r="F71" s="1">
        <f t="shared" si="6"/>
        <v>114</v>
      </c>
      <c r="G71" s="1">
        <f t="shared" si="7"/>
        <v>1119</v>
      </c>
      <c r="H71" s="2">
        <f t="shared" si="8"/>
        <v>136</v>
      </c>
      <c r="I71" s="1">
        <f t="shared" si="9"/>
        <v>0</v>
      </c>
      <c r="GB71" s="20" t="str">
        <f t="shared" si="11"/>
        <v>OPT</v>
      </c>
      <c r="GC71" s="21">
        <f>GC31+'TODO 8 '!BW31</f>
        <v>8327</v>
      </c>
    </row>
    <row r="72" spans="5:185" ht="15.75">
      <c r="E72" s="433" t="str">
        <f t="shared" si="5"/>
        <v>TRS</v>
      </c>
      <c r="F72" s="1">
        <f t="shared" si="6"/>
        <v>68</v>
      </c>
      <c r="G72" s="1">
        <f t="shared" si="7"/>
        <v>1977</v>
      </c>
      <c r="H72" s="2">
        <f t="shared" si="8"/>
        <v>189</v>
      </c>
      <c r="I72" s="1">
        <f t="shared" si="9"/>
        <v>352</v>
      </c>
      <c r="GB72" s="20" t="str">
        <f t="shared" si="11"/>
        <v>TRS</v>
      </c>
      <c r="GC72" s="21">
        <f>GC32+'TODO 8 '!BW32</f>
        <v>31980</v>
      </c>
    </row>
    <row r="73" spans="3:185" ht="15.75">
      <c r="C73" s="433"/>
      <c r="E73" s="433" t="str">
        <f aca="true" t="shared" si="12" ref="E73:E81">C33</f>
        <v>CDE CEE</v>
      </c>
      <c r="F73" s="1">
        <f aca="true" t="shared" si="13" ref="F73:F81">H33</f>
        <v>0</v>
      </c>
      <c r="G73" s="1">
        <f aca="true" t="shared" si="14" ref="G73:G81">K33</f>
        <v>0</v>
      </c>
      <c r="H73" s="2">
        <f aca="true" t="shared" si="15" ref="H73:H81">L33</f>
        <v>0</v>
      </c>
      <c r="I73" s="1">
        <f aca="true" t="shared" si="16" ref="I73:I81">N33</f>
        <v>0</v>
      </c>
      <c r="GB73" s="20" t="str">
        <f t="shared" si="11"/>
        <v>CDE CEE</v>
      </c>
      <c r="GC73" s="21">
        <f>GC33+'TODO 8 '!BW33</f>
        <v>9603</v>
      </c>
    </row>
    <row r="74" spans="3:185" ht="15.75">
      <c r="C74" s="433"/>
      <c r="E74" s="433" t="str">
        <f t="shared" si="12"/>
        <v>CDE DER</v>
      </c>
      <c r="F74" s="1">
        <f t="shared" si="13"/>
        <v>0</v>
      </c>
      <c r="G74" s="1">
        <f t="shared" si="14"/>
        <v>0</v>
      </c>
      <c r="H74" s="2">
        <f t="shared" si="15"/>
        <v>0</v>
      </c>
      <c r="I74" s="1">
        <f t="shared" si="16"/>
        <v>0</v>
      </c>
      <c r="GB74" s="20" t="str">
        <f t="shared" si="11"/>
        <v>CDE DER</v>
      </c>
      <c r="GC74" s="21">
        <f>GC34+'TODO 8 '!BW34</f>
        <v>11359</v>
      </c>
    </row>
    <row r="75" spans="5:185" ht="15.75">
      <c r="E75" s="433" t="str">
        <f t="shared" si="12"/>
        <v>RLS</v>
      </c>
      <c r="F75" s="1">
        <f t="shared" si="13"/>
        <v>0</v>
      </c>
      <c r="G75" s="1">
        <f t="shared" si="14"/>
        <v>0</v>
      </c>
      <c r="H75" s="2">
        <f t="shared" si="15"/>
        <v>0</v>
      </c>
      <c r="I75" s="1">
        <f t="shared" si="16"/>
        <v>0</v>
      </c>
      <c r="GB75" s="20" t="str">
        <f t="shared" si="11"/>
        <v>RLS</v>
      </c>
      <c r="GC75" s="21">
        <f>GC35+'TODO 8 '!BW35</f>
        <v>10459</v>
      </c>
    </row>
    <row r="76" spans="5:185" ht="15.75">
      <c r="E76" s="433" t="str">
        <f t="shared" si="12"/>
        <v>IRC</v>
      </c>
      <c r="F76" s="1">
        <f t="shared" si="13"/>
        <v>0</v>
      </c>
      <c r="G76" s="1">
        <f t="shared" si="14"/>
        <v>0</v>
      </c>
      <c r="H76" s="2">
        <f t="shared" si="15"/>
        <v>20</v>
      </c>
      <c r="I76" s="1">
        <f t="shared" si="16"/>
        <v>0</v>
      </c>
      <c r="GB76" s="20" t="str">
        <f t="shared" si="11"/>
        <v>IRC</v>
      </c>
      <c r="GC76" s="21">
        <f>GC36+'TODO 8 '!BW36</f>
        <v>973</v>
      </c>
    </row>
    <row r="77" spans="5:185" ht="15.75">
      <c r="E77" s="433" t="str">
        <f t="shared" si="12"/>
        <v>ICR</v>
      </c>
      <c r="F77" s="1">
        <f t="shared" si="13"/>
        <v>0</v>
      </c>
      <c r="G77" s="1">
        <f t="shared" si="14"/>
        <v>0</v>
      </c>
      <c r="H77" s="2">
        <f t="shared" si="15"/>
        <v>0</v>
      </c>
      <c r="I77" s="1">
        <f t="shared" si="16"/>
        <v>0</v>
      </c>
      <c r="GB77" s="20" t="str">
        <f t="shared" si="11"/>
        <v>ICR</v>
      </c>
      <c r="GC77" s="21">
        <f>GC37+'TODO 8 '!BW37</f>
        <v>11398</v>
      </c>
    </row>
    <row r="78" spans="5:185" ht="15.75">
      <c r="E78" s="433" t="str">
        <f t="shared" si="12"/>
        <v>BHI</v>
      </c>
      <c r="F78" s="1">
        <f t="shared" si="13"/>
        <v>0</v>
      </c>
      <c r="G78" s="1">
        <f t="shared" si="14"/>
        <v>0</v>
      </c>
      <c r="H78" s="2">
        <f t="shared" si="15"/>
        <v>0</v>
      </c>
      <c r="I78" s="1">
        <f t="shared" si="16"/>
        <v>0</v>
      </c>
      <c r="GB78" s="20" t="str">
        <f t="shared" si="11"/>
        <v>BHI</v>
      </c>
      <c r="GC78" s="21">
        <f>GC38+'TODO 8 '!BW38</f>
        <v>109470</v>
      </c>
    </row>
    <row r="79" spans="5:185" ht="15.75">
      <c r="E79" s="433" t="str">
        <f t="shared" si="12"/>
        <v>TES</v>
      </c>
      <c r="F79" s="1">
        <f t="shared" si="13"/>
        <v>0</v>
      </c>
      <c r="G79" s="1">
        <f t="shared" si="14"/>
        <v>0</v>
      </c>
      <c r="H79" s="2">
        <f t="shared" si="15"/>
        <v>0</v>
      </c>
      <c r="I79" s="1">
        <f t="shared" si="16"/>
        <v>0</v>
      </c>
      <c r="GB79" s="20" t="str">
        <f>C39</f>
        <v>TES</v>
      </c>
      <c r="GC79" s="21">
        <f>GC39+'TODO 8 '!BW39</f>
        <v>40723</v>
      </c>
    </row>
    <row r="80" spans="5:185" ht="15.75">
      <c r="E80" s="433" t="str">
        <f t="shared" si="12"/>
        <v>SEC</v>
      </c>
      <c r="F80" s="1">
        <f t="shared" si="13"/>
        <v>0</v>
      </c>
      <c r="G80" s="1">
        <f t="shared" si="14"/>
        <v>0</v>
      </c>
      <c r="H80" s="2">
        <f t="shared" si="15"/>
        <v>0</v>
      </c>
      <c r="I80" s="1">
        <f t="shared" si="16"/>
        <v>0</v>
      </c>
      <c r="GB80" s="20" t="str">
        <f>C40</f>
        <v>SEC</v>
      </c>
      <c r="GC80" s="21">
        <f>GC40+'TODO 8 '!BW40</f>
        <v>6279</v>
      </c>
    </row>
    <row r="81" spans="5:185" ht="15.75">
      <c r="E81" s="433" t="str">
        <f t="shared" si="12"/>
        <v>BUC</v>
      </c>
      <c r="F81" s="1">
        <f t="shared" si="13"/>
        <v>6396</v>
      </c>
      <c r="G81" s="1">
        <f t="shared" si="14"/>
        <v>78443</v>
      </c>
      <c r="H81" s="2">
        <f t="shared" si="15"/>
        <v>10100</v>
      </c>
      <c r="I81" s="1">
        <f t="shared" si="16"/>
        <v>11362</v>
      </c>
      <c r="GB81" s="20" t="str">
        <f>C41</f>
        <v>BUC</v>
      </c>
      <c r="GC81" s="21">
        <f>GC41+'TODO 8 '!BW41</f>
        <v>3058493</v>
      </c>
    </row>
    <row r="82" spans="5:9" ht="15.75">
      <c r="E82" s="433">
        <f>C42</f>
        <v>0</v>
      </c>
      <c r="F82" s="1">
        <f>H42</f>
        <v>0</v>
      </c>
      <c r="G82" s="1">
        <f>K42</f>
        <v>0</v>
      </c>
      <c r="H82" s="2">
        <f>L42</f>
        <v>0</v>
      </c>
      <c r="I82" s="1">
        <f>N42</f>
        <v>0</v>
      </c>
    </row>
    <row r="320" ht="15.75">
      <c r="I320" s="910"/>
    </row>
  </sheetData>
  <mergeCells count="139">
    <mergeCell ref="EP3:EY3"/>
    <mergeCell ref="ER4:EU4"/>
    <mergeCell ref="EV4:EY4"/>
    <mergeCell ref="ER5:EU5"/>
    <mergeCell ref="EV5:EY5"/>
    <mergeCell ref="GD3:GS3"/>
    <mergeCell ref="FT3:FU5"/>
    <mergeCell ref="GP4:GS4"/>
    <mergeCell ref="FW4:GA4"/>
    <mergeCell ref="GD4:GG4"/>
    <mergeCell ref="GH4:GK4"/>
    <mergeCell ref="GL4:GO4"/>
    <mergeCell ref="FO4:FP5"/>
    <mergeCell ref="HJ3:HS3"/>
    <mergeCell ref="HN4:HR4"/>
    <mergeCell ref="HB4:HE5"/>
    <mergeCell ref="HF4:HI5"/>
    <mergeCell ref="HJ4:HM5"/>
    <mergeCell ref="GT3:HE3"/>
    <mergeCell ref="FW3:GA3"/>
    <mergeCell ref="GT4:GW4"/>
    <mergeCell ref="GX4:HA4"/>
    <mergeCell ref="EA5:EA6"/>
    <mergeCell ref="EB5:EB6"/>
    <mergeCell ref="FM3:FN5"/>
    <mergeCell ref="EG4:EJ4"/>
    <mergeCell ref="EK4:EN4"/>
    <mergeCell ref="FI3:FL3"/>
    <mergeCell ref="FI4:FJ5"/>
    <mergeCell ref="FK4:FL5"/>
    <mergeCell ref="DZ3:EC4"/>
    <mergeCell ref="FA3:FE3"/>
    <mergeCell ref="CS5:CS6"/>
    <mergeCell ref="CT5:CT6"/>
    <mergeCell ref="CU5:CV5"/>
    <mergeCell ref="CW5:CW6"/>
    <mergeCell ref="CN5:CN6"/>
    <mergeCell ref="CO5:CO6"/>
    <mergeCell ref="CP5:CQ5"/>
    <mergeCell ref="CR5:CR6"/>
    <mergeCell ref="BK5:BK6"/>
    <mergeCell ref="BL5:BM5"/>
    <mergeCell ref="BN5:BN6"/>
    <mergeCell ref="BO5:BO6"/>
    <mergeCell ref="BP5:BP6"/>
    <mergeCell ref="BQ5:BR5"/>
    <mergeCell ref="BS5:BS6"/>
    <mergeCell ref="BT5:BT6"/>
    <mergeCell ref="CA5:CB5"/>
    <mergeCell ref="CC5:CC6"/>
    <mergeCell ref="CD5:CD6"/>
    <mergeCell ref="CE5:CE6"/>
    <mergeCell ref="BV5:BW5"/>
    <mergeCell ref="BX5:BX6"/>
    <mergeCell ref="BY5:BY6"/>
    <mergeCell ref="BZ5:BZ6"/>
    <mergeCell ref="CO4:CR4"/>
    <mergeCell ref="CT4:CW4"/>
    <mergeCell ref="BU5:BU6"/>
    <mergeCell ref="CY4:DB4"/>
    <mergeCell ref="CF5:CG5"/>
    <mergeCell ref="CH5:CH6"/>
    <mergeCell ref="CI5:CI6"/>
    <mergeCell ref="CJ5:CJ6"/>
    <mergeCell ref="CK5:CL5"/>
    <mergeCell ref="CM5:CM6"/>
    <mergeCell ref="BK4:BN4"/>
    <mergeCell ref="BP4:BS4"/>
    <mergeCell ref="BU4:BX4"/>
    <mergeCell ref="BZ4:CC4"/>
    <mergeCell ref="BD3:BF3"/>
    <mergeCell ref="BG3:BJ3"/>
    <mergeCell ref="AS4:AW4"/>
    <mergeCell ref="AX4:AZ4"/>
    <mergeCell ref="BA4:BC5"/>
    <mergeCell ref="BD4:BF5"/>
    <mergeCell ref="BG4:BJ5"/>
    <mergeCell ref="AU5:AV5"/>
    <mergeCell ref="AX5:AZ5"/>
    <mergeCell ref="AF3:AQ3"/>
    <mergeCell ref="AS3:AW3"/>
    <mergeCell ref="AX3:AZ3"/>
    <mergeCell ref="BA3:BC3"/>
    <mergeCell ref="AC3:AE3"/>
    <mergeCell ref="P3:P6"/>
    <mergeCell ref="F3:O3"/>
    <mergeCell ref="T3:Y3"/>
    <mergeCell ref="Z3:AB3"/>
    <mergeCell ref="F5:H5"/>
    <mergeCell ref="F4:H4"/>
    <mergeCell ref="I5:K5"/>
    <mergeCell ref="I4:K4"/>
    <mergeCell ref="FO3:FS3"/>
    <mergeCell ref="FQ4:FS5"/>
    <mergeCell ref="DY5:DY6"/>
    <mergeCell ref="EE3:EN3"/>
    <mergeCell ref="EG5:EJ5"/>
    <mergeCell ref="EK5:EN5"/>
    <mergeCell ref="ED3:ED6"/>
    <mergeCell ref="DT3:DY3"/>
    <mergeCell ref="DZ5:DZ6"/>
    <mergeCell ref="EC5:EC6"/>
    <mergeCell ref="BK3:BO3"/>
    <mergeCell ref="BP3:BT3"/>
    <mergeCell ref="BU3:BY3"/>
    <mergeCell ref="BZ3:CD3"/>
    <mergeCell ref="CE3:CI3"/>
    <mergeCell ref="CJ3:CN3"/>
    <mergeCell ref="CO3:CS3"/>
    <mergeCell ref="DI5:DI6"/>
    <mergeCell ref="CX5:CX6"/>
    <mergeCell ref="CY5:CY6"/>
    <mergeCell ref="CZ5:DA5"/>
    <mergeCell ref="DB5:DB6"/>
    <mergeCell ref="CE4:CH4"/>
    <mergeCell ref="CJ4:CM4"/>
    <mergeCell ref="DT4:DX4"/>
    <mergeCell ref="DS3:DS6"/>
    <mergeCell ref="CT3:DC3"/>
    <mergeCell ref="DH5:DH6"/>
    <mergeCell ref="DL5:DL6"/>
    <mergeCell ref="DM5:DM6"/>
    <mergeCell ref="DC5:DC6"/>
    <mergeCell ref="DD5:DD6"/>
    <mergeCell ref="DE5:DF5"/>
    <mergeCell ref="DG5:DG6"/>
    <mergeCell ref="DU5:DU6"/>
    <mergeCell ref="DV5:DW5"/>
    <mergeCell ref="DX5:DX6"/>
    <mergeCell ref="DN5:DN6"/>
    <mergeCell ref="DO5:DP5"/>
    <mergeCell ref="DQ5:DQ6"/>
    <mergeCell ref="DR5:DR6"/>
    <mergeCell ref="DD3:DM3"/>
    <mergeCell ref="DN3:DR3"/>
    <mergeCell ref="DJ5:DK5"/>
    <mergeCell ref="DN4:DQ4"/>
    <mergeCell ref="DD4:DG4"/>
    <mergeCell ref="DI4:DL4"/>
  </mergeCells>
  <printOptions horizontalCentered="1" verticalCentered="1"/>
  <pageMargins left="0.39" right="0.31" top="0.35433070866141736" bottom="0.4330708661417323" header="0.15" footer="0.2362204724409449"/>
  <pageSetup horizontalDpi="300" verticalDpi="300" orientation="landscape" paperSize="9" scale="70" r:id="rId2"/>
  <headerFooter alignWithMargins="0">
    <oddHeader>&amp;L&amp;18TABLA: &amp;P</oddHeader>
    <oddFooter>&amp;L&amp;8Memoria estadística BUC 2007&amp;R&amp;P</oddFooter>
  </headerFooter>
  <colBreaks count="19" manualBreakCount="19">
    <brk id="16" max="65535" man="1"/>
    <brk id="19" min="1" max="41" man="1"/>
    <brk id="31" min="1" max="41" man="1"/>
    <brk id="43" min="1" max="41" man="1"/>
    <brk id="62" min="1" max="41" man="1"/>
    <brk id="72" min="1" max="41" man="1"/>
    <brk id="82" min="1" max="41" man="1"/>
    <brk id="92" min="1" max="41" man="1"/>
    <brk id="97" min="1" max="41" man="1"/>
    <brk id="107" min="1" max="41" man="1"/>
    <brk id="117" min="1" max="41" man="1"/>
    <brk id="129" min="1" max="41" man="1"/>
    <brk id="134" min="1" max="41" man="1"/>
    <brk id="156" min="1" max="41" man="1"/>
    <brk id="164" min="1" max="41" man="1"/>
    <brk id="177" min="1" max="41" man="1"/>
    <brk id="185" min="1" max="41" man="1"/>
    <brk id="201" min="1" max="41" man="1"/>
    <brk id="217" min="1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1335"/>
  <sheetViews>
    <sheetView showGridLines="0" showZeros="0" view="pageBreakPreview" zoomScaleSheetLayoutView="100" workbookViewId="0" topLeftCell="HS25">
      <selection activeCell="FH45" sqref="FH45"/>
    </sheetView>
  </sheetViews>
  <sheetFormatPr defaultColWidth="11.421875" defaultRowHeight="12.75"/>
  <cols>
    <col min="2" max="2" width="3.28125" style="0" customWidth="1"/>
    <col min="3" max="3" width="4.7109375" style="0" customWidth="1"/>
    <col min="4" max="4" width="3.7109375" style="0" customWidth="1"/>
    <col min="5" max="5" width="41.57421875" style="602" customWidth="1"/>
    <col min="6" max="6" width="11.57421875" style="8" customWidth="1"/>
    <col min="7" max="7" width="15.00390625" style="0" customWidth="1"/>
    <col min="8" max="8" width="15.57421875" style="8" customWidth="1"/>
    <col min="9" max="11" width="6.00390625" style="0" customWidth="1"/>
    <col min="12" max="12" width="7.57421875" style="0" customWidth="1"/>
    <col min="13" max="13" width="6.00390625" style="0" customWidth="1"/>
    <col min="14" max="14" width="8.28125" style="0" customWidth="1"/>
    <col min="15" max="15" width="7.7109375" style="0" customWidth="1"/>
    <col min="16" max="17" width="6.00390625" style="0" customWidth="1"/>
    <col min="18" max="18" width="7.8515625" style="8" customWidth="1"/>
    <col min="19" max="27" width="6.00390625" style="0" customWidth="1"/>
    <col min="28" max="28" width="9.00390625" style="8" customWidth="1"/>
    <col min="30" max="30" width="11.57421875" style="8" customWidth="1"/>
    <col min="32" max="36" width="11.57421875" style="8" customWidth="1"/>
    <col min="39" max="39" width="11.57421875" style="8" customWidth="1"/>
    <col min="40" max="41" width="13.8515625" style="0" customWidth="1"/>
    <col min="45" max="45" width="20.28125" style="0" customWidth="1"/>
    <col min="46" max="48" width="11.57421875" style="8" customWidth="1"/>
    <col min="49" max="49" width="11.7109375" style="10" bestFit="1" customWidth="1"/>
    <col min="50" max="52" width="11.7109375" style="0" bestFit="1" customWidth="1"/>
    <col min="53" max="53" width="11.7109375" style="10" bestFit="1" customWidth="1"/>
    <col min="54" max="54" width="11.7109375" style="0" bestFit="1" customWidth="1"/>
    <col min="55" max="57" width="11.7109375" style="0" customWidth="1"/>
    <col min="58" max="58" width="11.7109375" style="0" bestFit="1" customWidth="1"/>
    <col min="59" max="59" width="11.7109375" style="0" customWidth="1"/>
    <col min="60" max="60" width="11.8515625" style="0" customWidth="1"/>
    <col min="61" max="61" width="14.7109375" style="0" customWidth="1"/>
    <col min="62" max="62" width="11.7109375" style="0" bestFit="1" customWidth="1"/>
    <col min="63" max="63" width="11.7109375" style="0" customWidth="1"/>
    <col min="64" max="65" width="11.7109375" style="0" bestFit="1" customWidth="1"/>
    <col min="66" max="70" width="6.8515625" style="0" customWidth="1"/>
    <col min="71" max="71" width="10.140625" style="10" customWidth="1"/>
    <col min="72" max="73" width="6.8515625" style="0" customWidth="1"/>
    <col min="74" max="74" width="6.8515625" style="10" customWidth="1"/>
    <col min="75" max="75" width="8.00390625" style="10" customWidth="1"/>
    <col min="76" max="85" width="6.8515625" style="0" customWidth="1"/>
    <col min="86" max="86" width="10.00390625" style="0" customWidth="1"/>
    <col min="87" max="90" width="5.421875" style="0" customWidth="1"/>
    <col min="91" max="92" width="7.8515625" style="0" customWidth="1"/>
    <col min="93" max="93" width="7.140625" style="0" customWidth="1"/>
    <col min="94" max="98" width="7.8515625" style="0" customWidth="1"/>
    <col min="99" max="99" width="5.57421875" style="0" customWidth="1"/>
    <col min="100" max="100" width="5.7109375" style="0" customWidth="1"/>
    <col min="101" max="101" width="5.57421875" style="0" customWidth="1"/>
    <col min="102" max="102" width="5.7109375" style="0" customWidth="1"/>
    <col min="103" max="106" width="7.140625" style="0" customWidth="1"/>
    <col min="107" max="107" width="11.7109375" style="0" customWidth="1"/>
    <col min="108" max="108" width="14.421875" style="0" customWidth="1"/>
    <col min="109" max="109" width="12.57421875" style="0" customWidth="1"/>
    <col min="110" max="111" width="8.8515625" style="0" customWidth="1"/>
    <col min="112" max="112" width="12.57421875" style="10" customWidth="1"/>
    <col min="113" max="119" width="8.00390625" style="16" customWidth="1"/>
    <col min="120" max="120" width="8.00390625" style="18" customWidth="1"/>
    <col min="121" max="127" width="8.00390625" style="16" customWidth="1"/>
    <col min="128" max="128" width="8.8515625" style="18" customWidth="1"/>
    <col min="129" max="129" width="8.00390625" style="16" customWidth="1"/>
    <col min="130" max="132" width="19.00390625" style="0" customWidth="1"/>
    <col min="133" max="134" width="6.421875" style="16" customWidth="1"/>
    <col min="135" max="135" width="8.140625" style="16" customWidth="1"/>
    <col min="136" max="136" width="8.28125" style="16" customWidth="1"/>
    <col min="137" max="139" width="6.28125" style="16" customWidth="1"/>
    <col min="140" max="140" width="9.57421875" style="16" customWidth="1"/>
    <col min="141" max="141" width="9.421875" style="19" customWidth="1"/>
    <col min="142" max="143" width="5.57421875" style="16" customWidth="1"/>
    <col min="144" max="144" width="9.421875" style="16" customWidth="1"/>
    <col min="145" max="145" width="7.7109375" style="16" customWidth="1"/>
    <col min="146" max="147" width="7.421875" style="16" customWidth="1"/>
    <col min="148" max="149" width="5.57421875" style="16" customWidth="1"/>
    <col min="150" max="150" width="9.7109375" style="18" customWidth="1"/>
    <col min="151" max="151" width="9.421875" style="16" customWidth="1"/>
    <col min="152" max="153" width="10.28125" style="16" customWidth="1"/>
    <col min="154" max="160" width="9.8515625" style="16" customWidth="1"/>
    <col min="161" max="161" width="12.28125" style="18" customWidth="1"/>
    <col min="162" max="162" width="12.00390625" style="16" customWidth="1"/>
    <col min="163" max="172" width="9.8515625" style="16" customWidth="1"/>
    <col min="173" max="173" width="11.57421875" style="18" customWidth="1"/>
    <col min="174" max="177" width="7.00390625" style="1" customWidth="1"/>
    <col min="178" max="178" width="7.00390625" style="12" customWidth="1"/>
    <col min="179" max="180" width="7.00390625" style="1" customWidth="1"/>
    <col min="181" max="181" width="7.00390625" style="12" customWidth="1"/>
    <col min="182" max="182" width="10.140625" style="11" customWidth="1"/>
    <col min="183" max="186" width="7.28125" style="1" customWidth="1"/>
    <col min="187" max="187" width="7.28125" style="12" customWidth="1"/>
    <col min="188" max="189" width="7.28125" style="1" customWidth="1"/>
    <col min="190" max="190" width="7.28125" style="12" customWidth="1"/>
    <col min="191" max="191" width="9.7109375" style="11" customWidth="1"/>
    <col min="192" max="195" width="7.00390625" style="1" customWidth="1"/>
    <col min="196" max="196" width="8.8515625" style="12" customWidth="1"/>
    <col min="197" max="198" width="7.00390625" style="1" customWidth="1"/>
    <col min="199" max="199" width="7.00390625" style="12" customWidth="1"/>
    <col min="200" max="200" width="10.28125" style="13" customWidth="1"/>
    <col min="201" max="204" width="7.00390625" style="1" customWidth="1"/>
    <col min="205" max="205" width="7.00390625" style="12" customWidth="1"/>
    <col min="206" max="207" width="7.00390625" style="1" customWidth="1"/>
    <col min="208" max="208" width="7.00390625" style="12" customWidth="1"/>
    <col min="209" max="210" width="10.140625" style="13" customWidth="1"/>
    <col min="211" max="212" width="11.57421875" style="15" customWidth="1"/>
    <col min="213" max="213" width="11.57421875" style="14" customWidth="1"/>
    <col min="214" max="215" width="11.57421875" style="12" customWidth="1"/>
    <col min="216" max="216" width="6.00390625" style="4" customWidth="1"/>
    <col min="217" max="217" width="6.00390625" style="0" customWidth="1"/>
    <col min="218" max="218" width="6.00390625" style="4" customWidth="1"/>
    <col min="219" max="219" width="6.00390625" style="0" customWidth="1"/>
    <col min="220" max="220" width="6.00390625" style="4" customWidth="1"/>
    <col min="221" max="221" width="7.28125" style="0" customWidth="1"/>
    <col min="222" max="225" width="6.00390625" style="0" customWidth="1"/>
    <col min="226" max="226" width="6.8515625" style="0" customWidth="1"/>
    <col min="227" max="234" width="9.28125" style="1" customWidth="1"/>
    <col min="235" max="235" width="18.421875" style="1" customWidth="1"/>
    <col min="236" max="236" width="8.8515625" style="0" customWidth="1"/>
  </cols>
  <sheetData>
    <row r="1" spans="5:238" s="531" customFormat="1" ht="21.75" customHeight="1" thickBot="1">
      <c r="E1" s="610"/>
      <c r="F1" s="548" t="s">
        <v>504</v>
      </c>
      <c r="G1" s="549"/>
      <c r="H1" s="548"/>
      <c r="I1" s="548" t="s">
        <v>504</v>
      </c>
      <c r="J1" s="549"/>
      <c r="K1" s="549"/>
      <c r="L1" s="549"/>
      <c r="M1" s="549"/>
      <c r="N1" s="549"/>
      <c r="O1" s="549"/>
      <c r="P1" s="549"/>
      <c r="Q1" s="549"/>
      <c r="R1" s="548"/>
      <c r="S1" s="549"/>
      <c r="T1" s="549"/>
      <c r="U1" s="549"/>
      <c r="V1" s="549"/>
      <c r="W1" s="549"/>
      <c r="X1" s="549"/>
      <c r="Y1" s="549"/>
      <c r="Z1" s="549"/>
      <c r="AA1" s="549"/>
      <c r="AB1" s="548"/>
      <c r="AC1" s="548" t="s">
        <v>504</v>
      </c>
      <c r="AD1" s="548"/>
      <c r="AE1" s="549"/>
      <c r="AF1" s="548"/>
      <c r="AG1" s="549"/>
      <c r="AH1" s="548"/>
      <c r="AI1" s="549"/>
      <c r="AJ1" s="548"/>
      <c r="AK1" s="548" t="s">
        <v>504</v>
      </c>
      <c r="AL1" s="549"/>
      <c r="AM1" s="548"/>
      <c r="AN1" s="549"/>
      <c r="AO1" s="549"/>
      <c r="AP1" s="549"/>
      <c r="AQ1" s="549"/>
      <c r="AR1" s="549"/>
      <c r="AS1" s="549"/>
      <c r="AT1" s="548"/>
      <c r="AU1" s="548"/>
      <c r="AV1" s="548"/>
      <c r="AW1" s="550" t="s">
        <v>242</v>
      </c>
      <c r="AX1" s="551"/>
      <c r="AY1" s="551"/>
      <c r="AZ1" s="551"/>
      <c r="BA1" s="550"/>
      <c r="BB1" s="551"/>
      <c r="BC1" s="551"/>
      <c r="BD1" s="551"/>
      <c r="BE1" s="551"/>
      <c r="BF1" s="551"/>
      <c r="BG1" s="551"/>
      <c r="BH1" s="550" t="s">
        <v>242</v>
      </c>
      <c r="BI1" s="551"/>
      <c r="BJ1" s="551"/>
      <c r="BK1" s="551"/>
      <c r="BL1" s="551"/>
      <c r="BM1" s="551"/>
      <c r="BN1" s="552" t="s">
        <v>725</v>
      </c>
      <c r="BO1" s="553"/>
      <c r="BP1" s="553"/>
      <c r="BQ1" s="553"/>
      <c r="BR1" s="553"/>
      <c r="BS1" s="554"/>
      <c r="BT1" s="553"/>
      <c r="BU1" s="553"/>
      <c r="BV1" s="554"/>
      <c r="BW1" s="554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2" t="s">
        <v>725</v>
      </c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5" t="s">
        <v>295</v>
      </c>
      <c r="DD1" s="555"/>
      <c r="DE1" s="555"/>
      <c r="DF1" s="555"/>
      <c r="DG1" s="555"/>
      <c r="DH1" s="556"/>
      <c r="DI1" s="557" t="s">
        <v>243</v>
      </c>
      <c r="DJ1" s="558"/>
      <c r="DK1" s="558"/>
      <c r="DL1" s="558"/>
      <c r="DM1" s="558"/>
      <c r="DN1" s="558"/>
      <c r="DO1" s="558"/>
      <c r="DP1" s="559"/>
      <c r="DQ1" s="558"/>
      <c r="DR1" s="558"/>
      <c r="DS1" s="558"/>
      <c r="DT1" s="558"/>
      <c r="DU1" s="558"/>
      <c r="DV1" s="558"/>
      <c r="DW1" s="558"/>
      <c r="DX1" s="559"/>
      <c r="DY1" s="558"/>
      <c r="DZ1" s="557" t="s">
        <v>243</v>
      </c>
      <c r="EA1" s="557"/>
      <c r="EB1" s="557"/>
      <c r="EC1" s="557" t="s">
        <v>243</v>
      </c>
      <c r="ED1" s="558"/>
      <c r="EE1" s="558"/>
      <c r="EF1" s="558"/>
      <c r="EG1" s="558"/>
      <c r="EH1" s="558"/>
      <c r="EI1" s="558"/>
      <c r="EJ1" s="558"/>
      <c r="EK1" s="559"/>
      <c r="EL1" s="558"/>
      <c r="EM1" s="558"/>
      <c r="EN1" s="558"/>
      <c r="EO1" s="558"/>
      <c r="EP1" s="558"/>
      <c r="EQ1" s="558"/>
      <c r="ER1" s="558"/>
      <c r="ES1" s="558"/>
      <c r="ET1" s="559"/>
      <c r="EU1" s="558"/>
      <c r="EV1" s="557" t="s">
        <v>243</v>
      </c>
      <c r="EW1" s="558"/>
      <c r="EX1" s="558"/>
      <c r="EY1" s="558"/>
      <c r="EZ1" s="558"/>
      <c r="FA1" s="558"/>
      <c r="FB1" s="558"/>
      <c r="FC1" s="558"/>
      <c r="FD1" s="558"/>
      <c r="FE1" s="559"/>
      <c r="FF1" s="557" t="s">
        <v>243</v>
      </c>
      <c r="FG1" s="558"/>
      <c r="FH1" s="558"/>
      <c r="FI1" s="558"/>
      <c r="FJ1" s="558"/>
      <c r="FK1" s="558"/>
      <c r="FL1" s="558"/>
      <c r="FM1" s="558"/>
      <c r="FN1" s="558"/>
      <c r="FO1" s="558"/>
      <c r="FP1" s="558"/>
      <c r="FQ1" s="559"/>
      <c r="FR1" s="560" t="s">
        <v>244</v>
      </c>
      <c r="FS1" s="560"/>
      <c r="FT1" s="560"/>
      <c r="FU1" s="560"/>
      <c r="FV1" s="561"/>
      <c r="FW1" s="560"/>
      <c r="FX1" s="560"/>
      <c r="FY1" s="561"/>
      <c r="FZ1" s="562"/>
      <c r="GA1" s="560"/>
      <c r="GB1" s="560"/>
      <c r="GC1" s="560"/>
      <c r="GD1" s="560"/>
      <c r="GE1" s="561"/>
      <c r="GF1" s="560"/>
      <c r="GG1" s="560"/>
      <c r="GH1" s="561"/>
      <c r="GI1" s="562"/>
      <c r="GJ1" s="560" t="s">
        <v>244</v>
      </c>
      <c r="GK1" s="560"/>
      <c r="GL1" s="560"/>
      <c r="GM1" s="560"/>
      <c r="GN1" s="561"/>
      <c r="GO1" s="560"/>
      <c r="GP1" s="560"/>
      <c r="GQ1" s="561"/>
      <c r="GR1" s="563"/>
      <c r="GS1" s="560"/>
      <c r="GT1" s="560"/>
      <c r="GU1" s="560"/>
      <c r="GV1" s="560"/>
      <c r="GW1" s="561"/>
      <c r="GX1" s="560"/>
      <c r="GY1" s="560"/>
      <c r="GZ1" s="561"/>
      <c r="HA1" s="563"/>
      <c r="HB1" s="560" t="s">
        <v>244</v>
      </c>
      <c r="HC1" s="564"/>
      <c r="HD1" s="564"/>
      <c r="HE1" s="565"/>
      <c r="HF1" s="561"/>
      <c r="HG1" s="566" t="s">
        <v>64</v>
      </c>
      <c r="HH1" s="567"/>
      <c r="HI1" s="568"/>
      <c r="HJ1" s="567"/>
      <c r="HK1" s="568"/>
      <c r="HL1" s="567"/>
      <c r="HM1" s="568"/>
      <c r="HN1" s="568"/>
      <c r="HO1" s="568"/>
      <c r="HP1" s="568"/>
      <c r="HQ1" s="568"/>
      <c r="HR1" s="568"/>
      <c r="HS1" s="569" t="s">
        <v>245</v>
      </c>
      <c r="HT1" s="569"/>
      <c r="HU1" s="569"/>
      <c r="HV1" s="569"/>
      <c r="HW1" s="569"/>
      <c r="HX1" s="569"/>
      <c r="HY1" s="569"/>
      <c r="HZ1" s="569"/>
      <c r="IA1" s="569"/>
      <c r="IB1" s="570" t="s">
        <v>248</v>
      </c>
      <c r="IC1" s="570"/>
      <c r="ID1" s="570"/>
    </row>
    <row r="2" spans="6:238" s="133" customFormat="1" ht="39" customHeight="1" thickBot="1">
      <c r="F2" s="1750" t="s">
        <v>371</v>
      </c>
      <c r="G2" s="1751"/>
      <c r="H2" s="1752"/>
      <c r="I2" s="1753" t="s">
        <v>601</v>
      </c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1754"/>
      <c r="Y2" s="1754"/>
      <c r="Z2" s="1754"/>
      <c r="AA2" s="1754"/>
      <c r="AB2" s="1755"/>
      <c r="AC2" s="1756" t="s">
        <v>602</v>
      </c>
      <c r="AD2" s="1757"/>
      <c r="AE2" s="1757"/>
      <c r="AF2" s="1672"/>
      <c r="AG2" s="1671" t="s">
        <v>624</v>
      </c>
      <c r="AH2" s="1757"/>
      <c r="AI2" s="1757"/>
      <c r="AJ2" s="1672"/>
      <c r="AK2" s="1765" t="s">
        <v>603</v>
      </c>
      <c r="AL2" s="1766"/>
      <c r="AM2" s="1766"/>
      <c r="AN2" s="1767"/>
      <c r="AO2" s="480"/>
      <c r="AP2" s="1683" t="s">
        <v>604</v>
      </c>
      <c r="AQ2" s="1684"/>
      <c r="AR2" s="1684"/>
      <c r="AS2" s="1684"/>
      <c r="AT2" s="1685"/>
      <c r="AU2" s="1671" t="s">
        <v>121</v>
      </c>
      <c r="AV2" s="1672"/>
      <c r="AW2" s="1697" t="s">
        <v>375</v>
      </c>
      <c r="AX2" s="1698"/>
      <c r="AY2" s="1698"/>
      <c r="AZ2" s="1698"/>
      <c r="BA2" s="1698"/>
      <c r="BB2" s="1698"/>
      <c r="BC2" s="1698"/>
      <c r="BD2" s="1698"/>
      <c r="BE2" s="1698"/>
      <c r="BF2" s="1698"/>
      <c r="BG2" s="452"/>
      <c r="BH2" s="1699" t="s">
        <v>505</v>
      </c>
      <c r="BI2" s="1700"/>
      <c r="BJ2" s="1701"/>
      <c r="BK2" s="128"/>
      <c r="BL2" s="1695"/>
      <c r="BM2" s="1696"/>
      <c r="BN2" s="1686" t="s">
        <v>507</v>
      </c>
      <c r="BO2" s="1687"/>
      <c r="BP2" s="1687"/>
      <c r="BQ2" s="1687"/>
      <c r="BR2" s="1687"/>
      <c r="BS2" s="1687"/>
      <c r="BT2" s="1687"/>
      <c r="BU2" s="1687"/>
      <c r="BV2" s="1687"/>
      <c r="BW2" s="1687"/>
      <c r="BX2" s="1687"/>
      <c r="BY2" s="1687"/>
      <c r="BZ2" s="1687"/>
      <c r="CA2" s="1687"/>
      <c r="CB2" s="1687"/>
      <c r="CC2" s="1687"/>
      <c r="CD2" s="1687"/>
      <c r="CE2" s="1687"/>
      <c r="CF2" s="1687"/>
      <c r="CG2" s="1688"/>
      <c r="CH2" s="1689" t="s">
        <v>538</v>
      </c>
      <c r="CI2" s="1690"/>
      <c r="CJ2" s="1690"/>
      <c r="CK2" s="1690"/>
      <c r="CL2" s="1691"/>
      <c r="CM2" s="1692" t="s">
        <v>508</v>
      </c>
      <c r="CN2" s="1693"/>
      <c r="CO2" s="1693"/>
      <c r="CP2" s="1693"/>
      <c r="CQ2" s="1693"/>
      <c r="CR2" s="1693"/>
      <c r="CS2" s="1693"/>
      <c r="CT2" s="1693"/>
      <c r="CU2" s="1693"/>
      <c r="CV2" s="1693"/>
      <c r="CW2" s="1693"/>
      <c r="CX2" s="1694"/>
      <c r="CY2" s="1742" t="s">
        <v>631</v>
      </c>
      <c r="CZ2" s="1743"/>
      <c r="DA2" s="1743"/>
      <c r="DB2" s="1744"/>
      <c r="DC2" s="129" t="s">
        <v>546</v>
      </c>
      <c r="DD2" s="130"/>
      <c r="DE2" s="130"/>
      <c r="DF2" s="130"/>
      <c r="DG2" s="130"/>
      <c r="DH2" s="131"/>
      <c r="DI2" s="1736" t="s">
        <v>668</v>
      </c>
      <c r="DJ2" s="1737"/>
      <c r="DK2" s="1745"/>
      <c r="DL2" s="1745"/>
      <c r="DM2" s="1745"/>
      <c r="DN2" s="1745"/>
      <c r="DO2" s="1745"/>
      <c r="DP2" s="1745"/>
      <c r="DQ2" s="1745"/>
      <c r="DR2" s="1745"/>
      <c r="DS2" s="1745"/>
      <c r="DT2" s="1745"/>
      <c r="DU2" s="1745"/>
      <c r="DV2" s="1745"/>
      <c r="DW2" s="1745"/>
      <c r="DX2" s="1745"/>
      <c r="DY2" s="1746"/>
      <c r="DZ2" s="129" t="s">
        <v>42</v>
      </c>
      <c r="EA2" s="130"/>
      <c r="EB2" s="131"/>
      <c r="EC2" s="1736" t="s">
        <v>43</v>
      </c>
      <c r="ED2" s="1737"/>
      <c r="EE2" s="1737"/>
      <c r="EF2" s="1737"/>
      <c r="EG2" s="1737"/>
      <c r="EH2" s="1737"/>
      <c r="EI2" s="1737"/>
      <c r="EJ2" s="1737"/>
      <c r="EK2" s="1737"/>
      <c r="EL2" s="1737"/>
      <c r="EM2" s="1737"/>
      <c r="EN2" s="1737"/>
      <c r="EO2" s="1737"/>
      <c r="EP2" s="1737"/>
      <c r="EQ2" s="1737"/>
      <c r="ER2" s="1737"/>
      <c r="ES2" s="1737"/>
      <c r="ET2" s="1737"/>
      <c r="EU2" s="1738"/>
      <c r="EV2" s="1736" t="s">
        <v>46</v>
      </c>
      <c r="EW2" s="1737"/>
      <c r="EX2" s="1737"/>
      <c r="EY2" s="1737"/>
      <c r="EZ2" s="1737"/>
      <c r="FA2" s="1737"/>
      <c r="FB2" s="1737"/>
      <c r="FC2" s="1737"/>
      <c r="FD2" s="1737"/>
      <c r="FE2" s="1737"/>
      <c r="FF2" s="1736" t="s">
        <v>46</v>
      </c>
      <c r="FG2" s="1737"/>
      <c r="FH2" s="1737"/>
      <c r="FI2" s="1737"/>
      <c r="FJ2" s="1737"/>
      <c r="FK2" s="1737"/>
      <c r="FL2" s="1737"/>
      <c r="FM2" s="1737"/>
      <c r="FN2" s="1737"/>
      <c r="FO2" s="1737"/>
      <c r="FP2" s="1737"/>
      <c r="FQ2" s="1738"/>
      <c r="FR2" s="1812" t="s">
        <v>606</v>
      </c>
      <c r="FS2" s="1805"/>
      <c r="FT2" s="1805"/>
      <c r="FU2" s="1805"/>
      <c r="FV2" s="1805"/>
      <c r="FW2" s="1805"/>
      <c r="FX2" s="1805"/>
      <c r="FY2" s="1805"/>
      <c r="FZ2" s="1806"/>
      <c r="GA2" s="1812" t="s">
        <v>606</v>
      </c>
      <c r="GB2" s="1805"/>
      <c r="GC2" s="1805"/>
      <c r="GD2" s="1805"/>
      <c r="GE2" s="1805"/>
      <c r="GF2" s="1805"/>
      <c r="GG2" s="1805"/>
      <c r="GH2" s="1805"/>
      <c r="GI2" s="1806"/>
      <c r="GJ2" s="1804" t="s">
        <v>610</v>
      </c>
      <c r="GK2" s="1805"/>
      <c r="GL2" s="1805"/>
      <c r="GM2" s="1805"/>
      <c r="GN2" s="1805"/>
      <c r="GO2" s="1805"/>
      <c r="GP2" s="1805"/>
      <c r="GQ2" s="1805"/>
      <c r="GR2" s="1806"/>
      <c r="GS2" s="1804" t="s">
        <v>610</v>
      </c>
      <c r="GT2" s="1805"/>
      <c r="GU2" s="1805"/>
      <c r="GV2" s="1805"/>
      <c r="GW2" s="1805"/>
      <c r="GX2" s="1805"/>
      <c r="GY2" s="1805"/>
      <c r="GZ2" s="1805"/>
      <c r="HA2" s="1806"/>
      <c r="HB2" s="1821" t="s">
        <v>56</v>
      </c>
      <c r="HC2" s="1822"/>
      <c r="HD2" s="1822"/>
      <c r="HE2" s="1822"/>
      <c r="HF2" s="1823"/>
      <c r="HG2" s="1830" t="s">
        <v>57</v>
      </c>
      <c r="HH2" s="1831"/>
      <c r="HI2" s="1831"/>
      <c r="HJ2" s="1831"/>
      <c r="HK2" s="1831"/>
      <c r="HL2" s="1831"/>
      <c r="HM2" s="1831"/>
      <c r="HN2" s="1831"/>
      <c r="HO2" s="1831"/>
      <c r="HP2" s="1831"/>
      <c r="HQ2" s="1831"/>
      <c r="HR2" s="1832"/>
      <c r="HS2" s="1795" t="s">
        <v>573</v>
      </c>
      <c r="HT2" s="1796"/>
      <c r="HU2" s="1796"/>
      <c r="HV2" s="1797"/>
      <c r="HW2" s="1796" t="s">
        <v>574</v>
      </c>
      <c r="HX2" s="1796"/>
      <c r="HY2" s="1795" t="s">
        <v>678</v>
      </c>
      <c r="HZ2" s="1797"/>
      <c r="IA2" s="132" t="s">
        <v>683</v>
      </c>
      <c r="IB2" s="592"/>
      <c r="IC2" s="589"/>
      <c r="ID2" s="590"/>
    </row>
    <row r="3" spans="5:238" s="133" customFormat="1" ht="28.5" customHeight="1" thickBot="1">
      <c r="E3" s="596" t="s">
        <v>795</v>
      </c>
      <c r="F3" s="489" t="s">
        <v>75</v>
      </c>
      <c r="G3" s="134" t="s">
        <v>486</v>
      </c>
      <c r="H3" s="135"/>
      <c r="I3" s="1702" t="s">
        <v>480</v>
      </c>
      <c r="J3" s="1703"/>
      <c r="K3" s="1703"/>
      <c r="L3" s="1703"/>
      <c r="M3" s="1703"/>
      <c r="N3" s="1703"/>
      <c r="O3" s="1703"/>
      <c r="P3" s="1703"/>
      <c r="Q3" s="1703"/>
      <c r="R3" s="1704"/>
      <c r="S3" s="1702" t="s">
        <v>481</v>
      </c>
      <c r="T3" s="1703"/>
      <c r="U3" s="1703"/>
      <c r="V3" s="1703"/>
      <c r="W3" s="1703"/>
      <c r="X3" s="1703"/>
      <c r="Y3" s="1703"/>
      <c r="Z3" s="1703"/>
      <c r="AA3" s="1703"/>
      <c r="AB3" s="1704"/>
      <c r="AC3" s="1763" t="s">
        <v>477</v>
      </c>
      <c r="AD3" s="1764"/>
      <c r="AE3" s="1761" t="s">
        <v>478</v>
      </c>
      <c r="AF3" s="1762"/>
      <c r="AG3" s="1763"/>
      <c r="AH3" s="1764"/>
      <c r="AI3" s="1761"/>
      <c r="AJ3" s="1762"/>
      <c r="AK3" s="1702" t="s">
        <v>479</v>
      </c>
      <c r="AL3" s="1703"/>
      <c r="AM3" s="1704"/>
      <c r="AN3" s="128" t="s">
        <v>487</v>
      </c>
      <c r="AO3" s="478"/>
      <c r="AP3" s="1702" t="s">
        <v>485</v>
      </c>
      <c r="AQ3" s="1703"/>
      <c r="AR3" s="1704"/>
      <c r="AS3" s="136" t="s">
        <v>476</v>
      </c>
      <c r="AT3" s="337"/>
      <c r="AU3" s="341" t="s">
        <v>117</v>
      </c>
      <c r="AV3" s="336" t="s">
        <v>118</v>
      </c>
      <c r="AW3" s="1725"/>
      <c r="AX3" s="1726"/>
      <c r="AY3" s="1726"/>
      <c r="AZ3" s="1726"/>
      <c r="BA3" s="1726"/>
      <c r="BB3" s="1726"/>
      <c r="BC3" s="1726"/>
      <c r="BD3" s="1726"/>
      <c r="BE3" s="1726"/>
      <c r="BF3" s="1726"/>
      <c r="BG3" s="453"/>
      <c r="BH3" s="1727" t="s">
        <v>504</v>
      </c>
      <c r="BI3" s="1728"/>
      <c r="BJ3" s="1729"/>
      <c r="BK3" s="137"/>
      <c r="BL3" s="1712"/>
      <c r="BM3" s="1713"/>
      <c r="BN3" s="1705" t="s">
        <v>536</v>
      </c>
      <c r="BO3" s="1706"/>
      <c r="BP3" s="1706"/>
      <c r="BQ3" s="1706"/>
      <c r="BR3" s="1706"/>
      <c r="BS3" s="1706"/>
      <c r="BT3" s="1706"/>
      <c r="BU3" s="1706"/>
      <c r="BV3" s="1706"/>
      <c r="BW3" s="1707"/>
      <c r="BX3" s="1708" t="s">
        <v>537</v>
      </c>
      <c r="BY3" s="1706"/>
      <c r="BZ3" s="1706"/>
      <c r="CA3" s="1706"/>
      <c r="CB3" s="1706"/>
      <c r="CC3" s="1706"/>
      <c r="CD3" s="1706"/>
      <c r="CE3" s="1706"/>
      <c r="CF3" s="1706"/>
      <c r="CG3" s="1707"/>
      <c r="CH3" s="1709" t="s">
        <v>396</v>
      </c>
      <c r="CI3" s="1710"/>
      <c r="CJ3" s="1710"/>
      <c r="CK3" s="1710"/>
      <c r="CL3" s="1711"/>
      <c r="CM3" s="1722" t="s">
        <v>539</v>
      </c>
      <c r="CN3" s="1723"/>
      <c r="CO3" s="1724"/>
      <c r="CP3" s="1719" t="s">
        <v>651</v>
      </c>
      <c r="CQ3" s="1720"/>
      <c r="CR3" s="1720"/>
      <c r="CS3" s="1721"/>
      <c r="CT3" s="1788" t="s">
        <v>513</v>
      </c>
      <c r="CU3" s="1780" t="s">
        <v>544</v>
      </c>
      <c r="CV3" s="1781"/>
      <c r="CW3" s="1781"/>
      <c r="CX3" s="1782"/>
      <c r="CY3" s="138"/>
      <c r="CZ3" s="139"/>
      <c r="DA3" s="139"/>
      <c r="DB3" s="466"/>
      <c r="DC3" s="140" t="s">
        <v>547</v>
      </c>
      <c r="DD3" s="141" t="s">
        <v>548</v>
      </c>
      <c r="DE3" s="141" t="s">
        <v>549</v>
      </c>
      <c r="DF3" s="142" t="s">
        <v>550</v>
      </c>
      <c r="DG3" s="143"/>
      <c r="DH3" s="144"/>
      <c r="DI3" s="145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7"/>
      <c r="DZ3" s="140"/>
      <c r="EA3" s="141"/>
      <c r="EB3" s="445"/>
      <c r="EC3" s="1747"/>
      <c r="ED3" s="1748"/>
      <c r="EE3" s="1748"/>
      <c r="EF3" s="1748"/>
      <c r="EG3" s="1748"/>
      <c r="EH3" s="1748"/>
      <c r="EI3" s="1748"/>
      <c r="EJ3" s="1748"/>
      <c r="EK3" s="1748"/>
      <c r="EL3" s="1748"/>
      <c r="EM3" s="1748"/>
      <c r="EN3" s="1748"/>
      <c r="EO3" s="1748"/>
      <c r="EP3" s="1748"/>
      <c r="EQ3" s="1748"/>
      <c r="ER3" s="1748"/>
      <c r="ES3" s="1748"/>
      <c r="ET3" s="1748"/>
      <c r="EU3" s="1749"/>
      <c r="EV3" s="1739"/>
      <c r="EW3" s="1740"/>
      <c r="EX3" s="1740"/>
      <c r="EY3" s="1740"/>
      <c r="EZ3" s="1740"/>
      <c r="FA3" s="1740"/>
      <c r="FB3" s="1740"/>
      <c r="FC3" s="1740"/>
      <c r="FD3" s="1740"/>
      <c r="FE3" s="1740"/>
      <c r="FF3" s="1739"/>
      <c r="FG3" s="1740"/>
      <c r="FH3" s="1740"/>
      <c r="FI3" s="1740"/>
      <c r="FJ3" s="1740"/>
      <c r="FK3" s="1740"/>
      <c r="FL3" s="1740"/>
      <c r="FM3" s="1740"/>
      <c r="FN3" s="1740"/>
      <c r="FO3" s="1740"/>
      <c r="FP3" s="1740"/>
      <c r="FQ3" s="1741"/>
      <c r="FR3" s="1807" t="s">
        <v>605</v>
      </c>
      <c r="FS3" s="1808"/>
      <c r="FT3" s="1808"/>
      <c r="FU3" s="1808"/>
      <c r="FV3" s="1808"/>
      <c r="FW3" s="1808"/>
      <c r="FX3" s="1808"/>
      <c r="FY3" s="1808"/>
      <c r="FZ3" s="1809"/>
      <c r="GA3" s="1807" t="s">
        <v>607</v>
      </c>
      <c r="GB3" s="1810"/>
      <c r="GC3" s="1810"/>
      <c r="GD3" s="1810"/>
      <c r="GE3" s="1810"/>
      <c r="GF3" s="1810"/>
      <c r="GG3" s="1810"/>
      <c r="GH3" s="1810"/>
      <c r="GI3" s="1811"/>
      <c r="GJ3" s="1807" t="s">
        <v>609</v>
      </c>
      <c r="GK3" s="1808"/>
      <c r="GL3" s="1808"/>
      <c r="GM3" s="1808"/>
      <c r="GN3" s="1808"/>
      <c r="GO3" s="1808"/>
      <c r="GP3" s="1808"/>
      <c r="GQ3" s="1808"/>
      <c r="GR3" s="1809"/>
      <c r="GS3" s="1807" t="s">
        <v>611</v>
      </c>
      <c r="GT3" s="1808"/>
      <c r="GU3" s="1808"/>
      <c r="GV3" s="1808"/>
      <c r="GW3" s="1808"/>
      <c r="GX3" s="1808"/>
      <c r="GY3" s="1808"/>
      <c r="GZ3" s="1808"/>
      <c r="HA3" s="1809"/>
      <c r="HB3" s="1824"/>
      <c r="HC3" s="1825"/>
      <c r="HD3" s="1825"/>
      <c r="HE3" s="1825"/>
      <c r="HF3" s="1826"/>
      <c r="HG3" s="1840"/>
      <c r="HH3" s="1841"/>
      <c r="HI3" s="1841"/>
      <c r="HJ3" s="1841"/>
      <c r="HK3" s="1841"/>
      <c r="HL3" s="1841"/>
      <c r="HM3" s="1841"/>
      <c r="HN3" s="1841"/>
      <c r="HO3" s="1841"/>
      <c r="HP3" s="1841"/>
      <c r="HQ3" s="1841"/>
      <c r="HR3" s="1842"/>
      <c r="HS3" s="593" t="s">
        <v>575</v>
      </c>
      <c r="HT3" s="148"/>
      <c r="HU3" s="148"/>
      <c r="HV3" s="149"/>
      <c r="HW3" s="151"/>
      <c r="HX3" s="151"/>
      <c r="HY3" s="150"/>
      <c r="HZ3" s="152"/>
      <c r="IA3" s="152"/>
      <c r="IB3" s="1861" t="s">
        <v>580</v>
      </c>
      <c r="IC3" s="1700" t="s">
        <v>583</v>
      </c>
      <c r="ID3" s="1701"/>
    </row>
    <row r="4" spans="5:238" s="133" customFormat="1" ht="28.5" customHeight="1" thickBot="1">
      <c r="E4" s="597"/>
      <c r="F4" s="490"/>
      <c r="G4" s="153"/>
      <c r="H4" s="154"/>
      <c r="I4" s="1758" t="s">
        <v>455</v>
      </c>
      <c r="J4" s="1759"/>
      <c r="K4" s="1759"/>
      <c r="L4" s="1759"/>
      <c r="M4" s="1759"/>
      <c r="N4" s="1759"/>
      <c r="O4" s="1759"/>
      <c r="P4" s="1759"/>
      <c r="Q4" s="1759"/>
      <c r="R4" s="1760"/>
      <c r="S4" s="1758" t="s">
        <v>454</v>
      </c>
      <c r="T4" s="1759"/>
      <c r="U4" s="1759"/>
      <c r="V4" s="1759"/>
      <c r="W4" s="1759"/>
      <c r="X4" s="1759"/>
      <c r="Y4" s="1759"/>
      <c r="Z4" s="1759"/>
      <c r="AA4" s="1759"/>
      <c r="AB4" s="1760"/>
      <c r="AC4" s="1667" t="s">
        <v>456</v>
      </c>
      <c r="AD4" s="1668"/>
      <c r="AE4" s="1669" t="s">
        <v>457</v>
      </c>
      <c r="AF4" s="1670"/>
      <c r="AG4" s="1667" t="s">
        <v>625</v>
      </c>
      <c r="AH4" s="1668"/>
      <c r="AI4" s="1669" t="s">
        <v>457</v>
      </c>
      <c r="AJ4" s="1670"/>
      <c r="AK4" s="1714" t="s">
        <v>458</v>
      </c>
      <c r="AL4" s="1715"/>
      <c r="AM4" s="1716"/>
      <c r="AN4" s="155" t="s">
        <v>459</v>
      </c>
      <c r="AO4" s="479"/>
      <c r="AP4" s="1677" t="s">
        <v>482</v>
      </c>
      <c r="AQ4" s="1678"/>
      <c r="AR4" s="1679"/>
      <c r="AS4" s="156" t="s">
        <v>484</v>
      </c>
      <c r="AT4" s="338"/>
      <c r="AU4" s="1732" t="s">
        <v>119</v>
      </c>
      <c r="AV4" s="1734" t="s">
        <v>120</v>
      </c>
      <c r="AW4" s="682" t="s">
        <v>488</v>
      </c>
      <c r="AX4" s="683" t="s">
        <v>489</v>
      </c>
      <c r="AY4" s="684"/>
      <c r="AZ4" s="685"/>
      <c r="BA4" s="685"/>
      <c r="BB4" s="686" t="s">
        <v>490</v>
      </c>
      <c r="BC4" s="1768" t="s">
        <v>491</v>
      </c>
      <c r="BD4" s="1769"/>
      <c r="BE4" s="1769"/>
      <c r="BF4" s="1770"/>
      <c r="BG4" s="687"/>
      <c r="BH4" s="1717" t="s">
        <v>496</v>
      </c>
      <c r="BI4" s="1718"/>
      <c r="BJ4" s="158" t="s">
        <v>497</v>
      </c>
      <c r="BK4" s="159"/>
      <c r="BL4" s="459"/>
      <c r="BM4" s="160"/>
      <c r="BN4" s="161" t="s">
        <v>509</v>
      </c>
      <c r="BO4" s="162" t="s">
        <v>541</v>
      </c>
      <c r="BP4" s="162"/>
      <c r="BQ4" s="162"/>
      <c r="BR4" s="162"/>
      <c r="BS4" s="157"/>
      <c r="BT4" s="163" t="s">
        <v>510</v>
      </c>
      <c r="BU4" s="162"/>
      <c r="BV4" s="157"/>
      <c r="BW4" s="462"/>
      <c r="BX4" s="202" t="s">
        <v>511</v>
      </c>
      <c r="BY4" s="1730" t="s">
        <v>542</v>
      </c>
      <c r="BZ4" s="1731"/>
      <c r="CA4" s="1731"/>
      <c r="CB4" s="1731"/>
      <c r="CC4" s="1676"/>
      <c r="CD4" s="1730" t="s">
        <v>512</v>
      </c>
      <c r="CE4" s="1731"/>
      <c r="CF4" s="1676"/>
      <c r="CG4" s="1786" t="s">
        <v>327</v>
      </c>
      <c r="CH4" s="164"/>
      <c r="CI4" s="165"/>
      <c r="CJ4" s="166"/>
      <c r="CK4" s="166"/>
      <c r="CL4" s="167"/>
      <c r="CM4" s="1722"/>
      <c r="CN4" s="1723"/>
      <c r="CO4" s="1724"/>
      <c r="CP4" s="1719"/>
      <c r="CQ4" s="1720"/>
      <c r="CR4" s="1720"/>
      <c r="CS4" s="1721"/>
      <c r="CT4" s="1788"/>
      <c r="CU4" s="1783"/>
      <c r="CV4" s="1784"/>
      <c r="CW4" s="1784"/>
      <c r="CX4" s="1785"/>
      <c r="CY4" s="168"/>
      <c r="CZ4" s="169"/>
      <c r="DA4" s="169"/>
      <c r="DB4" s="467"/>
      <c r="DC4" s="170"/>
      <c r="DD4" s="171"/>
      <c r="DE4" s="171"/>
      <c r="DF4" s="172" t="s">
        <v>1</v>
      </c>
      <c r="DG4" s="173"/>
      <c r="DH4" s="174"/>
      <c r="DI4" s="1773" t="s">
        <v>563</v>
      </c>
      <c r="DJ4" s="1774"/>
      <c r="DK4" s="1774"/>
      <c r="DL4" s="1774"/>
      <c r="DM4" s="1774"/>
      <c r="DN4" s="1774"/>
      <c r="DO4" s="1774"/>
      <c r="DP4" s="1775"/>
      <c r="DQ4" s="1776" t="s">
        <v>564</v>
      </c>
      <c r="DR4" s="1774"/>
      <c r="DS4" s="1774"/>
      <c r="DT4" s="1774"/>
      <c r="DU4" s="1774"/>
      <c r="DV4" s="1774"/>
      <c r="DW4" s="1774"/>
      <c r="DX4" s="1775"/>
      <c r="DY4" s="471" t="s">
        <v>557</v>
      </c>
      <c r="DZ4" s="170"/>
      <c r="EA4" s="171"/>
      <c r="EB4" s="446"/>
      <c r="EC4" s="1773" t="s">
        <v>44</v>
      </c>
      <c r="ED4" s="1774"/>
      <c r="EE4" s="1774"/>
      <c r="EF4" s="1774"/>
      <c r="EG4" s="1774"/>
      <c r="EH4" s="1774"/>
      <c r="EI4" s="1774"/>
      <c r="EJ4" s="1774"/>
      <c r="EK4" s="1775"/>
      <c r="EL4" s="1773" t="s">
        <v>45</v>
      </c>
      <c r="EM4" s="1774"/>
      <c r="EN4" s="1774"/>
      <c r="EO4" s="1774"/>
      <c r="EP4" s="1774"/>
      <c r="EQ4" s="1774"/>
      <c r="ER4" s="1774"/>
      <c r="ES4" s="1774"/>
      <c r="ET4" s="1775"/>
      <c r="EU4" s="175"/>
      <c r="EV4" s="1773" t="s">
        <v>47</v>
      </c>
      <c r="EW4" s="1774"/>
      <c r="EX4" s="1774"/>
      <c r="EY4" s="1774"/>
      <c r="EZ4" s="1774"/>
      <c r="FA4" s="1774"/>
      <c r="FB4" s="1774"/>
      <c r="FC4" s="1774"/>
      <c r="FD4" s="1774"/>
      <c r="FE4" s="1774"/>
      <c r="FF4" s="1776" t="s">
        <v>48</v>
      </c>
      <c r="FG4" s="1774"/>
      <c r="FH4" s="1774"/>
      <c r="FI4" s="1774"/>
      <c r="FJ4" s="1774"/>
      <c r="FK4" s="1774"/>
      <c r="FL4" s="1774"/>
      <c r="FM4" s="1774"/>
      <c r="FN4" s="1774"/>
      <c r="FO4" s="1774"/>
      <c r="FP4" s="1774"/>
      <c r="FQ4" s="1803"/>
      <c r="FR4" s="1795" t="s">
        <v>567</v>
      </c>
      <c r="FS4" s="1796"/>
      <c r="FT4" s="1796"/>
      <c r="FU4" s="1796"/>
      <c r="FV4" s="1797"/>
      <c r="FW4" s="1796"/>
      <c r="FX4" s="1796"/>
      <c r="FY4" s="1797"/>
      <c r="FZ4" s="176"/>
      <c r="GA4" s="1795" t="s">
        <v>567</v>
      </c>
      <c r="GB4" s="1796"/>
      <c r="GC4" s="1796"/>
      <c r="GD4" s="1796"/>
      <c r="GE4" s="1797"/>
      <c r="GF4" s="1796"/>
      <c r="GG4" s="1796"/>
      <c r="GH4" s="1797"/>
      <c r="GI4" s="177"/>
      <c r="GJ4" s="1795" t="s">
        <v>567</v>
      </c>
      <c r="GK4" s="1796"/>
      <c r="GL4" s="1796"/>
      <c r="GM4" s="1796"/>
      <c r="GN4" s="1797"/>
      <c r="GO4" s="1796"/>
      <c r="GP4" s="1796"/>
      <c r="GQ4" s="1797"/>
      <c r="GR4" s="177"/>
      <c r="GS4" s="1795" t="s">
        <v>567</v>
      </c>
      <c r="GT4" s="1796"/>
      <c r="GU4" s="1796"/>
      <c r="GV4" s="1796"/>
      <c r="GW4" s="1797"/>
      <c r="GX4" s="1796"/>
      <c r="GY4" s="1796"/>
      <c r="GZ4" s="1797"/>
      <c r="HA4" s="177"/>
      <c r="HB4" s="1827"/>
      <c r="HC4" s="1828"/>
      <c r="HD4" s="1828"/>
      <c r="HE4" s="1828"/>
      <c r="HF4" s="1829"/>
      <c r="HG4" s="1673" t="s">
        <v>210</v>
      </c>
      <c r="HH4" s="1855" t="s">
        <v>51</v>
      </c>
      <c r="HI4" s="1815" t="s">
        <v>52</v>
      </c>
      <c r="HJ4" s="1815" t="s">
        <v>53</v>
      </c>
      <c r="HK4" s="1815" t="s">
        <v>54</v>
      </c>
      <c r="HL4" s="1858" t="s">
        <v>55</v>
      </c>
      <c r="HM4" s="1848" t="s">
        <v>676</v>
      </c>
      <c r="HN4" s="1849"/>
      <c r="HO4" s="1852" t="s">
        <v>424</v>
      </c>
      <c r="HP4" s="1853"/>
      <c r="HQ4" s="1853"/>
      <c r="HR4" s="1854"/>
      <c r="HS4" s="1833" t="s">
        <v>576</v>
      </c>
      <c r="HT4" s="1834"/>
      <c r="HU4" s="1835" t="s">
        <v>577</v>
      </c>
      <c r="HV4" s="1836"/>
      <c r="HW4" s="1837" t="s">
        <v>677</v>
      </c>
      <c r="HX4" s="1837"/>
      <c r="HY4" s="1838" t="s">
        <v>679</v>
      </c>
      <c r="HZ4" s="1839"/>
      <c r="IA4" s="1839" t="s">
        <v>682</v>
      </c>
      <c r="IB4" s="1862"/>
      <c r="IC4" s="178" t="s">
        <v>578</v>
      </c>
      <c r="ID4" s="179" t="s">
        <v>579</v>
      </c>
    </row>
    <row r="5" spans="5:238" s="133" customFormat="1" ht="28.5" customHeight="1">
      <c r="E5" s="597"/>
      <c r="F5" s="491"/>
      <c r="G5" s="181"/>
      <c r="H5" s="182"/>
      <c r="I5" s="183"/>
      <c r="J5" s="184"/>
      <c r="K5" s="184"/>
      <c r="L5" s="184"/>
      <c r="M5" s="184"/>
      <c r="N5" s="184"/>
      <c r="O5" s="184"/>
      <c r="P5" s="184"/>
      <c r="Q5" s="184"/>
      <c r="R5" s="90"/>
      <c r="S5" s="183"/>
      <c r="T5" s="184"/>
      <c r="U5" s="184"/>
      <c r="V5" s="184"/>
      <c r="W5" s="184"/>
      <c r="X5" s="184"/>
      <c r="Y5" s="184"/>
      <c r="Z5" s="184"/>
      <c r="AA5" s="184"/>
      <c r="AB5" s="90"/>
      <c r="AC5" s="185" t="s">
        <v>463</v>
      </c>
      <c r="AD5" s="186" t="s">
        <v>467</v>
      </c>
      <c r="AE5" s="180" t="s">
        <v>468</v>
      </c>
      <c r="AF5" s="187" t="s">
        <v>469</v>
      </c>
      <c r="AG5" s="185"/>
      <c r="AH5" s="186"/>
      <c r="AI5" s="180"/>
      <c r="AJ5" s="187"/>
      <c r="AK5" s="185" t="s">
        <v>470</v>
      </c>
      <c r="AL5" s="180" t="s">
        <v>471</v>
      </c>
      <c r="AM5" s="188" t="s">
        <v>472</v>
      </c>
      <c r="AN5" s="189" t="s">
        <v>473</v>
      </c>
      <c r="AO5" s="483"/>
      <c r="AP5" s="185" t="s">
        <v>474</v>
      </c>
      <c r="AQ5" s="180" t="s">
        <v>475</v>
      </c>
      <c r="AR5" s="190"/>
      <c r="AS5" s="191"/>
      <c r="AT5" s="339"/>
      <c r="AU5" s="1732"/>
      <c r="AV5" s="1734"/>
      <c r="AW5" s="454"/>
      <c r="AX5" s="688" t="s">
        <v>617</v>
      </c>
      <c r="AY5" s="689"/>
      <c r="AZ5" s="690"/>
      <c r="BA5" s="320"/>
      <c r="BB5" s="321"/>
      <c r="BC5" s="1680" t="s">
        <v>650</v>
      </c>
      <c r="BD5" s="1681"/>
      <c r="BE5" s="1681"/>
      <c r="BF5" s="1682"/>
      <c r="BG5" s="455"/>
      <c r="BH5" s="1771" t="s">
        <v>498</v>
      </c>
      <c r="BI5" s="1772"/>
      <c r="BJ5" s="192"/>
      <c r="BK5" s="193"/>
      <c r="BL5" s="460"/>
      <c r="BM5" s="194"/>
      <c r="BN5" s="195" t="s">
        <v>499</v>
      </c>
      <c r="BO5" s="196" t="s">
        <v>499</v>
      </c>
      <c r="BP5" s="196" t="s">
        <v>499</v>
      </c>
      <c r="BQ5" s="196" t="s">
        <v>499</v>
      </c>
      <c r="BR5" s="196"/>
      <c r="BS5" s="197"/>
      <c r="BT5" s="196" t="s">
        <v>499</v>
      </c>
      <c r="BU5" s="196" t="s">
        <v>499</v>
      </c>
      <c r="BV5" s="198"/>
      <c r="BW5" s="463"/>
      <c r="BX5" s="465" t="s">
        <v>499</v>
      </c>
      <c r="BY5" s="334" t="s">
        <v>499</v>
      </c>
      <c r="BZ5" s="334" t="s">
        <v>499</v>
      </c>
      <c r="CA5" s="334" t="s">
        <v>499</v>
      </c>
      <c r="CB5" s="196"/>
      <c r="CC5" s="319"/>
      <c r="CD5" s="334" t="s">
        <v>499</v>
      </c>
      <c r="CE5" s="334" t="s">
        <v>499</v>
      </c>
      <c r="CF5" s="319"/>
      <c r="CG5" s="1786"/>
      <c r="CH5" s="199" t="s">
        <v>514</v>
      </c>
      <c r="CI5" s="200" t="s">
        <v>515</v>
      </c>
      <c r="CJ5" s="200" t="s">
        <v>516</v>
      </c>
      <c r="CK5" s="200" t="s">
        <v>517</v>
      </c>
      <c r="CL5" s="201" t="s">
        <v>518</v>
      </c>
      <c r="CM5" s="202" t="s">
        <v>654</v>
      </c>
      <c r="CN5" s="196" t="s">
        <v>654</v>
      </c>
      <c r="CO5" s="203"/>
      <c r="CP5" s="1675" t="s">
        <v>535</v>
      </c>
      <c r="CQ5" s="1676"/>
      <c r="CR5" s="1730" t="s">
        <v>519</v>
      </c>
      <c r="CS5" s="1676"/>
      <c r="CT5" s="1788"/>
      <c r="CU5" s="204"/>
      <c r="CV5" s="196"/>
      <c r="CW5" s="196"/>
      <c r="CX5" s="205"/>
      <c r="CY5" s="206"/>
      <c r="CZ5" s="207"/>
      <c r="DA5" s="207"/>
      <c r="DB5" s="468"/>
      <c r="DC5" s="170"/>
      <c r="DD5" s="208"/>
      <c r="DE5" s="208"/>
      <c r="DF5" s="209" t="s">
        <v>551</v>
      </c>
      <c r="DG5" s="210" t="s">
        <v>552</v>
      </c>
      <c r="DH5" s="174"/>
      <c r="DI5" s="1777" t="s">
        <v>724</v>
      </c>
      <c r="DJ5" s="1778"/>
      <c r="DK5" s="1778"/>
      <c r="DL5" s="1778"/>
      <c r="DM5" s="1778"/>
      <c r="DN5" s="1778"/>
      <c r="DO5" s="1778"/>
      <c r="DP5" s="1779"/>
      <c r="DQ5" s="1777" t="s">
        <v>669</v>
      </c>
      <c r="DR5" s="1778"/>
      <c r="DS5" s="1778"/>
      <c r="DT5" s="1778"/>
      <c r="DU5" s="1778"/>
      <c r="DV5" s="1778"/>
      <c r="DW5" s="1778"/>
      <c r="DX5" s="1779"/>
      <c r="DY5" s="472"/>
      <c r="DZ5" s="170"/>
      <c r="EA5" s="208"/>
      <c r="EB5" s="447"/>
      <c r="EC5" s="1790" t="s">
        <v>377</v>
      </c>
      <c r="ED5" s="1791"/>
      <c r="EE5" s="1791"/>
      <c r="EF5" s="1791"/>
      <c r="EG5" s="1791"/>
      <c r="EH5" s="1791"/>
      <c r="EI5" s="1791"/>
      <c r="EJ5" s="1791"/>
      <c r="EK5" s="1792"/>
      <c r="EL5" s="1790" t="s">
        <v>376</v>
      </c>
      <c r="EM5" s="1791"/>
      <c r="EN5" s="1791"/>
      <c r="EO5" s="1791"/>
      <c r="EP5" s="1791"/>
      <c r="EQ5" s="1791"/>
      <c r="ER5" s="1791"/>
      <c r="ES5" s="1791"/>
      <c r="ET5" s="1792"/>
      <c r="EU5" s="175"/>
      <c r="EV5" s="1793" t="s">
        <v>565</v>
      </c>
      <c r="EW5" s="1794"/>
      <c r="EX5" s="1794"/>
      <c r="EY5" s="1794"/>
      <c r="EZ5" s="1794"/>
      <c r="FA5" s="1794"/>
      <c r="FB5" s="1794"/>
      <c r="FC5" s="1794"/>
      <c r="FD5" s="1794"/>
      <c r="FE5" s="1794"/>
      <c r="FF5" s="1798" t="s">
        <v>566</v>
      </c>
      <c r="FG5" s="1799"/>
      <c r="FH5" s="1799"/>
      <c r="FI5" s="1799"/>
      <c r="FJ5" s="1799"/>
      <c r="FK5" s="1799"/>
      <c r="FL5" s="1799"/>
      <c r="FM5" s="1799"/>
      <c r="FN5" s="1799"/>
      <c r="FO5" s="1799"/>
      <c r="FP5" s="1799"/>
      <c r="FQ5" s="1800"/>
      <c r="FR5" s="1813" t="s">
        <v>320</v>
      </c>
      <c r="FS5" s="1814"/>
      <c r="FT5" s="1801" t="s">
        <v>568</v>
      </c>
      <c r="FU5" s="1802"/>
      <c r="FV5" s="147"/>
      <c r="FW5" s="1801"/>
      <c r="FX5" s="1802"/>
      <c r="FY5" s="147"/>
      <c r="FZ5" s="176"/>
      <c r="GA5" s="1813" t="s">
        <v>320</v>
      </c>
      <c r="GB5" s="1814"/>
      <c r="GC5" s="1801" t="s">
        <v>568</v>
      </c>
      <c r="GD5" s="1802"/>
      <c r="GE5" s="147"/>
      <c r="GF5" s="1801"/>
      <c r="GG5" s="1802"/>
      <c r="GH5" s="147"/>
      <c r="GI5" s="177"/>
      <c r="GJ5" s="1813" t="s">
        <v>320</v>
      </c>
      <c r="GK5" s="1814"/>
      <c r="GL5" s="1801" t="s">
        <v>568</v>
      </c>
      <c r="GM5" s="1802"/>
      <c r="GN5" s="147"/>
      <c r="GO5" s="1801"/>
      <c r="GP5" s="1802"/>
      <c r="GQ5" s="147"/>
      <c r="GR5" s="177"/>
      <c r="GS5" s="1813" t="s">
        <v>320</v>
      </c>
      <c r="GT5" s="1814"/>
      <c r="GU5" s="1801" t="s">
        <v>568</v>
      </c>
      <c r="GV5" s="1802"/>
      <c r="GW5" s="147"/>
      <c r="GX5" s="1801"/>
      <c r="GY5" s="1802"/>
      <c r="GZ5" s="147"/>
      <c r="HA5" s="725"/>
      <c r="HB5" s="1818" t="s">
        <v>49</v>
      </c>
      <c r="HC5" s="1819"/>
      <c r="HD5" s="1818" t="s">
        <v>50</v>
      </c>
      <c r="HE5" s="1820"/>
      <c r="HF5" s="434"/>
      <c r="HG5" s="1673"/>
      <c r="HH5" s="1856"/>
      <c r="HI5" s="1816"/>
      <c r="HJ5" s="1816"/>
      <c r="HK5" s="1816"/>
      <c r="HL5" s="1859"/>
      <c r="HM5" s="1850"/>
      <c r="HN5" s="1851"/>
      <c r="HO5" s="1852"/>
      <c r="HP5" s="1853"/>
      <c r="HQ5" s="1853"/>
      <c r="HR5" s="1854"/>
      <c r="HS5" s="1844" t="s">
        <v>70</v>
      </c>
      <c r="HT5" s="1845"/>
      <c r="HU5" s="1846" t="s">
        <v>71</v>
      </c>
      <c r="HV5" s="1847"/>
      <c r="HW5" s="1837"/>
      <c r="HX5" s="1837"/>
      <c r="HY5" s="1838"/>
      <c r="HZ5" s="1839"/>
      <c r="IA5" s="1839" t="s">
        <v>681</v>
      </c>
      <c r="IB5" s="1862"/>
      <c r="IC5" s="1862" t="s">
        <v>581</v>
      </c>
      <c r="ID5" s="1862" t="s">
        <v>582</v>
      </c>
    </row>
    <row r="6" spans="1:238" s="211" customFormat="1" ht="96.75" customHeight="1" thickBot="1">
      <c r="A6" s="211" t="s">
        <v>842</v>
      </c>
      <c r="B6" s="211" t="s">
        <v>843</v>
      </c>
      <c r="D6" s="211" t="s">
        <v>858</v>
      </c>
      <c r="E6" s="609"/>
      <c r="F6" s="492" t="s">
        <v>76</v>
      </c>
      <c r="G6" s="217" t="s">
        <v>448</v>
      </c>
      <c r="H6" s="214" t="s">
        <v>327</v>
      </c>
      <c r="I6" s="215" t="s">
        <v>449</v>
      </c>
      <c r="J6" s="212" t="s">
        <v>393</v>
      </c>
      <c r="K6" s="212" t="s">
        <v>432</v>
      </c>
      <c r="L6" s="212" t="s">
        <v>656</v>
      </c>
      <c r="M6" s="212" t="s">
        <v>657</v>
      </c>
      <c r="N6" s="212" t="s">
        <v>435</v>
      </c>
      <c r="O6" s="212" t="s">
        <v>452</v>
      </c>
      <c r="P6" s="212" t="s">
        <v>453</v>
      </c>
      <c r="Q6" s="212" t="s">
        <v>352</v>
      </c>
      <c r="R6" s="97" t="s">
        <v>327</v>
      </c>
      <c r="S6" s="215" t="s">
        <v>449</v>
      </c>
      <c r="T6" s="212" t="s">
        <v>393</v>
      </c>
      <c r="U6" s="212" t="s">
        <v>432</v>
      </c>
      <c r="V6" s="212" t="s">
        <v>450</v>
      </c>
      <c r="W6" s="212" t="s">
        <v>451</v>
      </c>
      <c r="X6" s="212" t="s">
        <v>435</v>
      </c>
      <c r="Y6" s="212" t="s">
        <v>452</v>
      </c>
      <c r="Z6" s="212" t="s">
        <v>453</v>
      </c>
      <c r="AA6" s="212" t="s">
        <v>352</v>
      </c>
      <c r="AB6" s="97" t="s">
        <v>327</v>
      </c>
      <c r="AC6" s="216" t="s">
        <v>231</v>
      </c>
      <c r="AD6" s="217" t="s">
        <v>232</v>
      </c>
      <c r="AE6" s="218" t="s">
        <v>233</v>
      </c>
      <c r="AF6" s="219" t="s">
        <v>234</v>
      </c>
      <c r="AG6" s="216" t="s">
        <v>231</v>
      </c>
      <c r="AH6" s="217" t="s">
        <v>232</v>
      </c>
      <c r="AI6" s="218" t="s">
        <v>233</v>
      </c>
      <c r="AJ6" s="219" t="s">
        <v>234</v>
      </c>
      <c r="AK6" s="216" t="s">
        <v>646</v>
      </c>
      <c r="AL6" s="218" t="s">
        <v>665</v>
      </c>
      <c r="AM6" s="220" t="s">
        <v>666</v>
      </c>
      <c r="AN6" s="221" t="s">
        <v>666</v>
      </c>
      <c r="AO6" s="485" t="s">
        <v>86</v>
      </c>
      <c r="AP6" s="216" t="s">
        <v>460</v>
      </c>
      <c r="AQ6" s="218" t="s">
        <v>461</v>
      </c>
      <c r="AR6" s="222" t="s">
        <v>327</v>
      </c>
      <c r="AS6" s="223" t="s">
        <v>483</v>
      </c>
      <c r="AT6" s="340" t="s">
        <v>462</v>
      </c>
      <c r="AU6" s="1733"/>
      <c r="AV6" s="1735"/>
      <c r="AW6" s="456" t="s">
        <v>492</v>
      </c>
      <c r="AX6" s="322" t="s">
        <v>493</v>
      </c>
      <c r="AY6" s="322" t="s">
        <v>427</v>
      </c>
      <c r="AZ6" s="322" t="s">
        <v>430</v>
      </c>
      <c r="BA6" s="323" t="s">
        <v>494</v>
      </c>
      <c r="BB6" s="324" t="s">
        <v>495</v>
      </c>
      <c r="BC6" s="325" t="s">
        <v>647</v>
      </c>
      <c r="BD6" s="325" t="s">
        <v>648</v>
      </c>
      <c r="BE6" s="325" t="s">
        <v>674</v>
      </c>
      <c r="BF6" s="325" t="s">
        <v>649</v>
      </c>
      <c r="BG6" s="457" t="s">
        <v>655</v>
      </c>
      <c r="BH6" s="224" t="s">
        <v>447</v>
      </c>
      <c r="BI6" s="225" t="s">
        <v>506</v>
      </c>
      <c r="BJ6" s="226" t="s">
        <v>498</v>
      </c>
      <c r="BK6" s="227" t="s">
        <v>41</v>
      </c>
      <c r="BL6" s="461" t="s">
        <v>501</v>
      </c>
      <c r="BM6" s="332" t="s">
        <v>502</v>
      </c>
      <c r="BN6" s="329" t="s">
        <v>522</v>
      </c>
      <c r="BO6" s="327" t="s">
        <v>523</v>
      </c>
      <c r="BP6" s="327" t="s">
        <v>524</v>
      </c>
      <c r="BQ6" s="327" t="s">
        <v>525</v>
      </c>
      <c r="BR6" s="327" t="s">
        <v>540</v>
      </c>
      <c r="BS6" s="335" t="s">
        <v>327</v>
      </c>
      <c r="BT6" s="327" t="s">
        <v>526</v>
      </c>
      <c r="BU6" s="327" t="s">
        <v>527</v>
      </c>
      <c r="BV6" s="335" t="s">
        <v>327</v>
      </c>
      <c r="BW6" s="464" t="s">
        <v>327</v>
      </c>
      <c r="BX6" s="329" t="s">
        <v>522</v>
      </c>
      <c r="BY6" s="327" t="s">
        <v>523</v>
      </c>
      <c r="BZ6" s="327" t="s">
        <v>524</v>
      </c>
      <c r="CA6" s="327" t="s">
        <v>525</v>
      </c>
      <c r="CB6" s="327" t="s">
        <v>540</v>
      </c>
      <c r="CC6" s="335" t="s">
        <v>327</v>
      </c>
      <c r="CD6" s="327" t="s">
        <v>526</v>
      </c>
      <c r="CE6" s="327" t="s">
        <v>527</v>
      </c>
      <c r="CF6" s="335" t="s">
        <v>327</v>
      </c>
      <c r="CG6" s="1787"/>
      <c r="CH6" s="329" t="s">
        <v>632</v>
      </c>
      <c r="CI6" s="327" t="s">
        <v>528</v>
      </c>
      <c r="CJ6" s="327" t="s">
        <v>529</v>
      </c>
      <c r="CK6" s="327" t="s">
        <v>530</v>
      </c>
      <c r="CL6" s="332" t="s">
        <v>531</v>
      </c>
      <c r="CM6" s="329" t="s">
        <v>447</v>
      </c>
      <c r="CN6" s="333" t="s">
        <v>653</v>
      </c>
      <c r="CO6" s="228"/>
      <c r="CP6" s="330" t="s">
        <v>658</v>
      </c>
      <c r="CQ6" s="331" t="s">
        <v>327</v>
      </c>
      <c r="CR6" s="330" t="s">
        <v>658</v>
      </c>
      <c r="CS6" s="331" t="s">
        <v>327</v>
      </c>
      <c r="CT6" s="1789"/>
      <c r="CU6" s="327" t="s">
        <v>532</v>
      </c>
      <c r="CV6" s="327" t="s">
        <v>533</v>
      </c>
      <c r="CW6" s="327" t="s">
        <v>534</v>
      </c>
      <c r="CX6" s="328" t="s">
        <v>352</v>
      </c>
      <c r="CY6" s="329" t="s">
        <v>520</v>
      </c>
      <c r="CZ6" s="327" t="s">
        <v>521</v>
      </c>
      <c r="DA6" s="327" t="s">
        <v>627</v>
      </c>
      <c r="DB6" s="332" t="s">
        <v>545</v>
      </c>
      <c r="DC6" s="229" t="s">
        <v>652</v>
      </c>
      <c r="DD6" s="230" t="s">
        <v>500</v>
      </c>
      <c r="DE6" s="230" t="s">
        <v>553</v>
      </c>
      <c r="DF6" s="230" t="s">
        <v>554</v>
      </c>
      <c r="DG6" s="230" t="s">
        <v>555</v>
      </c>
      <c r="DH6" s="231" t="s">
        <v>327</v>
      </c>
      <c r="DI6" s="232" t="s">
        <v>559</v>
      </c>
      <c r="DJ6" s="233" t="s">
        <v>639</v>
      </c>
      <c r="DK6" s="234" t="s">
        <v>560</v>
      </c>
      <c r="DL6" s="234" t="s">
        <v>632</v>
      </c>
      <c r="DM6" s="234" t="s">
        <v>561</v>
      </c>
      <c r="DN6" s="234" t="s">
        <v>328</v>
      </c>
      <c r="DO6" s="234" t="s">
        <v>352</v>
      </c>
      <c r="DP6" s="235" t="s">
        <v>327</v>
      </c>
      <c r="DQ6" s="234" t="s">
        <v>559</v>
      </c>
      <c r="DR6" s="233" t="s">
        <v>639</v>
      </c>
      <c r="DS6" s="234" t="s">
        <v>560</v>
      </c>
      <c r="DT6" s="234" t="s">
        <v>632</v>
      </c>
      <c r="DU6" s="234" t="s">
        <v>561</v>
      </c>
      <c r="DV6" s="234" t="s">
        <v>328</v>
      </c>
      <c r="DW6" s="234" t="s">
        <v>638</v>
      </c>
      <c r="DX6" s="235" t="s">
        <v>327</v>
      </c>
      <c r="DY6" s="473" t="s">
        <v>558</v>
      </c>
      <c r="DZ6" s="229" t="s">
        <v>402</v>
      </c>
      <c r="EA6" s="230" t="s">
        <v>675</v>
      </c>
      <c r="EB6" s="448" t="s">
        <v>352</v>
      </c>
      <c r="EC6" s="232" t="s">
        <v>630</v>
      </c>
      <c r="ED6" s="234" t="s">
        <v>628</v>
      </c>
      <c r="EE6" s="234" t="s">
        <v>560</v>
      </c>
      <c r="EF6" s="234" t="s">
        <v>632</v>
      </c>
      <c r="EG6" s="234" t="s">
        <v>326</v>
      </c>
      <c r="EH6" s="234" t="s">
        <v>328</v>
      </c>
      <c r="EI6" s="234" t="s">
        <v>638</v>
      </c>
      <c r="EJ6" s="234" t="s">
        <v>629</v>
      </c>
      <c r="EK6" s="235" t="s">
        <v>327</v>
      </c>
      <c r="EL6" s="232" t="s">
        <v>630</v>
      </c>
      <c r="EM6" s="234" t="s">
        <v>628</v>
      </c>
      <c r="EN6" s="234" t="s">
        <v>560</v>
      </c>
      <c r="EO6" s="234" t="s">
        <v>562</v>
      </c>
      <c r="EP6" s="234" t="s">
        <v>326</v>
      </c>
      <c r="EQ6" s="234" t="s">
        <v>328</v>
      </c>
      <c r="ER6" s="234" t="s">
        <v>638</v>
      </c>
      <c r="ES6" s="234" t="s">
        <v>629</v>
      </c>
      <c r="ET6" s="235" t="s">
        <v>327</v>
      </c>
      <c r="EU6" s="237" t="s">
        <v>556</v>
      </c>
      <c r="EV6" s="232" t="s">
        <v>630</v>
      </c>
      <c r="EW6" s="234" t="s">
        <v>628</v>
      </c>
      <c r="EX6" s="234" t="s">
        <v>560</v>
      </c>
      <c r="EY6" s="234" t="s">
        <v>632</v>
      </c>
      <c r="EZ6" s="234" t="s">
        <v>326</v>
      </c>
      <c r="FA6" s="234" t="s">
        <v>328</v>
      </c>
      <c r="FB6" s="234" t="s">
        <v>638</v>
      </c>
      <c r="FC6" s="234" t="s">
        <v>629</v>
      </c>
      <c r="FD6" s="234" t="s">
        <v>821</v>
      </c>
      <c r="FE6" s="238" t="s">
        <v>327</v>
      </c>
      <c r="FF6" s="234" t="s">
        <v>822</v>
      </c>
      <c r="FG6" s="234" t="s">
        <v>823</v>
      </c>
      <c r="FH6" s="234" t="s">
        <v>824</v>
      </c>
      <c r="FI6" s="234" t="s">
        <v>825</v>
      </c>
      <c r="FJ6" s="234" t="s">
        <v>826</v>
      </c>
      <c r="FK6" s="234" t="s">
        <v>827</v>
      </c>
      <c r="FL6" s="234" t="s">
        <v>828</v>
      </c>
      <c r="FM6" s="234" t="s">
        <v>829</v>
      </c>
      <c r="FN6" s="234" t="s">
        <v>830</v>
      </c>
      <c r="FO6" s="234" t="s">
        <v>831</v>
      </c>
      <c r="FP6" s="234" t="s">
        <v>832</v>
      </c>
      <c r="FQ6" s="236" t="s">
        <v>327</v>
      </c>
      <c r="FR6" s="232" t="s">
        <v>569</v>
      </c>
      <c r="FS6" s="234" t="s">
        <v>570</v>
      </c>
      <c r="FT6" s="232" t="s">
        <v>569</v>
      </c>
      <c r="FU6" s="234" t="s">
        <v>570</v>
      </c>
      <c r="FV6" s="239" t="s">
        <v>618</v>
      </c>
      <c r="FW6" s="232" t="s">
        <v>569</v>
      </c>
      <c r="FX6" s="234" t="s">
        <v>570</v>
      </c>
      <c r="FY6" s="239" t="s">
        <v>619</v>
      </c>
      <c r="FZ6" s="591" t="s">
        <v>592</v>
      </c>
      <c r="GA6" s="232" t="s">
        <v>569</v>
      </c>
      <c r="GB6" s="234" t="s">
        <v>570</v>
      </c>
      <c r="GC6" s="232" t="s">
        <v>569</v>
      </c>
      <c r="GD6" s="234" t="s">
        <v>570</v>
      </c>
      <c r="GE6" s="239" t="s">
        <v>593</v>
      </c>
      <c r="GF6" s="232" t="s">
        <v>569</v>
      </c>
      <c r="GG6" s="234" t="s">
        <v>570</v>
      </c>
      <c r="GH6" s="240" t="s">
        <v>594</v>
      </c>
      <c r="GI6" s="591" t="s">
        <v>595</v>
      </c>
      <c r="GJ6" s="232" t="s">
        <v>571</v>
      </c>
      <c r="GK6" s="234" t="s">
        <v>572</v>
      </c>
      <c r="GL6" s="232" t="s">
        <v>571</v>
      </c>
      <c r="GM6" s="234" t="s">
        <v>572</v>
      </c>
      <c r="GN6" s="239" t="s">
        <v>620</v>
      </c>
      <c r="GO6" s="232" t="s">
        <v>571</v>
      </c>
      <c r="GP6" s="234" t="s">
        <v>572</v>
      </c>
      <c r="GQ6" s="239" t="s">
        <v>621</v>
      </c>
      <c r="GR6" s="591" t="s">
        <v>626</v>
      </c>
      <c r="GS6" s="232" t="s">
        <v>571</v>
      </c>
      <c r="GT6" s="234" t="s">
        <v>572</v>
      </c>
      <c r="GU6" s="232" t="s">
        <v>571</v>
      </c>
      <c r="GV6" s="234" t="s">
        <v>572</v>
      </c>
      <c r="GW6" s="240" t="s">
        <v>596</v>
      </c>
      <c r="GX6" s="232" t="s">
        <v>571</v>
      </c>
      <c r="GY6" s="234" t="s">
        <v>572</v>
      </c>
      <c r="GZ6" s="240" t="s">
        <v>597</v>
      </c>
      <c r="HA6" s="730" t="s">
        <v>598</v>
      </c>
      <c r="HB6" s="731" t="s">
        <v>790</v>
      </c>
      <c r="HC6" s="735" t="s">
        <v>791</v>
      </c>
      <c r="HD6" s="731" t="s">
        <v>792</v>
      </c>
      <c r="HE6" s="736" t="s">
        <v>793</v>
      </c>
      <c r="HF6" s="236" t="s">
        <v>794</v>
      </c>
      <c r="HG6" s="1674"/>
      <c r="HH6" s="1857"/>
      <c r="HI6" s="1817"/>
      <c r="HJ6" s="1817"/>
      <c r="HK6" s="1817"/>
      <c r="HL6" s="1860"/>
      <c r="HM6" s="831" t="s">
        <v>63</v>
      </c>
      <c r="HN6" s="832" t="s">
        <v>61</v>
      </c>
      <c r="HO6" s="836" t="s">
        <v>59</v>
      </c>
      <c r="HP6" s="830" t="s">
        <v>60</v>
      </c>
      <c r="HQ6" s="830" t="s">
        <v>61</v>
      </c>
      <c r="HR6" s="832" t="s">
        <v>62</v>
      </c>
      <c r="HS6" s="603" t="s">
        <v>65</v>
      </c>
      <c r="HT6" s="604" t="s">
        <v>58</v>
      </c>
      <c r="HU6" s="605" t="s">
        <v>66</v>
      </c>
      <c r="HV6" s="606" t="s">
        <v>58</v>
      </c>
      <c r="HW6" s="606" t="s">
        <v>293</v>
      </c>
      <c r="HX6" s="606" t="s">
        <v>67</v>
      </c>
      <c r="HY6" s="606" t="s">
        <v>68</v>
      </c>
      <c r="HZ6" s="606" t="s">
        <v>69</v>
      </c>
      <c r="IA6" s="1843"/>
      <c r="IB6" s="1863"/>
      <c r="IC6" s="1863"/>
      <c r="ID6" s="1863"/>
    </row>
    <row r="7" spans="1:239" s="708" customFormat="1" ht="15.75" customHeight="1">
      <c r="A7" s="741">
        <v>1</v>
      </c>
      <c r="B7" s="741" t="s">
        <v>852</v>
      </c>
      <c r="C7" s="741" t="s">
        <v>87</v>
      </c>
      <c r="D7" s="741">
        <v>1</v>
      </c>
      <c r="E7" s="598" t="s">
        <v>296</v>
      </c>
      <c r="F7" s="486">
        <v>1133</v>
      </c>
      <c r="G7" s="487">
        <v>19</v>
      </c>
      <c r="H7" s="488">
        <v>1152</v>
      </c>
      <c r="I7" s="571">
        <v>0</v>
      </c>
      <c r="J7" s="487">
        <v>15</v>
      </c>
      <c r="K7" s="487">
        <v>0</v>
      </c>
      <c r="L7" s="487">
        <v>4</v>
      </c>
      <c r="M7" s="487">
        <v>0</v>
      </c>
      <c r="N7" s="487">
        <v>0</v>
      </c>
      <c r="O7" s="487">
        <v>0</v>
      </c>
      <c r="P7" s="487">
        <v>0</v>
      </c>
      <c r="Q7" s="487">
        <v>0</v>
      </c>
      <c r="R7" s="488">
        <v>19</v>
      </c>
      <c r="S7" s="571">
        <v>0</v>
      </c>
      <c r="T7" s="487">
        <v>0</v>
      </c>
      <c r="U7" s="487">
        <v>0</v>
      </c>
      <c r="V7" s="487">
        <v>0</v>
      </c>
      <c r="W7" s="487">
        <v>0</v>
      </c>
      <c r="X7" s="487">
        <v>0</v>
      </c>
      <c r="Y7" s="487">
        <v>0</v>
      </c>
      <c r="Z7" s="487">
        <v>0</v>
      </c>
      <c r="AA7" s="487">
        <v>0</v>
      </c>
      <c r="AB7" s="488">
        <v>0</v>
      </c>
      <c r="AC7" s="571">
        <v>1864</v>
      </c>
      <c r="AD7" s="488">
        <v>33912</v>
      </c>
      <c r="AE7" s="571">
        <v>1253</v>
      </c>
      <c r="AF7" s="488">
        <v>26002</v>
      </c>
      <c r="AG7" s="571">
        <v>1949</v>
      </c>
      <c r="AH7" s="488">
        <v>34125</v>
      </c>
      <c r="AI7" s="571">
        <v>1324</v>
      </c>
      <c r="AJ7" s="488">
        <v>26171</v>
      </c>
      <c r="AK7" s="571">
        <v>0</v>
      </c>
      <c r="AL7" s="487">
        <v>0</v>
      </c>
      <c r="AM7" s="488">
        <v>0</v>
      </c>
      <c r="AN7" s="572">
        <v>0</v>
      </c>
      <c r="AO7" s="573">
        <v>0</v>
      </c>
      <c r="AP7" s="571">
        <v>76</v>
      </c>
      <c r="AQ7" s="487">
        <v>620</v>
      </c>
      <c r="AR7" s="574">
        <v>696</v>
      </c>
      <c r="AS7" s="575">
        <v>0</v>
      </c>
      <c r="AT7" s="573">
        <v>696</v>
      </c>
      <c r="AU7" s="571">
        <v>2033</v>
      </c>
      <c r="AV7" s="607">
        <v>0</v>
      </c>
      <c r="AW7" s="576">
        <v>314</v>
      </c>
      <c r="AX7" s="487">
        <v>99</v>
      </c>
      <c r="AY7" s="487">
        <v>40</v>
      </c>
      <c r="AZ7" s="487">
        <v>15</v>
      </c>
      <c r="BA7" s="577">
        <v>154</v>
      </c>
      <c r="BB7" s="487">
        <v>160</v>
      </c>
      <c r="BC7" s="487">
        <v>0</v>
      </c>
      <c r="BD7" s="487">
        <v>0</v>
      </c>
      <c r="BE7" s="487">
        <v>99</v>
      </c>
      <c r="BF7" s="487">
        <v>53</v>
      </c>
      <c r="BG7" s="574">
        <v>0</v>
      </c>
      <c r="BH7" s="571">
        <v>5</v>
      </c>
      <c r="BI7" s="487">
        <v>0</v>
      </c>
      <c r="BJ7" s="574">
        <v>5</v>
      </c>
      <c r="BK7" s="574">
        <v>270</v>
      </c>
      <c r="BL7" s="571">
        <v>5723</v>
      </c>
      <c r="BM7" s="574">
        <v>0</v>
      </c>
      <c r="BN7" s="691">
        <v>0</v>
      </c>
      <c r="BO7" s="692">
        <v>0</v>
      </c>
      <c r="BP7" s="692">
        <v>0</v>
      </c>
      <c r="BQ7" s="692">
        <v>0</v>
      </c>
      <c r="BR7" s="901">
        <v>600</v>
      </c>
      <c r="BS7" s="923">
        <v>600</v>
      </c>
      <c r="BT7" s="920">
        <v>0</v>
      </c>
      <c r="BU7" s="692">
        <v>0</v>
      </c>
      <c r="BV7" s="923">
        <v>0</v>
      </c>
      <c r="BW7" s="693">
        <v>600</v>
      </c>
      <c r="BX7" s="691">
        <v>0</v>
      </c>
      <c r="BY7" s="692">
        <v>0</v>
      </c>
      <c r="BZ7" s="692">
        <v>0</v>
      </c>
      <c r="CA7" s="692">
        <v>0</v>
      </c>
      <c r="CB7" s="692">
        <v>0</v>
      </c>
      <c r="CC7" s="693">
        <v>0</v>
      </c>
      <c r="CD7" s="692">
        <v>0</v>
      </c>
      <c r="CE7" s="692">
        <v>0</v>
      </c>
      <c r="CF7" s="692">
        <v>0</v>
      </c>
      <c r="CG7" s="488">
        <v>0</v>
      </c>
      <c r="CH7" s="691">
        <v>93</v>
      </c>
      <c r="CI7" s="692">
        <v>305</v>
      </c>
      <c r="CJ7" s="692">
        <v>203</v>
      </c>
      <c r="CK7" s="692">
        <v>0</v>
      </c>
      <c r="CL7" s="607">
        <v>0</v>
      </c>
      <c r="CM7" s="691">
        <v>6</v>
      </c>
      <c r="CN7" s="692">
        <v>65</v>
      </c>
      <c r="CO7" s="692">
        <v>71</v>
      </c>
      <c r="CP7" s="692">
        <v>85</v>
      </c>
      <c r="CQ7" s="692">
        <v>213</v>
      </c>
      <c r="CR7" s="692">
        <v>71</v>
      </c>
      <c r="CS7" s="692">
        <v>169</v>
      </c>
      <c r="CT7" s="901">
        <v>210</v>
      </c>
      <c r="CU7" s="578">
        <v>0</v>
      </c>
      <c r="CV7" s="579">
        <v>0</v>
      </c>
      <c r="CW7" s="579">
        <v>0</v>
      </c>
      <c r="CX7" s="580">
        <v>1</v>
      </c>
      <c r="CY7" s="581">
        <v>0</v>
      </c>
      <c r="CZ7" s="582">
        <v>0</v>
      </c>
      <c r="DA7" s="582">
        <v>0</v>
      </c>
      <c r="DB7" s="583">
        <v>1</v>
      </c>
      <c r="DC7" s="571">
        <v>45718</v>
      </c>
      <c r="DD7" s="487">
        <v>120486</v>
      </c>
      <c r="DE7" s="487">
        <v>12890</v>
      </c>
      <c r="DF7" s="487">
        <v>0</v>
      </c>
      <c r="DG7" s="487">
        <v>135</v>
      </c>
      <c r="DH7" s="584">
        <v>135</v>
      </c>
      <c r="DI7" s="585"/>
      <c r="DJ7" s="586">
        <v>3</v>
      </c>
      <c r="DK7" s="586">
        <v>104</v>
      </c>
      <c r="DL7" s="586">
        <v>29</v>
      </c>
      <c r="DM7" s="586">
        <v>2</v>
      </c>
      <c r="DN7" s="586">
        <v>2</v>
      </c>
      <c r="DO7" s="586">
        <v>5</v>
      </c>
      <c r="DP7" s="709">
        <v>145</v>
      </c>
      <c r="DQ7" s="585">
        <v>1314</v>
      </c>
      <c r="DR7" s="586">
        <v>342</v>
      </c>
      <c r="DS7" s="586">
        <v>205</v>
      </c>
      <c r="DT7" s="586">
        <v>275</v>
      </c>
      <c r="DU7" s="586">
        <v>42</v>
      </c>
      <c r="DV7" s="586">
        <v>418</v>
      </c>
      <c r="DW7" s="586">
        <v>310</v>
      </c>
      <c r="DX7" s="709">
        <v>2906</v>
      </c>
      <c r="DY7" s="86">
        <v>2712</v>
      </c>
      <c r="DZ7" s="571">
        <v>0</v>
      </c>
      <c r="EA7" s="487">
        <v>0</v>
      </c>
      <c r="EB7" s="574">
        <v>15</v>
      </c>
      <c r="EC7" s="585">
        <v>0</v>
      </c>
      <c r="ED7" s="586">
        <v>3</v>
      </c>
      <c r="EE7" s="586">
        <v>384</v>
      </c>
      <c r="EF7" s="586">
        <v>85</v>
      </c>
      <c r="EG7" s="586">
        <v>3</v>
      </c>
      <c r="EH7" s="586">
        <v>5</v>
      </c>
      <c r="EI7" s="586">
        <v>0</v>
      </c>
      <c r="EJ7" s="87">
        <v>0</v>
      </c>
      <c r="EK7" s="85">
        <v>480</v>
      </c>
      <c r="EL7" s="585">
        <v>1</v>
      </c>
      <c r="EM7" s="586">
        <v>3</v>
      </c>
      <c r="EN7" s="586">
        <v>1375</v>
      </c>
      <c r="EO7" s="586">
        <v>497</v>
      </c>
      <c r="EP7" s="586">
        <v>36</v>
      </c>
      <c r="EQ7" s="586">
        <v>230</v>
      </c>
      <c r="ER7" s="586">
        <v>0</v>
      </c>
      <c r="ES7" s="586">
        <v>0</v>
      </c>
      <c r="ET7" s="86">
        <v>2142</v>
      </c>
      <c r="EU7" s="87">
        <v>2622</v>
      </c>
      <c r="EV7" s="585">
        <v>1</v>
      </c>
      <c r="EW7" s="586">
        <v>161</v>
      </c>
      <c r="EX7" s="586">
        <v>20016</v>
      </c>
      <c r="EY7" s="586">
        <v>9000</v>
      </c>
      <c r="EZ7" s="586">
        <v>586</v>
      </c>
      <c r="FA7" s="586">
        <v>2439</v>
      </c>
      <c r="FB7" s="586">
        <v>0</v>
      </c>
      <c r="FC7" s="586">
        <v>0</v>
      </c>
      <c r="FD7" s="734">
        <v>60</v>
      </c>
      <c r="FE7" s="86">
        <v>32263</v>
      </c>
      <c r="FF7" s="827">
        <v>1</v>
      </c>
      <c r="FG7" s="828">
        <v>27734</v>
      </c>
      <c r="FH7" s="828">
        <v>3561</v>
      </c>
      <c r="FI7" s="828">
        <v>0</v>
      </c>
      <c r="FJ7" s="828">
        <v>0</v>
      </c>
      <c r="FK7" s="828">
        <v>0</v>
      </c>
      <c r="FL7" s="828">
        <v>621</v>
      </c>
      <c r="FM7" s="828">
        <v>477</v>
      </c>
      <c r="FN7" s="828">
        <v>0</v>
      </c>
      <c r="FO7" s="828">
        <v>0</v>
      </c>
      <c r="FP7" s="829">
        <v>20</v>
      </c>
      <c r="FQ7" s="86">
        <v>32414</v>
      </c>
      <c r="FR7" s="585">
        <v>10</v>
      </c>
      <c r="FS7" s="586">
        <v>0</v>
      </c>
      <c r="FT7" s="586">
        <v>2</v>
      </c>
      <c r="FU7" s="586">
        <v>0</v>
      </c>
      <c r="FV7" s="587">
        <v>12</v>
      </c>
      <c r="FW7" s="586">
        <v>8</v>
      </c>
      <c r="FX7" s="586">
        <v>1</v>
      </c>
      <c r="FY7" s="587">
        <v>9</v>
      </c>
      <c r="FZ7" s="588">
        <v>21</v>
      </c>
      <c r="GA7" s="585">
        <v>35</v>
      </c>
      <c r="GB7" s="586">
        <v>0</v>
      </c>
      <c r="GC7" s="586">
        <v>18</v>
      </c>
      <c r="GD7" s="586">
        <v>0</v>
      </c>
      <c r="GE7" s="587">
        <v>53</v>
      </c>
      <c r="GF7" s="586">
        <v>6.666666666666667</v>
      </c>
      <c r="GG7" s="586">
        <v>3.3333333333333335</v>
      </c>
      <c r="GH7" s="587">
        <v>10</v>
      </c>
      <c r="GI7" s="588">
        <v>63</v>
      </c>
      <c r="GJ7" s="585">
        <v>18</v>
      </c>
      <c r="GK7" s="586">
        <v>8</v>
      </c>
      <c r="GL7" s="586">
        <v>20</v>
      </c>
      <c r="GM7" s="586">
        <v>8</v>
      </c>
      <c r="GN7" s="587">
        <v>54</v>
      </c>
      <c r="GO7" s="586">
        <v>0</v>
      </c>
      <c r="GP7" s="586">
        <v>1</v>
      </c>
      <c r="GQ7" s="587">
        <v>1</v>
      </c>
      <c r="GR7" s="588">
        <v>55</v>
      </c>
      <c r="GS7" s="585">
        <v>72</v>
      </c>
      <c r="GT7" s="586">
        <v>9</v>
      </c>
      <c r="GU7" s="586">
        <v>74</v>
      </c>
      <c r="GV7" s="586">
        <v>9</v>
      </c>
      <c r="GW7" s="587">
        <v>164</v>
      </c>
      <c r="GX7" s="586">
        <v>3</v>
      </c>
      <c r="GY7" s="586">
        <v>1</v>
      </c>
      <c r="GZ7" s="587">
        <v>4</v>
      </c>
      <c r="HA7" s="588">
        <v>168</v>
      </c>
      <c r="HB7" s="726">
        <v>79.66666666666667</v>
      </c>
      <c r="HC7" s="737">
        <v>84</v>
      </c>
      <c r="HD7" s="728">
        <v>187</v>
      </c>
      <c r="HE7" s="709">
        <v>223</v>
      </c>
      <c r="HF7" s="587">
        <v>307</v>
      </c>
      <c r="HG7" s="594">
        <v>5</v>
      </c>
      <c r="HH7" s="697">
        <v>5</v>
      </c>
      <c r="HI7" s="698">
        <v>3</v>
      </c>
      <c r="HJ7" s="698">
        <v>9</v>
      </c>
      <c r="HK7" s="698">
        <v>10</v>
      </c>
      <c r="HL7" s="699">
        <v>1</v>
      </c>
      <c r="HM7" s="697">
        <v>1983</v>
      </c>
      <c r="HN7" s="699">
        <v>405</v>
      </c>
      <c r="HO7" s="697">
        <v>7</v>
      </c>
      <c r="HP7" s="700">
        <v>4</v>
      </c>
      <c r="HQ7" s="700">
        <v>23</v>
      </c>
      <c r="HR7" s="699">
        <v>15</v>
      </c>
      <c r="HS7" s="783">
        <v>22</v>
      </c>
      <c r="HT7" s="784">
        <v>56</v>
      </c>
      <c r="HU7" s="784">
        <v>0</v>
      </c>
      <c r="HV7" s="785">
        <v>0</v>
      </c>
      <c r="HW7" s="786">
        <v>0</v>
      </c>
      <c r="HX7" s="784">
        <v>0</v>
      </c>
      <c r="HY7" s="784">
        <v>0</v>
      </c>
      <c r="HZ7" s="784">
        <v>0</v>
      </c>
      <c r="IA7" s="785">
        <v>246236</v>
      </c>
      <c r="IB7" s="571">
        <v>1</v>
      </c>
      <c r="IC7" s="487">
        <v>0</v>
      </c>
      <c r="ID7" s="574">
        <v>0</v>
      </c>
      <c r="IE7" s="708">
        <v>0</v>
      </c>
    </row>
    <row r="8" spans="1:238" s="53" customFormat="1" ht="15.75" customHeight="1">
      <c r="A8" s="742">
        <v>2</v>
      </c>
      <c r="B8" s="742" t="s">
        <v>852</v>
      </c>
      <c r="C8" s="742" t="s">
        <v>88</v>
      </c>
      <c r="D8" s="742">
        <v>2</v>
      </c>
      <c r="E8" s="599" t="s">
        <v>253</v>
      </c>
      <c r="F8" s="451">
        <v>400</v>
      </c>
      <c r="G8" s="52">
        <v>522</v>
      </c>
      <c r="H8" s="71">
        <v>922</v>
      </c>
      <c r="I8" s="48">
        <v>0</v>
      </c>
      <c r="J8" s="52"/>
      <c r="K8" s="52">
        <v>0</v>
      </c>
      <c r="L8" s="52">
        <v>14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71">
        <v>14</v>
      </c>
      <c r="S8" s="48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71">
        <v>0</v>
      </c>
      <c r="AC8" s="48">
        <v>2862</v>
      </c>
      <c r="AD8" s="71">
        <v>41144</v>
      </c>
      <c r="AE8" s="48">
        <v>1101</v>
      </c>
      <c r="AF8" s="71">
        <v>21032</v>
      </c>
      <c r="AG8" s="48">
        <v>2862</v>
      </c>
      <c r="AH8" s="71">
        <v>41148</v>
      </c>
      <c r="AI8" s="48">
        <v>1101</v>
      </c>
      <c r="AJ8" s="71">
        <v>21033</v>
      </c>
      <c r="AK8" s="48">
        <v>42134</v>
      </c>
      <c r="AL8" s="52">
        <v>42140</v>
      </c>
      <c r="AM8" s="71">
        <v>0</v>
      </c>
      <c r="AN8" s="72">
        <v>2724</v>
      </c>
      <c r="AO8" s="484">
        <v>2724</v>
      </c>
      <c r="AP8" s="48">
        <v>805</v>
      </c>
      <c r="AQ8" s="52">
        <v>2400</v>
      </c>
      <c r="AR8" s="73">
        <v>3205</v>
      </c>
      <c r="AS8" s="74">
        <v>15500</v>
      </c>
      <c r="AT8" s="484">
        <v>18705</v>
      </c>
      <c r="AU8" s="48">
        <v>1367</v>
      </c>
      <c r="AV8" s="608">
        <v>0</v>
      </c>
      <c r="AW8" s="458">
        <v>1802</v>
      </c>
      <c r="AX8" s="52">
        <v>83</v>
      </c>
      <c r="AY8" s="52">
        <v>79</v>
      </c>
      <c r="AZ8" s="52">
        <v>179</v>
      </c>
      <c r="BA8" s="75">
        <v>341</v>
      </c>
      <c r="BB8" s="52">
        <v>1461</v>
      </c>
      <c r="BC8" s="52">
        <v>0</v>
      </c>
      <c r="BD8" s="52">
        <v>0</v>
      </c>
      <c r="BE8" s="52">
        <v>0</v>
      </c>
      <c r="BF8" s="52">
        <v>0</v>
      </c>
      <c r="BG8" s="73">
        <v>0</v>
      </c>
      <c r="BH8" s="48">
        <v>9</v>
      </c>
      <c r="BI8" s="52">
        <v>0</v>
      </c>
      <c r="BJ8" s="73">
        <v>9</v>
      </c>
      <c r="BK8" s="73">
        <v>637</v>
      </c>
      <c r="BL8" s="48">
        <v>0</v>
      </c>
      <c r="BM8" s="73">
        <v>0</v>
      </c>
      <c r="BN8" s="694">
        <v>0</v>
      </c>
      <c r="BO8" s="695">
        <v>1</v>
      </c>
      <c r="BP8" s="695">
        <v>6</v>
      </c>
      <c r="BQ8" s="695">
        <v>125</v>
      </c>
      <c r="BR8" s="902">
        <v>391</v>
      </c>
      <c r="BS8" s="924">
        <v>523</v>
      </c>
      <c r="BT8" s="921">
        <v>0</v>
      </c>
      <c r="BU8" s="695">
        <v>0</v>
      </c>
      <c r="BV8" s="924">
        <v>0</v>
      </c>
      <c r="BW8" s="696">
        <v>523</v>
      </c>
      <c r="BX8" s="694">
        <v>0</v>
      </c>
      <c r="BY8" s="695">
        <v>0</v>
      </c>
      <c r="BZ8" s="695">
        <v>0</v>
      </c>
      <c r="CA8" s="695">
        <v>0</v>
      </c>
      <c r="CB8" s="695">
        <v>0</v>
      </c>
      <c r="CC8" s="696">
        <v>0</v>
      </c>
      <c r="CD8" s="695">
        <v>0</v>
      </c>
      <c r="CE8" s="695">
        <v>0</v>
      </c>
      <c r="CF8" s="695">
        <v>0</v>
      </c>
      <c r="CG8" s="71">
        <v>0</v>
      </c>
      <c r="CH8" s="694">
        <v>0</v>
      </c>
      <c r="CI8" s="695">
        <v>0</v>
      </c>
      <c r="CJ8" s="695">
        <v>0</v>
      </c>
      <c r="CK8" s="695">
        <v>0</v>
      </c>
      <c r="CL8" s="608">
        <v>0</v>
      </c>
      <c r="CM8" s="694">
        <v>0</v>
      </c>
      <c r="CN8" s="695">
        <v>0</v>
      </c>
      <c r="CO8" s="695">
        <v>0</v>
      </c>
      <c r="CP8" s="695">
        <v>0</v>
      </c>
      <c r="CQ8" s="695">
        <v>4</v>
      </c>
      <c r="CR8" s="695">
        <v>0</v>
      </c>
      <c r="CS8" s="695">
        <v>1</v>
      </c>
      <c r="CT8" s="902">
        <v>0</v>
      </c>
      <c r="CU8" s="76">
        <v>0</v>
      </c>
      <c r="CV8" s="77">
        <v>0</v>
      </c>
      <c r="CW8" s="77">
        <v>1</v>
      </c>
      <c r="CX8" s="78">
        <v>0</v>
      </c>
      <c r="CY8" s="469">
        <v>0</v>
      </c>
      <c r="CZ8" s="79">
        <v>0</v>
      </c>
      <c r="DA8" s="79">
        <v>0</v>
      </c>
      <c r="DB8" s="470">
        <v>0</v>
      </c>
      <c r="DC8" s="48">
        <v>0</v>
      </c>
      <c r="DD8" s="52">
        <v>0</v>
      </c>
      <c r="DE8" s="52">
        <v>10373</v>
      </c>
      <c r="DF8" s="52">
        <v>0</v>
      </c>
      <c r="DG8" s="52">
        <v>432</v>
      </c>
      <c r="DH8" s="80">
        <v>432</v>
      </c>
      <c r="DI8" s="81"/>
      <c r="DJ8" s="82">
        <v>24</v>
      </c>
      <c r="DK8" s="82">
        <v>47</v>
      </c>
      <c r="DL8" s="82">
        <v>12</v>
      </c>
      <c r="DM8" s="82">
        <v>1</v>
      </c>
      <c r="DN8" s="82">
        <v>6</v>
      </c>
      <c r="DO8" s="82">
        <v>1</v>
      </c>
      <c r="DP8" s="65">
        <v>91</v>
      </c>
      <c r="DQ8" s="81">
        <v>0</v>
      </c>
      <c r="DR8" s="82">
        <v>0</v>
      </c>
      <c r="DS8" s="82">
        <v>107</v>
      </c>
      <c r="DT8" s="82">
        <v>0</v>
      </c>
      <c r="DU8" s="82">
        <v>0</v>
      </c>
      <c r="DV8" s="82">
        <v>0</v>
      </c>
      <c r="DW8" s="82">
        <v>0</v>
      </c>
      <c r="DX8" s="65">
        <v>107</v>
      </c>
      <c r="DY8" s="474">
        <v>105</v>
      </c>
      <c r="DZ8" s="48">
        <v>0</v>
      </c>
      <c r="EA8" s="52">
        <v>0</v>
      </c>
      <c r="EB8" s="73">
        <v>0</v>
      </c>
      <c r="EC8" s="81">
        <v>0</v>
      </c>
      <c r="ED8" s="82">
        <v>22</v>
      </c>
      <c r="EE8" s="82">
        <v>425</v>
      </c>
      <c r="EF8" s="82">
        <v>88</v>
      </c>
      <c r="EG8" s="82">
        <v>1</v>
      </c>
      <c r="EH8" s="82">
        <v>4</v>
      </c>
      <c r="EI8" s="82">
        <v>0</v>
      </c>
      <c r="EJ8" s="84">
        <v>0</v>
      </c>
      <c r="EK8" s="787">
        <v>540</v>
      </c>
      <c r="EL8" s="81">
        <v>0</v>
      </c>
      <c r="EM8" s="82">
        <v>6</v>
      </c>
      <c r="EN8" s="82">
        <v>1463</v>
      </c>
      <c r="EO8" s="82">
        <v>285</v>
      </c>
      <c r="EP8" s="82">
        <v>30</v>
      </c>
      <c r="EQ8" s="82">
        <v>267</v>
      </c>
      <c r="ER8" s="82">
        <v>3</v>
      </c>
      <c r="ES8" s="82">
        <v>0</v>
      </c>
      <c r="ET8" s="474">
        <v>2054</v>
      </c>
      <c r="EU8" s="84">
        <v>2594</v>
      </c>
      <c r="EV8" s="81">
        <v>3</v>
      </c>
      <c r="EW8" s="82">
        <v>198</v>
      </c>
      <c r="EX8" s="82">
        <v>33605</v>
      </c>
      <c r="EY8" s="82">
        <v>1200</v>
      </c>
      <c r="EZ8" s="82">
        <v>260</v>
      </c>
      <c r="FA8" s="82">
        <v>1192</v>
      </c>
      <c r="FB8" s="82">
        <v>571</v>
      </c>
      <c r="FC8" s="82">
        <v>0</v>
      </c>
      <c r="FD8" s="788">
        <v>73</v>
      </c>
      <c r="FE8" s="474">
        <v>37102</v>
      </c>
      <c r="FF8" s="81">
        <v>23682</v>
      </c>
      <c r="FG8" s="82">
        <v>739</v>
      </c>
      <c r="FH8" s="82">
        <v>93</v>
      </c>
      <c r="FI8" s="82">
        <v>2371</v>
      </c>
      <c r="FJ8" s="82">
        <v>0</v>
      </c>
      <c r="FK8" s="82">
        <v>0</v>
      </c>
      <c r="FL8" s="82">
        <v>246</v>
      </c>
      <c r="FM8" s="82">
        <v>112</v>
      </c>
      <c r="FN8" s="82">
        <v>0</v>
      </c>
      <c r="FO8" s="82">
        <v>0</v>
      </c>
      <c r="FP8" s="84">
        <v>46</v>
      </c>
      <c r="FQ8" s="474">
        <v>27289</v>
      </c>
      <c r="FR8" s="81">
        <v>284</v>
      </c>
      <c r="FS8" s="82">
        <v>2</v>
      </c>
      <c r="FT8" s="82">
        <v>385.97389033942557</v>
      </c>
      <c r="FU8" s="82">
        <v>2.0261096605744124</v>
      </c>
      <c r="FV8" s="83">
        <v>674</v>
      </c>
      <c r="FW8" s="82">
        <v>131.98496240601503</v>
      </c>
      <c r="FX8" s="82">
        <v>2.0150375939849625</v>
      </c>
      <c r="FY8" s="83">
        <v>134</v>
      </c>
      <c r="FZ8" s="88">
        <v>808</v>
      </c>
      <c r="GA8" s="81">
        <v>49.96078431372549</v>
      </c>
      <c r="GB8" s="82">
        <v>2.0392156862745097</v>
      </c>
      <c r="GC8" s="82">
        <v>35.945945945945944</v>
      </c>
      <c r="GD8" s="82">
        <v>2.054054054054054</v>
      </c>
      <c r="GE8" s="83">
        <v>90</v>
      </c>
      <c r="GF8" s="82">
        <v>16</v>
      </c>
      <c r="GG8" s="82">
        <v>1</v>
      </c>
      <c r="GH8" s="83">
        <v>17</v>
      </c>
      <c r="GI8" s="88">
        <v>107</v>
      </c>
      <c r="GJ8" s="81">
        <v>76</v>
      </c>
      <c r="GK8" s="82">
        <v>7</v>
      </c>
      <c r="GL8" s="82">
        <v>181</v>
      </c>
      <c r="GM8" s="82">
        <v>23</v>
      </c>
      <c r="GN8" s="83">
        <v>287</v>
      </c>
      <c r="GO8" s="82">
        <v>9</v>
      </c>
      <c r="GP8" s="82">
        <v>1</v>
      </c>
      <c r="GQ8" s="83">
        <v>10</v>
      </c>
      <c r="GR8" s="88">
        <v>297</v>
      </c>
      <c r="GS8" s="81">
        <v>27</v>
      </c>
      <c r="GT8" s="82">
        <v>2</v>
      </c>
      <c r="GU8" s="82">
        <v>39</v>
      </c>
      <c r="GV8" s="82">
        <v>5</v>
      </c>
      <c r="GW8" s="83">
        <v>73</v>
      </c>
      <c r="GX8" s="82">
        <v>0</v>
      </c>
      <c r="GY8" s="82">
        <v>0</v>
      </c>
      <c r="GZ8" s="83">
        <v>0</v>
      </c>
      <c r="HA8" s="88">
        <v>73</v>
      </c>
      <c r="HB8" s="727">
        <v>903.8655830051121</v>
      </c>
      <c r="HC8" s="738">
        <v>915</v>
      </c>
      <c r="HD8" s="729">
        <v>332</v>
      </c>
      <c r="HE8" s="65">
        <v>370</v>
      </c>
      <c r="HF8" s="83">
        <v>1285</v>
      </c>
      <c r="HG8" s="595">
        <v>12</v>
      </c>
      <c r="HH8" s="701">
        <v>12</v>
      </c>
      <c r="HI8" s="702">
        <v>8</v>
      </c>
      <c r="HJ8" s="702">
        <v>0</v>
      </c>
      <c r="HK8" s="702">
        <v>2</v>
      </c>
      <c r="HL8" s="703">
        <v>0</v>
      </c>
      <c r="HM8" s="701">
        <v>0</v>
      </c>
      <c r="HN8" s="703">
        <v>0</v>
      </c>
      <c r="HO8" s="701">
        <v>3</v>
      </c>
      <c r="HP8" s="704">
        <v>2</v>
      </c>
      <c r="HQ8" s="704">
        <v>4</v>
      </c>
      <c r="HR8" s="703">
        <v>56</v>
      </c>
      <c r="HS8" s="789">
        <v>0</v>
      </c>
      <c r="HT8" s="790">
        <v>0</v>
      </c>
      <c r="HU8" s="790">
        <v>0</v>
      </c>
      <c r="HV8" s="791">
        <v>0</v>
      </c>
      <c r="HW8" s="792">
        <v>0</v>
      </c>
      <c r="HX8" s="790">
        <v>0</v>
      </c>
      <c r="HY8" s="790">
        <v>0</v>
      </c>
      <c r="HZ8" s="790">
        <v>0</v>
      </c>
      <c r="IA8" s="791">
        <v>142138</v>
      </c>
      <c r="IB8" s="48">
        <v>1</v>
      </c>
      <c r="IC8" s="52">
        <v>0</v>
      </c>
      <c r="ID8" s="73">
        <v>0</v>
      </c>
    </row>
    <row r="9" spans="1:238" s="53" customFormat="1" ht="15.75" customHeight="1">
      <c r="A9" s="742">
        <v>21</v>
      </c>
      <c r="B9" s="742" t="s">
        <v>852</v>
      </c>
      <c r="C9" s="742" t="s">
        <v>107</v>
      </c>
      <c r="D9" s="741">
        <v>3</v>
      </c>
      <c r="E9" s="599" t="s">
        <v>438</v>
      </c>
      <c r="F9" s="451">
        <v>337</v>
      </c>
      <c r="G9" s="52">
        <v>0</v>
      </c>
      <c r="H9" s="71">
        <v>337</v>
      </c>
      <c r="I9" s="48">
        <v>0</v>
      </c>
      <c r="J9" s="52"/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71">
        <v>0</v>
      </c>
      <c r="S9" s="48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71">
        <v>0</v>
      </c>
      <c r="AC9" s="48">
        <v>790</v>
      </c>
      <c r="AD9" s="71">
        <v>10032</v>
      </c>
      <c r="AE9" s="48">
        <v>421</v>
      </c>
      <c r="AF9" s="71">
        <v>4482</v>
      </c>
      <c r="AG9" s="48">
        <v>790</v>
      </c>
      <c r="AH9" s="71">
        <v>10033</v>
      </c>
      <c r="AI9" s="48">
        <v>421</v>
      </c>
      <c r="AJ9" s="71">
        <v>4482</v>
      </c>
      <c r="AK9" s="48">
        <v>0</v>
      </c>
      <c r="AL9" s="52">
        <v>9184</v>
      </c>
      <c r="AM9" s="71">
        <v>606</v>
      </c>
      <c r="AN9" s="72">
        <v>0</v>
      </c>
      <c r="AO9" s="484">
        <v>606</v>
      </c>
      <c r="AP9" s="48">
        <v>0</v>
      </c>
      <c r="AQ9" s="52">
        <v>0</v>
      </c>
      <c r="AR9" s="73">
        <v>0</v>
      </c>
      <c r="AS9" s="74">
        <v>0</v>
      </c>
      <c r="AT9" s="484">
        <v>0</v>
      </c>
      <c r="AU9" s="48">
        <v>656</v>
      </c>
      <c r="AV9" s="608">
        <v>114</v>
      </c>
      <c r="AW9" s="458">
        <v>85</v>
      </c>
      <c r="AX9" s="52">
        <v>32</v>
      </c>
      <c r="AY9" s="52">
        <v>3</v>
      </c>
      <c r="AZ9" s="52">
        <v>30</v>
      </c>
      <c r="BA9" s="75">
        <v>65</v>
      </c>
      <c r="BB9" s="52">
        <v>20</v>
      </c>
      <c r="BC9" s="52">
        <v>0</v>
      </c>
      <c r="BD9" s="52">
        <v>0</v>
      </c>
      <c r="BE9" s="52">
        <v>20</v>
      </c>
      <c r="BF9" s="52">
        <v>45</v>
      </c>
      <c r="BG9" s="73">
        <v>0</v>
      </c>
      <c r="BH9" s="48">
        <v>1</v>
      </c>
      <c r="BI9" s="52">
        <v>0</v>
      </c>
      <c r="BJ9" s="73">
        <v>1</v>
      </c>
      <c r="BK9" s="73">
        <v>60</v>
      </c>
      <c r="BL9" s="48">
        <v>0</v>
      </c>
      <c r="BM9" s="73">
        <v>0</v>
      </c>
      <c r="BN9" s="694">
        <v>0</v>
      </c>
      <c r="BO9" s="695">
        <v>0</v>
      </c>
      <c r="BP9" s="695">
        <v>0</v>
      </c>
      <c r="BQ9" s="695">
        <v>0</v>
      </c>
      <c r="BR9" s="902">
        <v>0</v>
      </c>
      <c r="BS9" s="924">
        <v>0</v>
      </c>
      <c r="BT9" s="921">
        <v>0</v>
      </c>
      <c r="BU9" s="695">
        <v>0</v>
      </c>
      <c r="BV9" s="924">
        <v>0</v>
      </c>
      <c r="BW9" s="696">
        <v>0</v>
      </c>
      <c r="BX9" s="694">
        <v>0</v>
      </c>
      <c r="BY9" s="695">
        <v>0</v>
      </c>
      <c r="BZ9" s="695">
        <v>0</v>
      </c>
      <c r="CA9" s="695">
        <v>0</v>
      </c>
      <c r="CB9" s="695">
        <v>0</v>
      </c>
      <c r="CC9" s="696">
        <v>0</v>
      </c>
      <c r="CD9" s="695">
        <v>0</v>
      </c>
      <c r="CE9" s="695">
        <v>0</v>
      </c>
      <c r="CF9" s="695">
        <v>0</v>
      </c>
      <c r="CG9" s="71">
        <v>0</v>
      </c>
      <c r="CH9" s="694">
        <v>0</v>
      </c>
      <c r="CI9" s="695">
        <v>0</v>
      </c>
      <c r="CJ9" s="695">
        <v>0</v>
      </c>
      <c r="CK9" s="695">
        <v>0</v>
      </c>
      <c r="CL9" s="608">
        <v>0</v>
      </c>
      <c r="CM9" s="694">
        <v>0</v>
      </c>
      <c r="CN9" s="695">
        <v>0</v>
      </c>
      <c r="CO9" s="695">
        <v>0</v>
      </c>
      <c r="CP9" s="695">
        <v>0</v>
      </c>
      <c r="CQ9" s="695">
        <v>1</v>
      </c>
      <c r="CR9" s="695">
        <v>0</v>
      </c>
      <c r="CS9" s="695">
        <v>0</v>
      </c>
      <c r="CT9" s="902">
        <v>0</v>
      </c>
      <c r="CU9" s="76">
        <v>0</v>
      </c>
      <c r="CV9" s="77">
        <v>0</v>
      </c>
      <c r="CW9" s="77">
        <v>0</v>
      </c>
      <c r="CX9" s="78">
        <v>0</v>
      </c>
      <c r="CY9" s="469">
        <v>0</v>
      </c>
      <c r="CZ9" s="79">
        <v>0</v>
      </c>
      <c r="DA9" s="79">
        <v>0</v>
      </c>
      <c r="DB9" s="470">
        <v>0</v>
      </c>
      <c r="DC9" s="48">
        <v>0</v>
      </c>
      <c r="DD9" s="52">
        <v>0</v>
      </c>
      <c r="DE9" s="52">
        <v>7746</v>
      </c>
      <c r="DF9" s="52">
        <v>0</v>
      </c>
      <c r="DG9" s="52">
        <v>54</v>
      </c>
      <c r="DH9" s="80">
        <v>54</v>
      </c>
      <c r="DI9" s="81"/>
      <c r="DJ9" s="82"/>
      <c r="DK9" s="82">
        <v>45</v>
      </c>
      <c r="DL9" s="82">
        <v>5</v>
      </c>
      <c r="DM9" s="82">
        <v>1</v>
      </c>
      <c r="DN9" s="82">
        <v>2</v>
      </c>
      <c r="DO9" s="82">
        <v>1</v>
      </c>
      <c r="DP9" s="65">
        <v>54</v>
      </c>
      <c r="DQ9" s="81">
        <v>0</v>
      </c>
      <c r="DR9" s="82">
        <v>0</v>
      </c>
      <c r="DS9" s="82">
        <v>0</v>
      </c>
      <c r="DT9" s="82">
        <v>0</v>
      </c>
      <c r="DU9" s="82">
        <v>0</v>
      </c>
      <c r="DV9" s="82">
        <v>0</v>
      </c>
      <c r="DW9" s="82">
        <v>0</v>
      </c>
      <c r="DX9" s="65">
        <v>0</v>
      </c>
      <c r="DY9" s="474">
        <v>0</v>
      </c>
      <c r="DZ9" s="48">
        <v>0</v>
      </c>
      <c r="EA9" s="52">
        <v>0</v>
      </c>
      <c r="EB9" s="73">
        <v>0</v>
      </c>
      <c r="EC9" s="81">
        <v>0</v>
      </c>
      <c r="ED9" s="82">
        <v>1</v>
      </c>
      <c r="EE9" s="82">
        <v>126</v>
      </c>
      <c r="EF9" s="82">
        <v>11</v>
      </c>
      <c r="EG9" s="82">
        <v>1</v>
      </c>
      <c r="EH9" s="82">
        <v>1</v>
      </c>
      <c r="EI9" s="82">
        <v>0</v>
      </c>
      <c r="EJ9" s="84">
        <v>0</v>
      </c>
      <c r="EK9" s="787">
        <v>140</v>
      </c>
      <c r="EL9" s="81">
        <v>0</v>
      </c>
      <c r="EM9" s="82">
        <v>3</v>
      </c>
      <c r="EN9" s="82">
        <v>545</v>
      </c>
      <c r="EO9" s="82">
        <v>60</v>
      </c>
      <c r="EP9" s="82">
        <v>40</v>
      </c>
      <c r="EQ9" s="82">
        <v>53</v>
      </c>
      <c r="ER9" s="82">
        <v>0</v>
      </c>
      <c r="ES9" s="82">
        <v>0</v>
      </c>
      <c r="ET9" s="474">
        <v>701</v>
      </c>
      <c r="EU9" s="84">
        <v>841</v>
      </c>
      <c r="EV9" s="81">
        <v>0</v>
      </c>
      <c r="EW9" s="82">
        <v>78</v>
      </c>
      <c r="EX9" s="82">
        <v>4558</v>
      </c>
      <c r="EY9" s="82">
        <v>949</v>
      </c>
      <c r="EZ9" s="82">
        <v>952</v>
      </c>
      <c r="FA9" s="82">
        <v>1662</v>
      </c>
      <c r="FB9" s="82">
        <v>0</v>
      </c>
      <c r="FC9" s="82">
        <v>0</v>
      </c>
      <c r="FD9" s="788">
        <v>5</v>
      </c>
      <c r="FE9" s="474">
        <v>8204</v>
      </c>
      <c r="FF9" s="81">
        <v>2761</v>
      </c>
      <c r="FG9" s="82">
        <v>5466</v>
      </c>
      <c r="FH9" s="82">
        <v>0</v>
      </c>
      <c r="FI9" s="82">
        <v>0</v>
      </c>
      <c r="FJ9" s="82">
        <v>0</v>
      </c>
      <c r="FK9" s="82">
        <v>0</v>
      </c>
      <c r="FL9" s="82">
        <v>0</v>
      </c>
      <c r="FM9" s="82">
        <v>0</v>
      </c>
      <c r="FN9" s="82">
        <v>0</v>
      </c>
      <c r="FO9" s="82">
        <v>0</v>
      </c>
      <c r="FP9" s="84">
        <v>25</v>
      </c>
      <c r="FQ9" s="474">
        <v>8252</v>
      </c>
      <c r="FR9" s="81">
        <v>8</v>
      </c>
      <c r="FS9" s="82">
        <v>0</v>
      </c>
      <c r="FT9" s="82">
        <v>13</v>
      </c>
      <c r="FU9" s="82">
        <v>0</v>
      </c>
      <c r="FV9" s="83">
        <v>21</v>
      </c>
      <c r="FW9" s="82"/>
      <c r="FX9" s="82"/>
      <c r="FY9" s="83">
        <v>0</v>
      </c>
      <c r="FZ9" s="88">
        <v>21</v>
      </c>
      <c r="GA9" s="81">
        <v>40</v>
      </c>
      <c r="GB9" s="82">
        <v>0</v>
      </c>
      <c r="GC9" s="82">
        <v>2</v>
      </c>
      <c r="GD9" s="82">
        <v>0</v>
      </c>
      <c r="GE9" s="83">
        <v>42</v>
      </c>
      <c r="GF9" s="82">
        <v>7</v>
      </c>
      <c r="GG9" s="82">
        <v>0</v>
      </c>
      <c r="GH9" s="83">
        <v>7</v>
      </c>
      <c r="GI9" s="88">
        <v>49</v>
      </c>
      <c r="GJ9" s="81">
        <v>16</v>
      </c>
      <c r="GK9" s="82">
        <v>0</v>
      </c>
      <c r="GL9" s="82">
        <v>7</v>
      </c>
      <c r="GM9" s="82">
        <v>0</v>
      </c>
      <c r="GN9" s="83">
        <v>23</v>
      </c>
      <c r="GO9" s="82">
        <v>0</v>
      </c>
      <c r="GP9" s="82">
        <v>0</v>
      </c>
      <c r="GQ9" s="83">
        <v>0</v>
      </c>
      <c r="GR9" s="88">
        <v>23</v>
      </c>
      <c r="GS9" s="81">
        <v>71</v>
      </c>
      <c r="GT9" s="82">
        <v>1</v>
      </c>
      <c r="GU9" s="82">
        <v>36</v>
      </c>
      <c r="GV9" s="82">
        <v>1</v>
      </c>
      <c r="GW9" s="83">
        <v>109</v>
      </c>
      <c r="GX9" s="82">
        <v>2</v>
      </c>
      <c r="GY9" s="82">
        <v>0</v>
      </c>
      <c r="GZ9" s="83">
        <v>2</v>
      </c>
      <c r="HA9" s="88">
        <v>111</v>
      </c>
      <c r="HB9" s="727">
        <v>70</v>
      </c>
      <c r="HC9" s="738">
        <v>70</v>
      </c>
      <c r="HD9" s="729">
        <v>132</v>
      </c>
      <c r="HE9" s="65">
        <v>134</v>
      </c>
      <c r="HF9" s="83">
        <v>204</v>
      </c>
      <c r="HG9" s="595">
        <v>11</v>
      </c>
      <c r="HH9" s="701">
        <v>4</v>
      </c>
      <c r="HI9" s="702">
        <v>2</v>
      </c>
      <c r="HJ9" s="702">
        <v>0</v>
      </c>
      <c r="HK9" s="702">
        <v>0</v>
      </c>
      <c r="HL9" s="703">
        <v>0</v>
      </c>
      <c r="HM9" s="701">
        <v>0</v>
      </c>
      <c r="HN9" s="703">
        <v>0</v>
      </c>
      <c r="HO9" s="701">
        <v>2</v>
      </c>
      <c r="HP9" s="704">
        <v>8</v>
      </c>
      <c r="HQ9" s="704">
        <v>15</v>
      </c>
      <c r="HR9" s="703">
        <v>400</v>
      </c>
      <c r="HS9" s="789">
        <v>0</v>
      </c>
      <c r="HT9" s="790">
        <v>0</v>
      </c>
      <c r="HU9" s="790">
        <v>0</v>
      </c>
      <c r="HV9" s="791">
        <v>0</v>
      </c>
      <c r="HW9" s="792">
        <v>0</v>
      </c>
      <c r="HX9" s="790">
        <v>0</v>
      </c>
      <c r="HY9" s="790">
        <v>0</v>
      </c>
      <c r="HZ9" s="790">
        <v>0</v>
      </c>
      <c r="IA9" s="791">
        <v>83667</v>
      </c>
      <c r="IB9" s="48">
        <v>1</v>
      </c>
      <c r="IC9" s="52">
        <v>0</v>
      </c>
      <c r="ID9" s="73">
        <v>0</v>
      </c>
    </row>
    <row r="10" spans="1:238" s="53" customFormat="1" ht="15.75" customHeight="1">
      <c r="A10" s="742">
        <v>3</v>
      </c>
      <c r="B10" s="742" t="s">
        <v>852</v>
      </c>
      <c r="C10" s="742" t="s">
        <v>89</v>
      </c>
      <c r="D10" s="741">
        <v>4</v>
      </c>
      <c r="E10" s="599" t="s">
        <v>297</v>
      </c>
      <c r="F10" s="451">
        <v>2439</v>
      </c>
      <c r="G10" s="52">
        <v>59</v>
      </c>
      <c r="H10" s="71">
        <v>2498</v>
      </c>
      <c r="I10" s="48">
        <v>4</v>
      </c>
      <c r="J10" s="52">
        <v>48</v>
      </c>
      <c r="K10" s="52">
        <v>0</v>
      </c>
      <c r="L10" s="52">
        <v>6</v>
      </c>
      <c r="M10" s="52">
        <v>0</v>
      </c>
      <c r="N10" s="52">
        <v>0</v>
      </c>
      <c r="O10" s="52">
        <v>0</v>
      </c>
      <c r="P10" s="52">
        <v>0</v>
      </c>
      <c r="Q10" s="52">
        <v>3</v>
      </c>
      <c r="R10" s="71">
        <v>61</v>
      </c>
      <c r="S10" s="48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71">
        <v>0</v>
      </c>
      <c r="AC10" s="48">
        <v>8228</v>
      </c>
      <c r="AD10" s="71">
        <v>137266</v>
      </c>
      <c r="AE10" s="48">
        <v>2788</v>
      </c>
      <c r="AF10" s="71">
        <v>76976</v>
      </c>
      <c r="AG10" s="48">
        <v>8228</v>
      </c>
      <c r="AH10" s="71">
        <v>137272</v>
      </c>
      <c r="AI10" s="48">
        <v>2788</v>
      </c>
      <c r="AJ10" s="71">
        <v>76978</v>
      </c>
      <c r="AK10" s="48">
        <v>0</v>
      </c>
      <c r="AL10" s="52">
        <v>0</v>
      </c>
      <c r="AM10" s="71">
        <v>0</v>
      </c>
      <c r="AN10" s="72">
        <v>0</v>
      </c>
      <c r="AO10" s="484">
        <v>0</v>
      </c>
      <c r="AP10" s="48">
        <v>0</v>
      </c>
      <c r="AQ10" s="52">
        <v>30000</v>
      </c>
      <c r="AR10" s="73">
        <v>30000</v>
      </c>
      <c r="AS10" s="74">
        <v>0</v>
      </c>
      <c r="AT10" s="484">
        <v>30000</v>
      </c>
      <c r="AU10" s="48">
        <v>3154</v>
      </c>
      <c r="AV10" s="608">
        <v>24</v>
      </c>
      <c r="AW10" s="458">
        <v>3374</v>
      </c>
      <c r="AX10" s="52">
        <v>1771</v>
      </c>
      <c r="AY10" s="52">
        <v>65</v>
      </c>
      <c r="AZ10" s="52">
        <v>66</v>
      </c>
      <c r="BA10" s="75">
        <v>1902</v>
      </c>
      <c r="BB10" s="52">
        <v>1472</v>
      </c>
      <c r="BC10" s="52">
        <v>0</v>
      </c>
      <c r="BD10" s="52">
        <v>0</v>
      </c>
      <c r="BE10" s="52">
        <v>0</v>
      </c>
      <c r="BF10" s="52">
        <v>0</v>
      </c>
      <c r="BG10" s="73">
        <v>0</v>
      </c>
      <c r="BH10" s="48">
        <v>15</v>
      </c>
      <c r="BI10" s="52">
        <v>1</v>
      </c>
      <c r="BJ10" s="73">
        <v>16</v>
      </c>
      <c r="BK10" s="73">
        <v>1817</v>
      </c>
      <c r="BL10" s="48">
        <v>0</v>
      </c>
      <c r="BM10" s="73">
        <v>0</v>
      </c>
      <c r="BN10" s="694">
        <v>0</v>
      </c>
      <c r="BO10" s="695">
        <v>0</v>
      </c>
      <c r="BP10" s="695">
        <v>0</v>
      </c>
      <c r="BQ10" s="695">
        <v>0</v>
      </c>
      <c r="BR10" s="902">
        <v>1222</v>
      </c>
      <c r="BS10" s="924">
        <v>1222</v>
      </c>
      <c r="BT10" s="921">
        <v>0</v>
      </c>
      <c r="BU10" s="695">
        <v>0</v>
      </c>
      <c r="BV10" s="924">
        <v>0</v>
      </c>
      <c r="BW10" s="696">
        <v>1222</v>
      </c>
      <c r="BX10" s="694">
        <v>0</v>
      </c>
      <c r="BY10" s="695">
        <v>0</v>
      </c>
      <c r="BZ10" s="695">
        <v>0</v>
      </c>
      <c r="CA10" s="695">
        <v>0</v>
      </c>
      <c r="CB10" s="695">
        <v>0</v>
      </c>
      <c r="CC10" s="696">
        <v>0</v>
      </c>
      <c r="CD10" s="695">
        <v>0</v>
      </c>
      <c r="CE10" s="695">
        <v>0</v>
      </c>
      <c r="CF10" s="695">
        <v>0</v>
      </c>
      <c r="CG10" s="71">
        <v>0</v>
      </c>
      <c r="CH10" s="694">
        <v>0</v>
      </c>
      <c r="CI10" s="695">
        <v>0</v>
      </c>
      <c r="CJ10" s="695">
        <v>0</v>
      </c>
      <c r="CK10" s="695">
        <v>0</v>
      </c>
      <c r="CL10" s="608">
        <v>0</v>
      </c>
      <c r="CM10" s="694">
        <v>0</v>
      </c>
      <c r="CN10" s="695">
        <v>0</v>
      </c>
      <c r="CO10" s="695">
        <v>0</v>
      </c>
      <c r="CP10" s="695">
        <v>0</v>
      </c>
      <c r="CQ10" s="695">
        <v>6</v>
      </c>
      <c r="CR10" s="695">
        <v>0</v>
      </c>
      <c r="CS10" s="695">
        <v>2</v>
      </c>
      <c r="CT10" s="902">
        <v>0</v>
      </c>
      <c r="CU10" s="76">
        <v>0</v>
      </c>
      <c r="CV10" s="77">
        <v>0</v>
      </c>
      <c r="CW10" s="77">
        <v>0</v>
      </c>
      <c r="CX10" s="78">
        <v>0</v>
      </c>
      <c r="CY10" s="469">
        <v>0</v>
      </c>
      <c r="CZ10" s="79">
        <v>0</v>
      </c>
      <c r="DA10" s="79">
        <v>0</v>
      </c>
      <c r="DB10" s="470">
        <v>0</v>
      </c>
      <c r="DC10" s="48">
        <v>0</v>
      </c>
      <c r="DD10" s="52">
        <v>0</v>
      </c>
      <c r="DE10" s="52">
        <v>30143</v>
      </c>
      <c r="DF10" s="52">
        <v>0</v>
      </c>
      <c r="DG10" s="52">
        <v>0</v>
      </c>
      <c r="DH10" s="80">
        <v>0</v>
      </c>
      <c r="DI10" s="81">
        <v>5</v>
      </c>
      <c r="DJ10" s="82">
        <v>11</v>
      </c>
      <c r="DK10" s="82">
        <v>239</v>
      </c>
      <c r="DL10" s="82">
        <v>194</v>
      </c>
      <c r="DM10" s="82">
        <v>7</v>
      </c>
      <c r="DN10" s="82">
        <v>7</v>
      </c>
      <c r="DO10" s="82">
        <v>3</v>
      </c>
      <c r="DP10" s="65">
        <v>466</v>
      </c>
      <c r="DQ10" s="81">
        <v>0</v>
      </c>
      <c r="DR10" s="82">
        <v>0</v>
      </c>
      <c r="DS10" s="82">
        <v>0</v>
      </c>
      <c r="DT10" s="82">
        <v>0</v>
      </c>
      <c r="DU10" s="82">
        <v>0</v>
      </c>
      <c r="DV10" s="82">
        <v>0</v>
      </c>
      <c r="DW10" s="82">
        <v>0</v>
      </c>
      <c r="DX10" s="65">
        <v>0</v>
      </c>
      <c r="DY10" s="474">
        <v>0</v>
      </c>
      <c r="DZ10" s="48">
        <v>0</v>
      </c>
      <c r="EA10" s="52">
        <v>0</v>
      </c>
      <c r="EB10" s="73">
        <v>0</v>
      </c>
      <c r="EC10" s="81">
        <v>4</v>
      </c>
      <c r="ED10" s="82">
        <v>16</v>
      </c>
      <c r="EE10" s="82">
        <v>1299</v>
      </c>
      <c r="EF10" s="82">
        <v>285</v>
      </c>
      <c r="EG10" s="82">
        <v>7</v>
      </c>
      <c r="EH10" s="82">
        <v>11</v>
      </c>
      <c r="EI10" s="82">
        <v>2</v>
      </c>
      <c r="EJ10" s="84">
        <v>0</v>
      </c>
      <c r="EK10" s="787">
        <v>1624</v>
      </c>
      <c r="EL10" s="81">
        <v>1</v>
      </c>
      <c r="EM10" s="82">
        <v>57</v>
      </c>
      <c r="EN10" s="82">
        <v>5714</v>
      </c>
      <c r="EO10" s="82">
        <v>423</v>
      </c>
      <c r="EP10" s="82">
        <v>47</v>
      </c>
      <c r="EQ10" s="82">
        <v>543</v>
      </c>
      <c r="ER10" s="82">
        <v>15</v>
      </c>
      <c r="ES10" s="82">
        <v>0</v>
      </c>
      <c r="ET10" s="474">
        <v>6800</v>
      </c>
      <c r="EU10" s="84">
        <v>8424</v>
      </c>
      <c r="EV10" s="81">
        <v>38</v>
      </c>
      <c r="EW10" s="82">
        <v>749</v>
      </c>
      <c r="EX10" s="82">
        <v>39129</v>
      </c>
      <c r="EY10" s="82">
        <v>6826</v>
      </c>
      <c r="EZ10" s="82">
        <v>2116</v>
      </c>
      <c r="FA10" s="82">
        <v>6631</v>
      </c>
      <c r="FB10" s="82">
        <v>1332</v>
      </c>
      <c r="FC10" s="82">
        <v>0</v>
      </c>
      <c r="FD10" s="788">
        <v>63</v>
      </c>
      <c r="FE10" s="474">
        <v>56884</v>
      </c>
      <c r="FF10" s="81">
        <v>27484</v>
      </c>
      <c r="FG10" s="82">
        <v>15579</v>
      </c>
      <c r="FH10" s="82">
        <v>70</v>
      </c>
      <c r="FI10" s="82">
        <v>4240</v>
      </c>
      <c r="FJ10" s="82">
        <v>590</v>
      </c>
      <c r="FK10" s="82">
        <v>2177</v>
      </c>
      <c r="FL10" s="82">
        <v>7040</v>
      </c>
      <c r="FM10" s="82">
        <v>34</v>
      </c>
      <c r="FN10" s="82">
        <v>21</v>
      </c>
      <c r="FO10" s="82">
        <v>0</v>
      </c>
      <c r="FP10" s="84">
        <v>97</v>
      </c>
      <c r="FQ10" s="474">
        <v>57332</v>
      </c>
      <c r="FR10" s="81">
        <v>140.95890410958904</v>
      </c>
      <c r="FS10" s="82">
        <v>6.041095890410959</v>
      </c>
      <c r="FT10" s="82">
        <v>170.79545454545453</v>
      </c>
      <c r="FU10" s="82">
        <v>9.204545454545455</v>
      </c>
      <c r="FV10" s="83">
        <v>327</v>
      </c>
      <c r="FW10" s="82">
        <v>83</v>
      </c>
      <c r="FX10" s="82">
        <v>3</v>
      </c>
      <c r="FY10" s="83">
        <v>86</v>
      </c>
      <c r="FZ10" s="88">
        <v>413</v>
      </c>
      <c r="GA10" s="81">
        <v>102</v>
      </c>
      <c r="GB10" s="82">
        <v>5</v>
      </c>
      <c r="GC10" s="82">
        <v>83</v>
      </c>
      <c r="GD10" s="82">
        <v>5</v>
      </c>
      <c r="GE10" s="83">
        <v>195</v>
      </c>
      <c r="GF10" s="82">
        <v>8</v>
      </c>
      <c r="GG10" s="82">
        <v>1</v>
      </c>
      <c r="GH10" s="83">
        <v>9</v>
      </c>
      <c r="GI10" s="88">
        <v>204</v>
      </c>
      <c r="GJ10" s="81">
        <v>69</v>
      </c>
      <c r="GK10" s="82">
        <v>18</v>
      </c>
      <c r="GL10" s="82">
        <v>228</v>
      </c>
      <c r="GM10" s="82">
        <v>49</v>
      </c>
      <c r="GN10" s="83">
        <v>364</v>
      </c>
      <c r="GO10" s="82">
        <v>9</v>
      </c>
      <c r="GP10" s="82">
        <v>8</v>
      </c>
      <c r="GQ10" s="83">
        <v>17</v>
      </c>
      <c r="GR10" s="88">
        <v>381</v>
      </c>
      <c r="GS10" s="81">
        <v>106</v>
      </c>
      <c r="GT10" s="82">
        <v>19</v>
      </c>
      <c r="GU10" s="82">
        <v>151</v>
      </c>
      <c r="GV10" s="82">
        <v>34</v>
      </c>
      <c r="GW10" s="83">
        <v>310</v>
      </c>
      <c r="GX10" s="82">
        <v>14</v>
      </c>
      <c r="GY10" s="82">
        <v>0</v>
      </c>
      <c r="GZ10" s="83">
        <v>14</v>
      </c>
      <c r="HA10" s="88">
        <v>324</v>
      </c>
      <c r="HB10" s="727">
        <v>587.7543586550436</v>
      </c>
      <c r="HC10" s="738">
        <v>617</v>
      </c>
      <c r="HD10" s="729">
        <v>577</v>
      </c>
      <c r="HE10" s="65">
        <v>705</v>
      </c>
      <c r="HF10" s="83">
        <v>1322</v>
      </c>
      <c r="HG10" s="595">
        <v>0</v>
      </c>
      <c r="HH10" s="701">
        <v>11</v>
      </c>
      <c r="HI10" s="702">
        <v>2</v>
      </c>
      <c r="HJ10" s="702">
        <v>0</v>
      </c>
      <c r="HK10" s="702">
        <v>0</v>
      </c>
      <c r="HL10" s="703">
        <v>0</v>
      </c>
      <c r="HM10" s="701">
        <v>920</v>
      </c>
      <c r="HN10" s="703">
        <v>580</v>
      </c>
      <c r="HO10" s="701">
        <v>19</v>
      </c>
      <c r="HP10" s="704">
        <v>30</v>
      </c>
      <c r="HQ10" s="704">
        <v>62</v>
      </c>
      <c r="HR10" s="703">
        <v>1102</v>
      </c>
      <c r="HS10" s="789">
        <v>0</v>
      </c>
      <c r="HT10" s="790">
        <v>0</v>
      </c>
      <c r="HU10" s="790">
        <v>0</v>
      </c>
      <c r="HV10" s="791">
        <v>0</v>
      </c>
      <c r="HW10" s="792">
        <v>0</v>
      </c>
      <c r="HX10" s="790">
        <v>0</v>
      </c>
      <c r="HY10" s="790">
        <v>0</v>
      </c>
      <c r="HZ10" s="790">
        <v>0</v>
      </c>
      <c r="IA10" s="791">
        <v>1698356</v>
      </c>
      <c r="IB10" s="48">
        <v>5</v>
      </c>
      <c r="IC10" s="52">
        <v>0</v>
      </c>
      <c r="ID10" s="73">
        <v>0</v>
      </c>
    </row>
    <row r="11" spans="1:238" s="53" customFormat="1" ht="15.75" customHeight="1">
      <c r="A11" s="742">
        <v>4</v>
      </c>
      <c r="B11" s="742" t="s">
        <v>852</v>
      </c>
      <c r="C11" s="742" t="s">
        <v>90</v>
      </c>
      <c r="D11" s="742">
        <v>5</v>
      </c>
      <c r="E11" s="599" t="s">
        <v>254</v>
      </c>
      <c r="F11" s="451">
        <v>254</v>
      </c>
      <c r="G11" s="52">
        <v>76</v>
      </c>
      <c r="H11" s="71">
        <v>330</v>
      </c>
      <c r="I11" s="48">
        <v>0</v>
      </c>
      <c r="J11" s="52"/>
      <c r="K11" s="52">
        <v>0</v>
      </c>
      <c r="L11" s="52">
        <v>2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71">
        <v>2</v>
      </c>
      <c r="S11" s="48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71">
        <v>0</v>
      </c>
      <c r="AC11" s="48">
        <v>1335</v>
      </c>
      <c r="AD11" s="71">
        <v>27147</v>
      </c>
      <c r="AE11" s="48">
        <v>422</v>
      </c>
      <c r="AF11" s="71">
        <v>14552</v>
      </c>
      <c r="AG11" s="48">
        <v>1335</v>
      </c>
      <c r="AH11" s="71">
        <v>27147</v>
      </c>
      <c r="AI11" s="48">
        <v>422</v>
      </c>
      <c r="AJ11" s="71">
        <v>14553</v>
      </c>
      <c r="AK11" s="48">
        <v>32969</v>
      </c>
      <c r="AL11" s="52">
        <v>34249</v>
      </c>
      <c r="AM11" s="71">
        <v>0</v>
      </c>
      <c r="AN11" s="72">
        <v>0</v>
      </c>
      <c r="AO11" s="484">
        <v>0</v>
      </c>
      <c r="AP11" s="48">
        <v>0</v>
      </c>
      <c r="AQ11" s="52">
        <v>0</v>
      </c>
      <c r="AR11" s="73">
        <v>0</v>
      </c>
      <c r="AS11" s="74">
        <v>0</v>
      </c>
      <c r="AT11" s="484">
        <v>0</v>
      </c>
      <c r="AU11" s="48">
        <v>258</v>
      </c>
      <c r="AV11" s="608">
        <v>0</v>
      </c>
      <c r="AW11" s="458">
        <v>917</v>
      </c>
      <c r="AX11" s="52">
        <v>93</v>
      </c>
      <c r="AY11" s="52">
        <v>18</v>
      </c>
      <c r="AZ11" s="52">
        <v>75</v>
      </c>
      <c r="BA11" s="75">
        <v>186</v>
      </c>
      <c r="BB11" s="52">
        <v>731</v>
      </c>
      <c r="BC11" s="52">
        <v>0</v>
      </c>
      <c r="BD11" s="52">
        <v>24</v>
      </c>
      <c r="BE11" s="52">
        <v>124</v>
      </c>
      <c r="BF11" s="52">
        <v>29</v>
      </c>
      <c r="BG11" s="73">
        <v>114</v>
      </c>
      <c r="BH11" s="48">
        <v>7</v>
      </c>
      <c r="BI11" s="52">
        <v>1</v>
      </c>
      <c r="BJ11" s="73">
        <v>8</v>
      </c>
      <c r="BK11" s="73">
        <v>636</v>
      </c>
      <c r="BL11" s="48">
        <v>0</v>
      </c>
      <c r="BM11" s="73">
        <v>0</v>
      </c>
      <c r="BN11" s="694">
        <v>0</v>
      </c>
      <c r="BO11" s="695">
        <v>0</v>
      </c>
      <c r="BP11" s="695">
        <v>0</v>
      </c>
      <c r="BQ11" s="695">
        <v>0</v>
      </c>
      <c r="BR11" s="902">
        <v>536</v>
      </c>
      <c r="BS11" s="924">
        <v>536</v>
      </c>
      <c r="BT11" s="921">
        <v>0</v>
      </c>
      <c r="BU11" s="695">
        <v>0</v>
      </c>
      <c r="BV11" s="924">
        <v>0</v>
      </c>
      <c r="BW11" s="696">
        <v>536</v>
      </c>
      <c r="BX11" s="694">
        <v>0</v>
      </c>
      <c r="BY11" s="695">
        <v>0</v>
      </c>
      <c r="BZ11" s="695">
        <v>0</v>
      </c>
      <c r="CA11" s="695">
        <v>0</v>
      </c>
      <c r="CB11" s="695">
        <v>0</v>
      </c>
      <c r="CC11" s="696">
        <v>0</v>
      </c>
      <c r="CD11" s="695">
        <v>0</v>
      </c>
      <c r="CE11" s="695">
        <v>0</v>
      </c>
      <c r="CF11" s="695">
        <v>0</v>
      </c>
      <c r="CG11" s="71">
        <v>0</v>
      </c>
      <c r="CH11" s="694">
        <v>0</v>
      </c>
      <c r="CI11" s="695">
        <v>0</v>
      </c>
      <c r="CJ11" s="695">
        <v>0</v>
      </c>
      <c r="CK11" s="695">
        <v>0</v>
      </c>
      <c r="CL11" s="608">
        <v>0</v>
      </c>
      <c r="CM11" s="694">
        <v>0</v>
      </c>
      <c r="CN11" s="695">
        <v>0</v>
      </c>
      <c r="CO11" s="695">
        <v>0</v>
      </c>
      <c r="CP11" s="695">
        <v>0</v>
      </c>
      <c r="CQ11" s="695">
        <v>0</v>
      </c>
      <c r="CR11" s="695">
        <v>0</v>
      </c>
      <c r="CS11" s="695">
        <v>1</v>
      </c>
      <c r="CT11" s="902">
        <v>0</v>
      </c>
      <c r="CU11" s="76">
        <v>0</v>
      </c>
      <c r="CV11" s="77">
        <v>0</v>
      </c>
      <c r="CW11" s="77">
        <v>0</v>
      </c>
      <c r="CX11" s="78">
        <v>0</v>
      </c>
      <c r="CY11" s="469">
        <v>0</v>
      </c>
      <c r="CZ11" s="79">
        <v>0</v>
      </c>
      <c r="DA11" s="79">
        <v>0</v>
      </c>
      <c r="DB11" s="470">
        <v>0</v>
      </c>
      <c r="DC11" s="48">
        <v>0</v>
      </c>
      <c r="DD11" s="52">
        <v>0</v>
      </c>
      <c r="DE11" s="52">
        <v>8605</v>
      </c>
      <c r="DF11" s="52">
        <v>0</v>
      </c>
      <c r="DG11" s="52">
        <v>0</v>
      </c>
      <c r="DH11" s="80">
        <v>0</v>
      </c>
      <c r="DI11" s="81"/>
      <c r="DJ11" s="82">
        <v>1</v>
      </c>
      <c r="DK11" s="82">
        <v>45</v>
      </c>
      <c r="DL11" s="82">
        <v>21</v>
      </c>
      <c r="DM11" s="82">
        <v>1</v>
      </c>
      <c r="DN11" s="82">
        <v>1</v>
      </c>
      <c r="DO11" s="82">
        <v>0</v>
      </c>
      <c r="DP11" s="65">
        <v>69</v>
      </c>
      <c r="DQ11" s="81">
        <v>2</v>
      </c>
      <c r="DR11" s="82">
        <v>0</v>
      </c>
      <c r="DS11" s="82">
        <v>0</v>
      </c>
      <c r="DT11" s="82">
        <v>0</v>
      </c>
      <c r="DU11" s="82">
        <v>0</v>
      </c>
      <c r="DV11" s="82">
        <v>0</v>
      </c>
      <c r="DW11" s="82">
        <v>0</v>
      </c>
      <c r="DX11" s="65">
        <v>2</v>
      </c>
      <c r="DY11" s="474">
        <v>0</v>
      </c>
      <c r="DZ11" s="48">
        <v>0</v>
      </c>
      <c r="EA11" s="52">
        <v>0</v>
      </c>
      <c r="EB11" s="73">
        <v>0</v>
      </c>
      <c r="EC11" s="81">
        <v>0</v>
      </c>
      <c r="ED11" s="82">
        <v>1</v>
      </c>
      <c r="EE11" s="82">
        <v>243</v>
      </c>
      <c r="EF11" s="82">
        <v>49</v>
      </c>
      <c r="EG11" s="82">
        <v>1</v>
      </c>
      <c r="EH11" s="82">
        <v>3</v>
      </c>
      <c r="EI11" s="82">
        <v>0</v>
      </c>
      <c r="EJ11" s="84">
        <v>0</v>
      </c>
      <c r="EK11" s="787">
        <v>297</v>
      </c>
      <c r="EL11" s="81">
        <v>0</v>
      </c>
      <c r="EM11" s="82">
        <v>0</v>
      </c>
      <c r="EN11" s="82">
        <v>1305</v>
      </c>
      <c r="EO11" s="82">
        <v>253</v>
      </c>
      <c r="EP11" s="82">
        <v>23</v>
      </c>
      <c r="EQ11" s="82">
        <v>246</v>
      </c>
      <c r="ER11" s="82">
        <v>0</v>
      </c>
      <c r="ES11" s="82">
        <v>0</v>
      </c>
      <c r="ET11" s="474">
        <v>1827</v>
      </c>
      <c r="EU11" s="84">
        <v>2124</v>
      </c>
      <c r="EV11" s="81">
        <v>1</v>
      </c>
      <c r="EW11" s="82">
        <v>14</v>
      </c>
      <c r="EX11" s="82">
        <v>22483</v>
      </c>
      <c r="EY11" s="82">
        <v>689</v>
      </c>
      <c r="EZ11" s="82">
        <v>196</v>
      </c>
      <c r="FA11" s="82">
        <v>487</v>
      </c>
      <c r="FB11" s="82">
        <v>0</v>
      </c>
      <c r="FC11" s="82">
        <v>0</v>
      </c>
      <c r="FD11" s="788">
        <v>0</v>
      </c>
      <c r="FE11" s="474">
        <v>23870</v>
      </c>
      <c r="FF11" s="81">
        <v>2</v>
      </c>
      <c r="FG11" s="82">
        <v>23303</v>
      </c>
      <c r="FH11" s="82">
        <v>0</v>
      </c>
      <c r="FI11" s="82">
        <v>0</v>
      </c>
      <c r="FJ11" s="82">
        <v>0</v>
      </c>
      <c r="FK11" s="82">
        <v>0</v>
      </c>
      <c r="FL11" s="82">
        <v>611</v>
      </c>
      <c r="FM11" s="82">
        <v>0</v>
      </c>
      <c r="FN11" s="82">
        <v>0</v>
      </c>
      <c r="FO11" s="82">
        <v>1</v>
      </c>
      <c r="FP11" s="84">
        <v>0</v>
      </c>
      <c r="FQ11" s="474">
        <v>23917</v>
      </c>
      <c r="FR11" s="81">
        <v>19</v>
      </c>
      <c r="FS11" s="82">
        <v>1</v>
      </c>
      <c r="FT11" s="82">
        <v>73</v>
      </c>
      <c r="FU11" s="82">
        <v>1</v>
      </c>
      <c r="FV11" s="83">
        <v>94</v>
      </c>
      <c r="FW11" s="82">
        <v>10</v>
      </c>
      <c r="FX11" s="82">
        <v>0</v>
      </c>
      <c r="FY11" s="83">
        <v>10</v>
      </c>
      <c r="FZ11" s="88">
        <v>104</v>
      </c>
      <c r="GA11" s="81">
        <v>37</v>
      </c>
      <c r="GB11" s="82">
        <v>1</v>
      </c>
      <c r="GC11" s="82">
        <v>7</v>
      </c>
      <c r="GD11" s="82">
        <v>0</v>
      </c>
      <c r="GE11" s="83">
        <v>45</v>
      </c>
      <c r="GF11" s="82">
        <v>2</v>
      </c>
      <c r="GG11" s="82">
        <v>0</v>
      </c>
      <c r="GH11" s="83">
        <v>2</v>
      </c>
      <c r="GI11" s="88">
        <v>47</v>
      </c>
      <c r="GJ11" s="81">
        <v>115</v>
      </c>
      <c r="GK11" s="82">
        <v>13</v>
      </c>
      <c r="GL11" s="82">
        <v>246</v>
      </c>
      <c r="GM11" s="82">
        <v>20</v>
      </c>
      <c r="GN11" s="83">
        <v>394</v>
      </c>
      <c r="GO11" s="82">
        <v>0</v>
      </c>
      <c r="GP11" s="82">
        <v>0</v>
      </c>
      <c r="GQ11" s="83">
        <v>0</v>
      </c>
      <c r="GR11" s="88">
        <v>394</v>
      </c>
      <c r="GS11" s="81">
        <v>10</v>
      </c>
      <c r="GT11" s="82">
        <v>2</v>
      </c>
      <c r="GU11" s="82">
        <v>27</v>
      </c>
      <c r="GV11" s="82">
        <v>13</v>
      </c>
      <c r="GW11" s="83">
        <v>52</v>
      </c>
      <c r="GX11" s="82">
        <v>1</v>
      </c>
      <c r="GY11" s="82">
        <v>1</v>
      </c>
      <c r="GZ11" s="83">
        <v>2</v>
      </c>
      <c r="HA11" s="88">
        <v>54</v>
      </c>
      <c r="HB11" s="727">
        <v>148</v>
      </c>
      <c r="HC11" s="738">
        <v>151</v>
      </c>
      <c r="HD11" s="729">
        <v>399</v>
      </c>
      <c r="HE11" s="65">
        <v>448</v>
      </c>
      <c r="HF11" s="83">
        <v>599</v>
      </c>
      <c r="HG11" s="595">
        <v>0</v>
      </c>
      <c r="HH11" s="701">
        <v>0</v>
      </c>
      <c r="HI11" s="702">
        <v>0</v>
      </c>
      <c r="HJ11" s="702">
        <v>0</v>
      </c>
      <c r="HK11" s="702">
        <v>0</v>
      </c>
      <c r="HL11" s="703">
        <v>0</v>
      </c>
      <c r="HM11" s="701">
        <v>702</v>
      </c>
      <c r="HN11" s="703">
        <v>105</v>
      </c>
      <c r="HO11" s="701">
        <v>2</v>
      </c>
      <c r="HP11" s="704">
        <v>2</v>
      </c>
      <c r="HQ11" s="704">
        <v>4</v>
      </c>
      <c r="HR11" s="703">
        <v>0</v>
      </c>
      <c r="HS11" s="789">
        <v>98</v>
      </c>
      <c r="HT11" s="790">
        <v>5</v>
      </c>
      <c r="HU11" s="790">
        <v>0</v>
      </c>
      <c r="HV11" s="791">
        <v>0</v>
      </c>
      <c r="HW11" s="792">
        <v>0</v>
      </c>
      <c r="HX11" s="790">
        <v>0</v>
      </c>
      <c r="HY11" s="790">
        <v>0</v>
      </c>
      <c r="HZ11" s="790">
        <v>0</v>
      </c>
      <c r="IA11" s="791">
        <v>65135</v>
      </c>
      <c r="IB11" s="48">
        <v>0</v>
      </c>
      <c r="IC11" s="52">
        <v>0</v>
      </c>
      <c r="ID11" s="73">
        <v>0</v>
      </c>
    </row>
    <row r="12" spans="1:238" s="53" customFormat="1" ht="15.75" customHeight="1">
      <c r="A12" s="742">
        <v>5</v>
      </c>
      <c r="B12" s="742" t="s">
        <v>852</v>
      </c>
      <c r="C12" s="742" t="s">
        <v>91</v>
      </c>
      <c r="D12" s="741">
        <v>6</v>
      </c>
      <c r="E12" s="599" t="s">
        <v>255</v>
      </c>
      <c r="F12" s="451">
        <v>918</v>
      </c>
      <c r="G12" s="52">
        <v>0</v>
      </c>
      <c r="H12" s="71">
        <v>918</v>
      </c>
      <c r="I12" s="48">
        <v>0</v>
      </c>
      <c r="J12" s="52">
        <v>19</v>
      </c>
      <c r="K12" s="52">
        <v>0</v>
      </c>
      <c r="L12" s="52">
        <v>3</v>
      </c>
      <c r="M12" s="52">
        <v>0</v>
      </c>
      <c r="N12" s="52">
        <v>437</v>
      </c>
      <c r="O12" s="52">
        <v>0</v>
      </c>
      <c r="P12" s="52">
        <v>0</v>
      </c>
      <c r="Q12" s="52">
        <v>0</v>
      </c>
      <c r="R12" s="71">
        <v>459</v>
      </c>
      <c r="S12" s="48">
        <v>0</v>
      </c>
      <c r="T12" s="52">
        <v>0</v>
      </c>
      <c r="U12" s="52">
        <v>0</v>
      </c>
      <c r="V12" s="52">
        <v>0</v>
      </c>
      <c r="W12" s="52">
        <v>0</v>
      </c>
      <c r="X12" s="52">
        <v>57</v>
      </c>
      <c r="Y12" s="52">
        <v>0</v>
      </c>
      <c r="Z12" s="52">
        <v>0</v>
      </c>
      <c r="AA12" s="52">
        <v>0</v>
      </c>
      <c r="AB12" s="71">
        <v>57</v>
      </c>
      <c r="AC12" s="48">
        <v>4358</v>
      </c>
      <c r="AD12" s="71">
        <v>61332</v>
      </c>
      <c r="AE12" s="48">
        <v>1526</v>
      </c>
      <c r="AF12" s="71">
        <v>30753</v>
      </c>
      <c r="AG12" s="48">
        <v>4358</v>
      </c>
      <c r="AH12" s="71">
        <v>61335</v>
      </c>
      <c r="AI12" s="48">
        <v>1526</v>
      </c>
      <c r="AJ12" s="71">
        <v>30756</v>
      </c>
      <c r="AK12" s="48">
        <v>0</v>
      </c>
      <c r="AL12" s="52">
        <v>0</v>
      </c>
      <c r="AM12" s="71">
        <v>0</v>
      </c>
      <c r="AN12" s="72">
        <v>4369</v>
      </c>
      <c r="AO12" s="484">
        <v>4369</v>
      </c>
      <c r="AP12" s="48">
        <v>0</v>
      </c>
      <c r="AQ12" s="52">
        <v>3000</v>
      </c>
      <c r="AR12" s="73">
        <v>3000</v>
      </c>
      <c r="AS12" s="74">
        <v>0</v>
      </c>
      <c r="AT12" s="484">
        <v>3000</v>
      </c>
      <c r="AU12" s="48">
        <v>1771</v>
      </c>
      <c r="AV12" s="608">
        <v>7</v>
      </c>
      <c r="AW12" s="458">
        <v>5569</v>
      </c>
      <c r="AX12" s="52">
        <v>100</v>
      </c>
      <c r="AY12" s="52">
        <v>162</v>
      </c>
      <c r="AZ12" s="52">
        <v>895</v>
      </c>
      <c r="BA12" s="75">
        <v>1157</v>
      </c>
      <c r="BB12" s="52">
        <v>4412</v>
      </c>
      <c r="BC12" s="52">
        <v>0</v>
      </c>
      <c r="BD12" s="52">
        <v>4</v>
      </c>
      <c r="BE12" s="52">
        <v>173</v>
      </c>
      <c r="BF12" s="52">
        <v>985</v>
      </c>
      <c r="BG12" s="73">
        <v>262</v>
      </c>
      <c r="BH12" s="48">
        <v>34</v>
      </c>
      <c r="BI12" s="52">
        <v>0</v>
      </c>
      <c r="BJ12" s="73">
        <v>34</v>
      </c>
      <c r="BK12" s="73">
        <v>3869</v>
      </c>
      <c r="BL12" s="48">
        <v>4113</v>
      </c>
      <c r="BM12" s="73">
        <v>0</v>
      </c>
      <c r="BN12" s="694">
        <v>0</v>
      </c>
      <c r="BO12" s="695">
        <v>0</v>
      </c>
      <c r="BP12" s="695">
        <v>0</v>
      </c>
      <c r="BQ12" s="695">
        <v>0</v>
      </c>
      <c r="BR12" s="902">
        <v>306</v>
      </c>
      <c r="BS12" s="924">
        <v>306</v>
      </c>
      <c r="BT12" s="921">
        <v>0</v>
      </c>
      <c r="BU12" s="695">
        <v>0</v>
      </c>
      <c r="BV12" s="924">
        <v>0</v>
      </c>
      <c r="BW12" s="696">
        <v>306</v>
      </c>
      <c r="BX12" s="694">
        <v>0</v>
      </c>
      <c r="BY12" s="695">
        <v>0</v>
      </c>
      <c r="BZ12" s="695">
        <v>0</v>
      </c>
      <c r="CA12" s="695">
        <v>0</v>
      </c>
      <c r="CB12" s="695">
        <v>3</v>
      </c>
      <c r="CC12" s="696">
        <v>3</v>
      </c>
      <c r="CD12" s="695">
        <v>0</v>
      </c>
      <c r="CE12" s="695">
        <v>0</v>
      </c>
      <c r="CF12" s="695">
        <v>0</v>
      </c>
      <c r="CG12" s="71">
        <v>3</v>
      </c>
      <c r="CH12" s="694">
        <v>0</v>
      </c>
      <c r="CI12" s="695">
        <v>0</v>
      </c>
      <c r="CJ12" s="695">
        <v>0</v>
      </c>
      <c r="CK12" s="695">
        <v>0</v>
      </c>
      <c r="CL12" s="608">
        <v>0</v>
      </c>
      <c r="CM12" s="694">
        <v>0</v>
      </c>
      <c r="CN12" s="695">
        <v>0</v>
      </c>
      <c r="CO12" s="695">
        <v>0</v>
      </c>
      <c r="CP12" s="695">
        <v>0</v>
      </c>
      <c r="CQ12" s="695">
        <v>3</v>
      </c>
      <c r="CR12" s="695">
        <v>0</v>
      </c>
      <c r="CS12" s="695">
        <v>3</v>
      </c>
      <c r="CT12" s="902">
        <v>0</v>
      </c>
      <c r="CU12" s="76">
        <v>0</v>
      </c>
      <c r="CV12" s="77">
        <v>0</v>
      </c>
      <c r="CW12" s="77">
        <v>0</v>
      </c>
      <c r="CX12" s="78">
        <v>0</v>
      </c>
      <c r="CY12" s="469">
        <v>0</v>
      </c>
      <c r="CZ12" s="79">
        <v>0</v>
      </c>
      <c r="DA12" s="79">
        <v>0</v>
      </c>
      <c r="DB12" s="470">
        <v>0</v>
      </c>
      <c r="DC12" s="48">
        <v>27959</v>
      </c>
      <c r="DD12" s="52">
        <v>0</v>
      </c>
      <c r="DE12" s="52">
        <v>15488</v>
      </c>
      <c r="DF12" s="52">
        <v>0</v>
      </c>
      <c r="DG12" s="52">
        <v>446</v>
      </c>
      <c r="DH12" s="80">
        <v>446</v>
      </c>
      <c r="DI12" s="81">
        <v>9</v>
      </c>
      <c r="DJ12" s="82">
        <v>9</v>
      </c>
      <c r="DK12" s="82">
        <v>23</v>
      </c>
      <c r="DL12" s="82">
        <v>12</v>
      </c>
      <c r="DM12" s="82">
        <v>2</v>
      </c>
      <c r="DN12" s="82">
        <v>5</v>
      </c>
      <c r="DO12" s="82">
        <v>4</v>
      </c>
      <c r="DP12" s="65">
        <v>64</v>
      </c>
      <c r="DQ12" s="81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65">
        <v>0</v>
      </c>
      <c r="DY12" s="474">
        <v>0</v>
      </c>
      <c r="DZ12" s="48">
        <v>0</v>
      </c>
      <c r="EA12" s="52">
        <v>301</v>
      </c>
      <c r="EB12" s="73">
        <v>0</v>
      </c>
      <c r="EC12" s="81">
        <v>14</v>
      </c>
      <c r="ED12" s="82">
        <v>13</v>
      </c>
      <c r="EE12" s="82">
        <v>103</v>
      </c>
      <c r="EF12" s="82">
        <v>26</v>
      </c>
      <c r="EG12" s="82">
        <v>2</v>
      </c>
      <c r="EH12" s="82">
        <v>4</v>
      </c>
      <c r="EI12" s="82">
        <v>5</v>
      </c>
      <c r="EJ12" s="84">
        <v>0</v>
      </c>
      <c r="EK12" s="787">
        <v>167</v>
      </c>
      <c r="EL12" s="81">
        <v>8</v>
      </c>
      <c r="EM12" s="82">
        <v>15</v>
      </c>
      <c r="EN12" s="82">
        <v>757</v>
      </c>
      <c r="EO12" s="82">
        <v>151</v>
      </c>
      <c r="EP12" s="82">
        <v>33</v>
      </c>
      <c r="EQ12" s="82">
        <v>167</v>
      </c>
      <c r="ER12" s="82">
        <v>0</v>
      </c>
      <c r="ES12" s="82">
        <v>0</v>
      </c>
      <c r="ET12" s="474">
        <v>1131</v>
      </c>
      <c r="EU12" s="84">
        <v>1298</v>
      </c>
      <c r="EV12" s="81">
        <v>69</v>
      </c>
      <c r="EW12" s="82">
        <v>134</v>
      </c>
      <c r="EX12" s="82">
        <v>8730</v>
      </c>
      <c r="EY12" s="82">
        <v>1186</v>
      </c>
      <c r="EZ12" s="82">
        <v>58</v>
      </c>
      <c r="FA12" s="82">
        <v>1251</v>
      </c>
      <c r="FB12" s="82">
        <v>0</v>
      </c>
      <c r="FC12" s="82">
        <v>0</v>
      </c>
      <c r="FD12" s="788">
        <v>5</v>
      </c>
      <c r="FE12" s="474">
        <v>11433</v>
      </c>
      <c r="FF12" s="81">
        <v>1057</v>
      </c>
      <c r="FG12" s="82">
        <v>8626</v>
      </c>
      <c r="FH12" s="82">
        <v>0</v>
      </c>
      <c r="FI12" s="82">
        <v>920</v>
      </c>
      <c r="FJ12" s="82">
        <v>139</v>
      </c>
      <c r="FK12" s="82">
        <v>0</v>
      </c>
      <c r="FL12" s="82">
        <v>471</v>
      </c>
      <c r="FM12" s="82">
        <v>0</v>
      </c>
      <c r="FN12" s="82">
        <v>0</v>
      </c>
      <c r="FO12" s="82">
        <v>89</v>
      </c>
      <c r="FP12" s="84">
        <v>19</v>
      </c>
      <c r="FQ12" s="474">
        <v>11321</v>
      </c>
      <c r="FR12" s="81">
        <v>62</v>
      </c>
      <c r="FS12" s="82">
        <v>0</v>
      </c>
      <c r="FT12" s="82">
        <v>147.9671052631579</v>
      </c>
      <c r="FU12" s="82">
        <v>5.032894736842105</v>
      </c>
      <c r="FV12" s="83">
        <v>215</v>
      </c>
      <c r="FW12" s="82">
        <v>102.9</v>
      </c>
      <c r="FX12" s="82">
        <v>2.1</v>
      </c>
      <c r="FY12" s="83">
        <v>105</v>
      </c>
      <c r="FZ12" s="88">
        <v>320</v>
      </c>
      <c r="GA12" s="81">
        <v>28</v>
      </c>
      <c r="GB12" s="82">
        <v>0</v>
      </c>
      <c r="GC12" s="82">
        <v>16</v>
      </c>
      <c r="GD12" s="82">
        <v>0</v>
      </c>
      <c r="GE12" s="83">
        <v>44</v>
      </c>
      <c r="GF12" s="82">
        <v>20.727272727272727</v>
      </c>
      <c r="GG12" s="82">
        <v>3.2727272727272725</v>
      </c>
      <c r="GH12" s="83">
        <v>24</v>
      </c>
      <c r="GI12" s="88">
        <v>68</v>
      </c>
      <c r="GJ12" s="81">
        <v>69</v>
      </c>
      <c r="GK12" s="82">
        <v>6</v>
      </c>
      <c r="GL12" s="82">
        <v>416</v>
      </c>
      <c r="GM12" s="82">
        <v>115</v>
      </c>
      <c r="GN12" s="83">
        <v>606</v>
      </c>
      <c r="GO12" s="82">
        <v>4</v>
      </c>
      <c r="GP12" s="82">
        <v>0</v>
      </c>
      <c r="GQ12" s="83">
        <v>4</v>
      </c>
      <c r="GR12" s="88">
        <v>610</v>
      </c>
      <c r="GS12" s="81">
        <v>14</v>
      </c>
      <c r="GT12" s="82">
        <v>0</v>
      </c>
      <c r="GU12" s="82">
        <v>46</v>
      </c>
      <c r="GV12" s="82">
        <v>11</v>
      </c>
      <c r="GW12" s="83">
        <v>71</v>
      </c>
      <c r="GX12" s="82">
        <v>0</v>
      </c>
      <c r="GY12" s="82">
        <v>0</v>
      </c>
      <c r="GZ12" s="83">
        <v>0</v>
      </c>
      <c r="HA12" s="88">
        <v>71</v>
      </c>
      <c r="HB12" s="727">
        <v>377.59437799043064</v>
      </c>
      <c r="HC12" s="738">
        <v>388</v>
      </c>
      <c r="HD12" s="729">
        <v>549</v>
      </c>
      <c r="HE12" s="65">
        <v>681</v>
      </c>
      <c r="HF12" s="83">
        <v>1069</v>
      </c>
      <c r="HG12" s="595">
        <v>0</v>
      </c>
      <c r="HH12" s="701">
        <v>43</v>
      </c>
      <c r="HI12" s="702">
        <v>1</v>
      </c>
      <c r="HJ12" s="702">
        <v>0</v>
      </c>
      <c r="HK12" s="702">
        <v>0</v>
      </c>
      <c r="HL12" s="703">
        <v>0</v>
      </c>
      <c r="HM12" s="701">
        <v>0</v>
      </c>
      <c r="HN12" s="703">
        <v>0</v>
      </c>
      <c r="HO12" s="701">
        <v>0</v>
      </c>
      <c r="HP12" s="704">
        <v>7</v>
      </c>
      <c r="HQ12" s="704">
        <v>70</v>
      </c>
      <c r="HR12" s="703">
        <v>51</v>
      </c>
      <c r="HS12" s="789">
        <v>0</v>
      </c>
      <c r="HT12" s="790">
        <v>0</v>
      </c>
      <c r="HU12" s="790">
        <v>0</v>
      </c>
      <c r="HV12" s="791">
        <v>0</v>
      </c>
      <c r="HW12" s="792">
        <v>0</v>
      </c>
      <c r="HX12" s="790">
        <v>0</v>
      </c>
      <c r="HY12" s="790">
        <v>0</v>
      </c>
      <c r="HZ12" s="790">
        <v>0</v>
      </c>
      <c r="IA12" s="791">
        <v>211220</v>
      </c>
      <c r="IB12" s="48">
        <v>3</v>
      </c>
      <c r="IC12" s="52">
        <v>98291</v>
      </c>
      <c r="ID12" s="73">
        <v>0</v>
      </c>
    </row>
    <row r="13" spans="1:238" s="53" customFormat="1" ht="15.75" customHeight="1">
      <c r="A13" s="742">
        <v>6</v>
      </c>
      <c r="B13" s="742" t="s">
        <v>852</v>
      </c>
      <c r="C13" s="742" t="s">
        <v>92</v>
      </c>
      <c r="D13" s="741">
        <v>7</v>
      </c>
      <c r="E13" s="599" t="s">
        <v>256</v>
      </c>
      <c r="F13" s="451">
        <v>1329</v>
      </c>
      <c r="G13" s="52">
        <v>2</v>
      </c>
      <c r="H13" s="71">
        <v>1331</v>
      </c>
      <c r="I13" s="48">
        <v>35</v>
      </c>
      <c r="J13" s="52">
        <v>170</v>
      </c>
      <c r="K13" s="52">
        <v>0</v>
      </c>
      <c r="L13" s="52">
        <v>8</v>
      </c>
      <c r="M13" s="52">
        <v>1</v>
      </c>
      <c r="N13" s="52">
        <v>0</v>
      </c>
      <c r="O13" s="52">
        <v>0</v>
      </c>
      <c r="P13" s="52">
        <v>0</v>
      </c>
      <c r="Q13" s="52">
        <v>0</v>
      </c>
      <c r="R13" s="71">
        <v>214</v>
      </c>
      <c r="S13" s="48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71">
        <v>0</v>
      </c>
      <c r="AC13" s="48">
        <v>3562</v>
      </c>
      <c r="AD13" s="71">
        <v>78093</v>
      </c>
      <c r="AE13" s="48">
        <v>1556</v>
      </c>
      <c r="AF13" s="71">
        <v>40745</v>
      </c>
      <c r="AG13" s="48">
        <v>3562</v>
      </c>
      <c r="AH13" s="71">
        <v>78094</v>
      </c>
      <c r="AI13" s="48">
        <v>1556</v>
      </c>
      <c r="AJ13" s="71">
        <v>40746</v>
      </c>
      <c r="AK13" s="48">
        <v>0</v>
      </c>
      <c r="AL13" s="52">
        <v>0</v>
      </c>
      <c r="AM13" s="71">
        <v>0</v>
      </c>
      <c r="AN13" s="72">
        <v>0</v>
      </c>
      <c r="AO13" s="484">
        <v>0</v>
      </c>
      <c r="AP13" s="48">
        <v>0</v>
      </c>
      <c r="AQ13" s="52">
        <v>0</v>
      </c>
      <c r="AR13" s="73">
        <v>0</v>
      </c>
      <c r="AS13" s="74">
        <v>0</v>
      </c>
      <c r="AT13" s="484">
        <v>0</v>
      </c>
      <c r="AU13" s="48">
        <v>10361</v>
      </c>
      <c r="AV13" s="608">
        <v>10</v>
      </c>
      <c r="AW13" s="458">
        <v>2146</v>
      </c>
      <c r="AX13" s="52">
        <v>278</v>
      </c>
      <c r="AY13" s="52">
        <v>192</v>
      </c>
      <c r="AZ13" s="52">
        <v>110</v>
      </c>
      <c r="BA13" s="75">
        <v>580</v>
      </c>
      <c r="BB13" s="52">
        <v>1566</v>
      </c>
      <c r="BC13" s="52">
        <v>178</v>
      </c>
      <c r="BD13" s="52">
        <v>26</v>
      </c>
      <c r="BE13" s="52">
        <v>115</v>
      </c>
      <c r="BF13" s="52">
        <v>236</v>
      </c>
      <c r="BG13" s="73">
        <v>32</v>
      </c>
      <c r="BH13" s="48">
        <v>13</v>
      </c>
      <c r="BI13" s="52">
        <v>0</v>
      </c>
      <c r="BJ13" s="73">
        <v>13</v>
      </c>
      <c r="BK13" s="73">
        <v>1610</v>
      </c>
      <c r="BL13" s="48">
        <v>2993</v>
      </c>
      <c r="BM13" s="73">
        <v>0</v>
      </c>
      <c r="BN13" s="694">
        <v>0</v>
      </c>
      <c r="BO13" s="695">
        <v>0</v>
      </c>
      <c r="BP13" s="695">
        <v>0</v>
      </c>
      <c r="BQ13" s="695">
        <v>0</v>
      </c>
      <c r="BR13" s="902">
        <v>927</v>
      </c>
      <c r="BS13" s="924">
        <v>927</v>
      </c>
      <c r="BT13" s="921">
        <v>0</v>
      </c>
      <c r="BU13" s="695">
        <v>6</v>
      </c>
      <c r="BV13" s="924">
        <v>6</v>
      </c>
      <c r="BW13" s="696">
        <v>933</v>
      </c>
      <c r="BX13" s="694">
        <v>0</v>
      </c>
      <c r="BY13" s="695">
        <v>0</v>
      </c>
      <c r="BZ13" s="695">
        <v>0</v>
      </c>
      <c r="CA13" s="695">
        <v>0</v>
      </c>
      <c r="CB13" s="695">
        <v>0</v>
      </c>
      <c r="CC13" s="696">
        <v>0</v>
      </c>
      <c r="CD13" s="695">
        <v>0</v>
      </c>
      <c r="CE13" s="695">
        <v>0</v>
      </c>
      <c r="CF13" s="695">
        <v>0</v>
      </c>
      <c r="CG13" s="71">
        <v>0</v>
      </c>
      <c r="CH13" s="694">
        <v>0</v>
      </c>
      <c r="CI13" s="695">
        <v>0</v>
      </c>
      <c r="CJ13" s="695">
        <v>0</v>
      </c>
      <c r="CK13" s="695">
        <v>0</v>
      </c>
      <c r="CL13" s="608">
        <v>0</v>
      </c>
      <c r="CM13" s="694">
        <v>0</v>
      </c>
      <c r="CN13" s="695">
        <v>0</v>
      </c>
      <c r="CO13" s="695">
        <v>0</v>
      </c>
      <c r="CP13" s="695">
        <v>0</v>
      </c>
      <c r="CQ13" s="695">
        <v>1</v>
      </c>
      <c r="CR13" s="695">
        <v>0</v>
      </c>
      <c r="CS13" s="695">
        <v>1</v>
      </c>
      <c r="CT13" s="902">
        <v>0</v>
      </c>
      <c r="CU13" s="76">
        <v>0</v>
      </c>
      <c r="CV13" s="77">
        <v>0</v>
      </c>
      <c r="CW13" s="77">
        <v>0</v>
      </c>
      <c r="CX13" s="78">
        <v>0</v>
      </c>
      <c r="CY13" s="469">
        <v>0</v>
      </c>
      <c r="CZ13" s="79">
        <v>0</v>
      </c>
      <c r="DA13" s="79">
        <v>0</v>
      </c>
      <c r="DB13" s="470">
        <v>0</v>
      </c>
      <c r="DC13" s="48">
        <v>0</v>
      </c>
      <c r="DD13" s="52">
        <v>0</v>
      </c>
      <c r="DE13" s="52">
        <v>40153</v>
      </c>
      <c r="DF13" s="52">
        <v>0</v>
      </c>
      <c r="DG13" s="52">
        <v>379</v>
      </c>
      <c r="DH13" s="80">
        <v>379</v>
      </c>
      <c r="DI13" s="81"/>
      <c r="DJ13" s="82">
        <v>4</v>
      </c>
      <c r="DK13" s="82">
        <v>392</v>
      </c>
      <c r="DL13" s="82">
        <v>89</v>
      </c>
      <c r="DM13" s="82">
        <v>4</v>
      </c>
      <c r="DN13" s="82">
        <v>6</v>
      </c>
      <c r="DO13" s="82">
        <v>4</v>
      </c>
      <c r="DP13" s="65">
        <v>499</v>
      </c>
      <c r="DQ13" s="81">
        <v>0</v>
      </c>
      <c r="DR13" s="82">
        <v>0</v>
      </c>
      <c r="DS13" s="82">
        <v>0</v>
      </c>
      <c r="DT13" s="82">
        <v>7119</v>
      </c>
      <c r="DU13" s="82">
        <v>0</v>
      </c>
      <c r="DV13" s="82">
        <v>0</v>
      </c>
      <c r="DW13" s="82">
        <v>0</v>
      </c>
      <c r="DX13" s="65">
        <v>7119</v>
      </c>
      <c r="DY13" s="474">
        <v>0</v>
      </c>
      <c r="DZ13" s="48">
        <v>0</v>
      </c>
      <c r="EA13" s="52">
        <v>0</v>
      </c>
      <c r="EB13" s="73">
        <v>94</v>
      </c>
      <c r="EC13" s="81">
        <v>0</v>
      </c>
      <c r="ED13" s="82">
        <v>6</v>
      </c>
      <c r="EE13" s="82">
        <v>1793</v>
      </c>
      <c r="EF13" s="82">
        <v>249</v>
      </c>
      <c r="EG13" s="82">
        <v>3</v>
      </c>
      <c r="EH13" s="82">
        <v>8</v>
      </c>
      <c r="EI13" s="82">
        <v>0</v>
      </c>
      <c r="EJ13" s="84">
        <v>0</v>
      </c>
      <c r="EK13" s="787">
        <v>2059</v>
      </c>
      <c r="EL13" s="81">
        <v>0</v>
      </c>
      <c r="EM13" s="82">
        <v>1</v>
      </c>
      <c r="EN13" s="82">
        <v>6213</v>
      </c>
      <c r="EO13" s="82">
        <v>811</v>
      </c>
      <c r="EP13" s="82">
        <v>89</v>
      </c>
      <c r="EQ13" s="82">
        <v>416</v>
      </c>
      <c r="ER13" s="82">
        <v>21</v>
      </c>
      <c r="ES13" s="82">
        <v>0</v>
      </c>
      <c r="ET13" s="474">
        <v>7551</v>
      </c>
      <c r="EU13" s="84">
        <v>9610</v>
      </c>
      <c r="EV13" s="81">
        <v>16</v>
      </c>
      <c r="EW13" s="82">
        <v>131</v>
      </c>
      <c r="EX13" s="82">
        <v>66161</v>
      </c>
      <c r="EY13" s="82">
        <v>16672</v>
      </c>
      <c r="EZ13" s="82">
        <v>3487</v>
      </c>
      <c r="FA13" s="82">
        <v>6932</v>
      </c>
      <c r="FB13" s="82">
        <v>1288</v>
      </c>
      <c r="FC13" s="82">
        <v>0</v>
      </c>
      <c r="FD13" s="788">
        <v>123</v>
      </c>
      <c r="FE13" s="474">
        <v>94810</v>
      </c>
      <c r="FF13" s="81">
        <v>17</v>
      </c>
      <c r="FG13" s="82">
        <v>59624</v>
      </c>
      <c r="FH13" s="82">
        <v>13461</v>
      </c>
      <c r="FI13" s="82">
        <v>0</v>
      </c>
      <c r="FJ13" s="82">
        <v>4084</v>
      </c>
      <c r="FK13" s="82">
        <v>8083</v>
      </c>
      <c r="FL13" s="82">
        <v>10831</v>
      </c>
      <c r="FM13" s="82">
        <v>0</v>
      </c>
      <c r="FN13" s="82">
        <v>0</v>
      </c>
      <c r="FO13" s="82">
        <v>0</v>
      </c>
      <c r="FP13" s="84">
        <v>260</v>
      </c>
      <c r="FQ13" s="474">
        <v>96360</v>
      </c>
      <c r="FR13" s="81">
        <v>76</v>
      </c>
      <c r="FS13" s="82">
        <v>0</v>
      </c>
      <c r="FT13" s="82">
        <v>40.95238095238095</v>
      </c>
      <c r="FU13" s="82">
        <v>2.0476190476190474</v>
      </c>
      <c r="FV13" s="83">
        <v>119</v>
      </c>
      <c r="FW13" s="82">
        <v>54</v>
      </c>
      <c r="FX13" s="82">
        <v>8</v>
      </c>
      <c r="FY13" s="83">
        <v>62</v>
      </c>
      <c r="FZ13" s="88">
        <v>181</v>
      </c>
      <c r="GA13" s="81">
        <v>308.9871794871795</v>
      </c>
      <c r="GB13" s="82">
        <v>4.012820512820513</v>
      </c>
      <c r="GC13" s="82">
        <v>95</v>
      </c>
      <c r="GD13" s="82">
        <v>0</v>
      </c>
      <c r="GE13" s="83">
        <v>408</v>
      </c>
      <c r="GF13" s="82">
        <v>33</v>
      </c>
      <c r="GG13" s="82">
        <v>3</v>
      </c>
      <c r="GH13" s="83">
        <v>36</v>
      </c>
      <c r="GI13" s="88">
        <v>444</v>
      </c>
      <c r="GJ13" s="81">
        <v>38</v>
      </c>
      <c r="GK13" s="82">
        <v>3</v>
      </c>
      <c r="GL13" s="82">
        <v>108</v>
      </c>
      <c r="GM13" s="82">
        <v>29</v>
      </c>
      <c r="GN13" s="83">
        <v>178</v>
      </c>
      <c r="GO13" s="82">
        <v>9</v>
      </c>
      <c r="GP13" s="82">
        <v>2</v>
      </c>
      <c r="GQ13" s="83">
        <v>11</v>
      </c>
      <c r="GR13" s="88">
        <v>189</v>
      </c>
      <c r="GS13" s="81">
        <v>125</v>
      </c>
      <c r="GT13" s="82">
        <v>5</v>
      </c>
      <c r="GU13" s="82">
        <v>173</v>
      </c>
      <c r="GV13" s="82">
        <v>10</v>
      </c>
      <c r="GW13" s="83">
        <v>313</v>
      </c>
      <c r="GX13" s="82">
        <v>12</v>
      </c>
      <c r="GY13" s="82">
        <v>1</v>
      </c>
      <c r="GZ13" s="83">
        <v>13</v>
      </c>
      <c r="HA13" s="88">
        <v>326</v>
      </c>
      <c r="HB13" s="727">
        <v>607.9395604395604</v>
      </c>
      <c r="HC13" s="738">
        <v>625</v>
      </c>
      <c r="HD13" s="729">
        <v>465</v>
      </c>
      <c r="HE13" s="65">
        <v>515</v>
      </c>
      <c r="HF13" s="83">
        <v>1140</v>
      </c>
      <c r="HG13" s="595">
        <v>12</v>
      </c>
      <c r="HH13" s="701">
        <v>12</v>
      </c>
      <c r="HI13" s="702">
        <v>2</v>
      </c>
      <c r="HJ13" s="702">
        <v>1</v>
      </c>
      <c r="HK13" s="702">
        <v>0</v>
      </c>
      <c r="HL13" s="703">
        <v>1</v>
      </c>
      <c r="HM13" s="701">
        <v>75</v>
      </c>
      <c r="HN13" s="703">
        <v>40</v>
      </c>
      <c r="HO13" s="701">
        <v>13</v>
      </c>
      <c r="HP13" s="704">
        <v>14</v>
      </c>
      <c r="HQ13" s="704">
        <v>41</v>
      </c>
      <c r="HR13" s="703">
        <v>1858</v>
      </c>
      <c r="HS13" s="789">
        <v>920</v>
      </c>
      <c r="HT13" s="790">
        <v>0</v>
      </c>
      <c r="HU13" s="790">
        <v>0</v>
      </c>
      <c r="HV13" s="791">
        <v>0</v>
      </c>
      <c r="HW13" s="792">
        <v>0</v>
      </c>
      <c r="HX13" s="790">
        <v>0</v>
      </c>
      <c r="HY13" s="790">
        <v>0</v>
      </c>
      <c r="HZ13" s="790">
        <v>0</v>
      </c>
      <c r="IA13" s="791">
        <v>257328</v>
      </c>
      <c r="IB13" s="48">
        <v>3</v>
      </c>
      <c r="IC13" s="52">
        <v>343601</v>
      </c>
      <c r="ID13" s="73">
        <v>0</v>
      </c>
    </row>
    <row r="14" spans="1:238" s="53" customFormat="1" ht="15.75" customHeight="1">
      <c r="A14" s="742">
        <v>7</v>
      </c>
      <c r="B14" s="742" t="s">
        <v>852</v>
      </c>
      <c r="C14" s="742" t="s">
        <v>93</v>
      </c>
      <c r="D14" s="742">
        <v>8</v>
      </c>
      <c r="E14" s="599" t="s">
        <v>298</v>
      </c>
      <c r="F14" s="451">
        <v>541</v>
      </c>
      <c r="G14" s="52">
        <v>107</v>
      </c>
      <c r="H14" s="71">
        <v>648</v>
      </c>
      <c r="I14" s="48">
        <v>0</v>
      </c>
      <c r="J14" s="52"/>
      <c r="K14" s="52">
        <v>0</v>
      </c>
      <c r="L14" s="52">
        <v>3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71">
        <v>3</v>
      </c>
      <c r="S14" s="48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71">
        <v>0</v>
      </c>
      <c r="AC14" s="48">
        <v>2000</v>
      </c>
      <c r="AD14" s="71">
        <v>64025</v>
      </c>
      <c r="AE14" s="48">
        <v>792</v>
      </c>
      <c r="AF14" s="71">
        <v>32698</v>
      </c>
      <c r="AG14" s="48">
        <v>2003</v>
      </c>
      <c r="AH14" s="71">
        <v>64048</v>
      </c>
      <c r="AI14" s="48">
        <v>792</v>
      </c>
      <c r="AJ14" s="71">
        <v>32713</v>
      </c>
      <c r="AK14" s="48">
        <v>0</v>
      </c>
      <c r="AL14" s="52">
        <v>0</v>
      </c>
      <c r="AM14" s="71">
        <v>0</v>
      </c>
      <c r="AN14" s="72">
        <v>0</v>
      </c>
      <c r="AO14" s="484">
        <v>0</v>
      </c>
      <c r="AP14" s="48">
        <v>0</v>
      </c>
      <c r="AQ14" s="52">
        <v>800</v>
      </c>
      <c r="AR14" s="73">
        <v>800</v>
      </c>
      <c r="AS14" s="74">
        <v>0</v>
      </c>
      <c r="AT14" s="484">
        <v>800</v>
      </c>
      <c r="AU14" s="48">
        <v>275</v>
      </c>
      <c r="AV14" s="608">
        <v>3</v>
      </c>
      <c r="AW14" s="458">
        <v>703</v>
      </c>
      <c r="AX14" s="52">
        <v>168</v>
      </c>
      <c r="AY14" s="52">
        <v>0</v>
      </c>
      <c r="AZ14" s="52">
        <v>164</v>
      </c>
      <c r="BA14" s="75">
        <v>332</v>
      </c>
      <c r="BB14" s="52">
        <v>371</v>
      </c>
      <c r="BC14" s="52">
        <v>0</v>
      </c>
      <c r="BD14" s="52">
        <v>12</v>
      </c>
      <c r="BE14" s="52">
        <v>62</v>
      </c>
      <c r="BF14" s="52">
        <v>380</v>
      </c>
      <c r="BG14" s="73">
        <v>0</v>
      </c>
      <c r="BH14" s="48">
        <v>10</v>
      </c>
      <c r="BI14" s="52">
        <v>25</v>
      </c>
      <c r="BJ14" s="73">
        <v>35</v>
      </c>
      <c r="BK14" s="73">
        <v>459</v>
      </c>
      <c r="BL14" s="48">
        <v>17100</v>
      </c>
      <c r="BM14" s="73">
        <v>1450</v>
      </c>
      <c r="BN14" s="694">
        <v>0</v>
      </c>
      <c r="BO14" s="695">
        <v>0</v>
      </c>
      <c r="BP14" s="695">
        <v>0</v>
      </c>
      <c r="BQ14" s="695">
        <v>1</v>
      </c>
      <c r="BR14" s="902">
        <v>1377</v>
      </c>
      <c r="BS14" s="924">
        <v>1378</v>
      </c>
      <c r="BT14" s="921">
        <v>0</v>
      </c>
      <c r="BU14" s="695">
        <v>0</v>
      </c>
      <c r="BV14" s="924">
        <v>0</v>
      </c>
      <c r="BW14" s="696">
        <v>1378</v>
      </c>
      <c r="BX14" s="694">
        <v>0</v>
      </c>
      <c r="BY14" s="695">
        <v>0</v>
      </c>
      <c r="BZ14" s="695">
        <v>0</v>
      </c>
      <c r="CA14" s="695">
        <v>0</v>
      </c>
      <c r="CB14" s="695">
        <v>0</v>
      </c>
      <c r="CC14" s="696">
        <v>0</v>
      </c>
      <c r="CD14" s="695">
        <v>0</v>
      </c>
      <c r="CE14" s="695">
        <v>0</v>
      </c>
      <c r="CF14" s="695">
        <v>0</v>
      </c>
      <c r="CG14" s="71">
        <v>0</v>
      </c>
      <c r="CH14" s="694">
        <v>0</v>
      </c>
      <c r="CI14" s="695">
        <v>0</v>
      </c>
      <c r="CJ14" s="695">
        <v>0</v>
      </c>
      <c r="CK14" s="695">
        <v>0</v>
      </c>
      <c r="CL14" s="608">
        <v>0</v>
      </c>
      <c r="CM14" s="694">
        <v>0</v>
      </c>
      <c r="CN14" s="695">
        <v>0</v>
      </c>
      <c r="CO14" s="695">
        <v>0</v>
      </c>
      <c r="CP14" s="695">
        <v>3</v>
      </c>
      <c r="CQ14" s="695">
        <v>23</v>
      </c>
      <c r="CR14" s="695">
        <v>0</v>
      </c>
      <c r="CS14" s="695">
        <v>15</v>
      </c>
      <c r="CT14" s="902">
        <v>0</v>
      </c>
      <c r="CU14" s="76">
        <v>0</v>
      </c>
      <c r="CV14" s="77">
        <v>0</v>
      </c>
      <c r="CW14" s="77">
        <v>0</v>
      </c>
      <c r="CX14" s="78">
        <v>0</v>
      </c>
      <c r="CY14" s="469">
        <v>0</v>
      </c>
      <c r="CZ14" s="79">
        <v>0</v>
      </c>
      <c r="DA14" s="79">
        <v>0</v>
      </c>
      <c r="DB14" s="470">
        <v>0</v>
      </c>
      <c r="DC14" s="48">
        <v>13300</v>
      </c>
      <c r="DD14" s="52">
        <v>26000</v>
      </c>
      <c r="DE14" s="52">
        <v>56464</v>
      </c>
      <c r="DF14" s="52">
        <v>703</v>
      </c>
      <c r="DG14" s="52">
        <v>0</v>
      </c>
      <c r="DH14" s="80">
        <v>703</v>
      </c>
      <c r="DI14" s="81"/>
      <c r="DJ14" s="82">
        <v>1</v>
      </c>
      <c r="DK14" s="82">
        <v>46</v>
      </c>
      <c r="DL14" s="82">
        <v>11</v>
      </c>
      <c r="DM14" s="82">
        <v>1</v>
      </c>
      <c r="DN14" s="82">
        <v>13</v>
      </c>
      <c r="DO14" s="82">
        <v>4</v>
      </c>
      <c r="DP14" s="65">
        <v>76</v>
      </c>
      <c r="DQ14" s="81">
        <v>0</v>
      </c>
      <c r="DR14" s="82">
        <v>0</v>
      </c>
      <c r="DS14" s="82">
        <v>85</v>
      </c>
      <c r="DT14" s="82">
        <v>3</v>
      </c>
      <c r="DU14" s="82">
        <v>11</v>
      </c>
      <c r="DV14" s="82">
        <v>0</v>
      </c>
      <c r="DW14" s="82">
        <v>0</v>
      </c>
      <c r="DX14" s="65">
        <v>99</v>
      </c>
      <c r="DY14" s="474">
        <v>0</v>
      </c>
      <c r="DZ14" s="48">
        <v>0</v>
      </c>
      <c r="EA14" s="52">
        <v>210</v>
      </c>
      <c r="EB14" s="73">
        <v>0</v>
      </c>
      <c r="EC14" s="81">
        <v>0</v>
      </c>
      <c r="ED14" s="82">
        <v>3</v>
      </c>
      <c r="EE14" s="82">
        <v>188</v>
      </c>
      <c r="EF14" s="82">
        <v>30</v>
      </c>
      <c r="EG14" s="82">
        <v>1</v>
      </c>
      <c r="EH14" s="82">
        <v>13</v>
      </c>
      <c r="EI14" s="82">
        <v>0</v>
      </c>
      <c r="EJ14" s="84">
        <v>0</v>
      </c>
      <c r="EK14" s="787">
        <v>235</v>
      </c>
      <c r="EL14" s="81">
        <v>1</v>
      </c>
      <c r="EM14" s="82">
        <v>3</v>
      </c>
      <c r="EN14" s="82">
        <v>935</v>
      </c>
      <c r="EO14" s="82">
        <v>102</v>
      </c>
      <c r="EP14" s="82">
        <v>24</v>
      </c>
      <c r="EQ14" s="82">
        <v>280</v>
      </c>
      <c r="ER14" s="82">
        <v>5</v>
      </c>
      <c r="ES14" s="82">
        <v>4</v>
      </c>
      <c r="ET14" s="474">
        <v>1354</v>
      </c>
      <c r="EU14" s="84">
        <v>1589</v>
      </c>
      <c r="EV14" s="81">
        <v>2</v>
      </c>
      <c r="EW14" s="82">
        <v>133</v>
      </c>
      <c r="EX14" s="82">
        <v>20846</v>
      </c>
      <c r="EY14" s="82">
        <v>1538</v>
      </c>
      <c r="EZ14" s="82">
        <v>313</v>
      </c>
      <c r="FA14" s="82">
        <v>21021</v>
      </c>
      <c r="FB14" s="82">
        <v>76</v>
      </c>
      <c r="FC14" s="82">
        <v>10</v>
      </c>
      <c r="FD14" s="788">
        <v>283</v>
      </c>
      <c r="FE14" s="474">
        <v>44222</v>
      </c>
      <c r="FF14" s="81">
        <v>17449</v>
      </c>
      <c r="FG14" s="82">
        <v>24750</v>
      </c>
      <c r="FH14" s="82">
        <v>570</v>
      </c>
      <c r="FI14" s="82">
        <v>1084</v>
      </c>
      <c r="FJ14" s="82">
        <v>49</v>
      </c>
      <c r="FK14" s="82">
        <v>0</v>
      </c>
      <c r="FL14" s="82">
        <v>14</v>
      </c>
      <c r="FM14" s="82">
        <v>0</v>
      </c>
      <c r="FN14" s="82">
        <v>0</v>
      </c>
      <c r="FO14" s="82">
        <v>1</v>
      </c>
      <c r="FP14" s="84">
        <v>60</v>
      </c>
      <c r="FQ14" s="474">
        <v>43977</v>
      </c>
      <c r="FR14" s="81">
        <v>41</v>
      </c>
      <c r="FS14" s="82">
        <v>1</v>
      </c>
      <c r="FT14" s="82">
        <v>73</v>
      </c>
      <c r="FU14" s="82">
        <v>0</v>
      </c>
      <c r="FV14" s="83">
        <v>115</v>
      </c>
      <c r="FW14" s="82">
        <v>18</v>
      </c>
      <c r="FX14" s="82">
        <v>2</v>
      </c>
      <c r="FY14" s="83">
        <v>20</v>
      </c>
      <c r="FZ14" s="88">
        <v>135</v>
      </c>
      <c r="GA14" s="81">
        <v>43</v>
      </c>
      <c r="GB14" s="82">
        <v>0</v>
      </c>
      <c r="GC14" s="82">
        <v>17</v>
      </c>
      <c r="GD14" s="82">
        <v>0</v>
      </c>
      <c r="GE14" s="83">
        <v>60</v>
      </c>
      <c r="GF14" s="82">
        <v>3</v>
      </c>
      <c r="GG14" s="82">
        <v>0</v>
      </c>
      <c r="GH14" s="83">
        <v>3</v>
      </c>
      <c r="GI14" s="88">
        <v>63</v>
      </c>
      <c r="GJ14" s="81">
        <v>28</v>
      </c>
      <c r="GK14" s="82">
        <v>0</v>
      </c>
      <c r="GL14" s="82">
        <v>709</v>
      </c>
      <c r="GM14" s="82">
        <v>38</v>
      </c>
      <c r="GN14" s="83">
        <v>775</v>
      </c>
      <c r="GO14" s="82">
        <v>0</v>
      </c>
      <c r="GP14" s="82">
        <v>6</v>
      </c>
      <c r="GQ14" s="83">
        <v>6</v>
      </c>
      <c r="GR14" s="88">
        <v>781</v>
      </c>
      <c r="GS14" s="81">
        <v>20</v>
      </c>
      <c r="GT14" s="82">
        <v>1</v>
      </c>
      <c r="GU14" s="82">
        <v>84</v>
      </c>
      <c r="GV14" s="82">
        <v>5</v>
      </c>
      <c r="GW14" s="83">
        <v>110</v>
      </c>
      <c r="GX14" s="82">
        <v>0</v>
      </c>
      <c r="GY14" s="82">
        <v>0</v>
      </c>
      <c r="GZ14" s="83">
        <v>0</v>
      </c>
      <c r="HA14" s="88">
        <v>110</v>
      </c>
      <c r="HB14" s="727">
        <v>195</v>
      </c>
      <c r="HC14" s="738">
        <v>198</v>
      </c>
      <c r="HD14" s="729">
        <v>841</v>
      </c>
      <c r="HE14" s="65">
        <v>891</v>
      </c>
      <c r="HF14" s="83">
        <v>1089</v>
      </c>
      <c r="HG14" s="595">
        <v>0</v>
      </c>
      <c r="HH14" s="701">
        <v>2</v>
      </c>
      <c r="HI14" s="702">
        <v>3</v>
      </c>
      <c r="HJ14" s="702">
        <v>2</v>
      </c>
      <c r="HK14" s="702">
        <v>0</v>
      </c>
      <c r="HL14" s="703">
        <v>0</v>
      </c>
      <c r="HM14" s="701">
        <v>120</v>
      </c>
      <c r="HN14" s="703">
        <v>15</v>
      </c>
      <c r="HO14" s="701">
        <v>3</v>
      </c>
      <c r="HP14" s="704">
        <v>1</v>
      </c>
      <c r="HQ14" s="704">
        <v>28</v>
      </c>
      <c r="HR14" s="703">
        <v>36</v>
      </c>
      <c r="HS14" s="789">
        <v>0</v>
      </c>
      <c r="HT14" s="790">
        <v>0</v>
      </c>
      <c r="HU14" s="790">
        <v>0</v>
      </c>
      <c r="HV14" s="791">
        <v>0</v>
      </c>
      <c r="HW14" s="792">
        <v>0</v>
      </c>
      <c r="HX14" s="790">
        <v>0</v>
      </c>
      <c r="HY14" s="790">
        <v>0</v>
      </c>
      <c r="HZ14" s="790">
        <v>0</v>
      </c>
      <c r="IA14" s="791">
        <v>192710</v>
      </c>
      <c r="IB14" s="48">
        <v>0</v>
      </c>
      <c r="IC14" s="52">
        <v>27370</v>
      </c>
      <c r="ID14" s="73">
        <v>0</v>
      </c>
    </row>
    <row r="15" spans="1:238" s="53" customFormat="1" ht="15.75" customHeight="1">
      <c r="A15" s="742">
        <v>8</v>
      </c>
      <c r="B15" s="742" t="s">
        <v>852</v>
      </c>
      <c r="C15" s="742" t="s">
        <v>94</v>
      </c>
      <c r="D15" s="741">
        <v>9</v>
      </c>
      <c r="E15" s="599" t="s">
        <v>299</v>
      </c>
      <c r="F15" s="451">
        <v>1837</v>
      </c>
      <c r="G15" s="52">
        <v>1874</v>
      </c>
      <c r="H15" s="71">
        <v>3711</v>
      </c>
      <c r="I15" s="48">
        <v>3</v>
      </c>
      <c r="J15" s="52">
        <v>96</v>
      </c>
      <c r="K15" s="52">
        <v>0</v>
      </c>
      <c r="L15" s="52">
        <v>10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71">
        <v>109</v>
      </c>
      <c r="S15" s="48">
        <v>0</v>
      </c>
      <c r="T15" s="52">
        <v>22</v>
      </c>
      <c r="U15" s="52">
        <v>0</v>
      </c>
      <c r="V15" s="52">
        <v>0</v>
      </c>
      <c r="W15" s="52">
        <v>0</v>
      </c>
      <c r="X15" s="52">
        <v>1</v>
      </c>
      <c r="Y15" s="52">
        <v>0</v>
      </c>
      <c r="Z15" s="52">
        <v>0</v>
      </c>
      <c r="AA15" s="52">
        <v>0</v>
      </c>
      <c r="AB15" s="71">
        <v>23</v>
      </c>
      <c r="AC15" s="48">
        <v>9977</v>
      </c>
      <c r="AD15" s="71">
        <v>157818</v>
      </c>
      <c r="AE15" s="48">
        <v>4082</v>
      </c>
      <c r="AF15" s="71">
        <v>73219</v>
      </c>
      <c r="AG15" s="48">
        <v>10000</v>
      </c>
      <c r="AH15" s="71">
        <v>157976</v>
      </c>
      <c r="AI15" s="48">
        <v>4087</v>
      </c>
      <c r="AJ15" s="71">
        <v>73320</v>
      </c>
      <c r="AK15" s="48">
        <v>0</v>
      </c>
      <c r="AL15" s="52">
        <v>0</v>
      </c>
      <c r="AM15" s="71">
        <v>0</v>
      </c>
      <c r="AN15" s="72">
        <v>0</v>
      </c>
      <c r="AO15" s="484">
        <v>0</v>
      </c>
      <c r="AP15" s="48">
        <v>7671</v>
      </c>
      <c r="AQ15" s="52">
        <v>0</v>
      </c>
      <c r="AR15" s="73">
        <v>7671</v>
      </c>
      <c r="AS15" s="74">
        <v>0</v>
      </c>
      <c r="AT15" s="484">
        <v>7671</v>
      </c>
      <c r="AU15" s="48">
        <v>1338</v>
      </c>
      <c r="AV15" s="608">
        <v>2</v>
      </c>
      <c r="AW15" s="458">
        <v>1991</v>
      </c>
      <c r="AX15" s="52">
        <v>517</v>
      </c>
      <c r="AY15" s="52">
        <v>138</v>
      </c>
      <c r="AZ15" s="52">
        <v>285</v>
      </c>
      <c r="BA15" s="75">
        <v>940</v>
      </c>
      <c r="BB15" s="52">
        <v>1051</v>
      </c>
      <c r="BC15" s="52">
        <v>0</v>
      </c>
      <c r="BD15" s="52">
        <v>0</v>
      </c>
      <c r="BE15" s="52">
        <v>0</v>
      </c>
      <c r="BF15" s="52">
        <v>0</v>
      </c>
      <c r="BG15" s="73">
        <v>0</v>
      </c>
      <c r="BH15" s="48">
        <v>20</v>
      </c>
      <c r="BI15" s="52">
        <v>2</v>
      </c>
      <c r="BJ15" s="73">
        <v>22</v>
      </c>
      <c r="BK15" s="73">
        <v>1009</v>
      </c>
      <c r="BL15" s="48">
        <v>3705</v>
      </c>
      <c r="BM15" s="73">
        <v>0</v>
      </c>
      <c r="BN15" s="694">
        <v>0</v>
      </c>
      <c r="BO15" s="695">
        <v>0</v>
      </c>
      <c r="BP15" s="695">
        <v>0</v>
      </c>
      <c r="BQ15" s="695">
        <v>0</v>
      </c>
      <c r="BR15" s="902">
        <v>2538</v>
      </c>
      <c r="BS15" s="924">
        <v>2538</v>
      </c>
      <c r="BT15" s="921">
        <v>0</v>
      </c>
      <c r="BU15" s="695">
        <v>0</v>
      </c>
      <c r="BV15" s="924">
        <v>0</v>
      </c>
      <c r="BW15" s="696">
        <v>2538</v>
      </c>
      <c r="BX15" s="694">
        <v>0</v>
      </c>
      <c r="BY15" s="695">
        <v>0</v>
      </c>
      <c r="BZ15" s="695">
        <v>0</v>
      </c>
      <c r="CA15" s="695">
        <v>0</v>
      </c>
      <c r="CB15" s="695">
        <v>0</v>
      </c>
      <c r="CC15" s="696">
        <v>0</v>
      </c>
      <c r="CD15" s="695">
        <v>0</v>
      </c>
      <c r="CE15" s="695">
        <v>0</v>
      </c>
      <c r="CF15" s="695">
        <v>0</v>
      </c>
      <c r="CG15" s="71">
        <v>0</v>
      </c>
      <c r="CH15" s="694">
        <v>0</v>
      </c>
      <c r="CI15" s="695">
        <v>0</v>
      </c>
      <c r="CJ15" s="695">
        <v>0</v>
      </c>
      <c r="CK15" s="695">
        <v>0</v>
      </c>
      <c r="CL15" s="608">
        <v>0</v>
      </c>
      <c r="CM15" s="694">
        <v>3</v>
      </c>
      <c r="CN15" s="695">
        <v>2</v>
      </c>
      <c r="CO15" s="695">
        <v>5</v>
      </c>
      <c r="CP15" s="695">
        <v>23</v>
      </c>
      <c r="CQ15" s="695">
        <v>158</v>
      </c>
      <c r="CR15" s="695">
        <v>5</v>
      </c>
      <c r="CS15" s="695">
        <v>101</v>
      </c>
      <c r="CT15" s="902">
        <v>0</v>
      </c>
      <c r="CU15" s="76">
        <v>0</v>
      </c>
      <c r="CV15" s="77">
        <v>0</v>
      </c>
      <c r="CW15" s="77">
        <v>0</v>
      </c>
      <c r="CX15" s="78">
        <v>0</v>
      </c>
      <c r="CY15" s="469">
        <v>0</v>
      </c>
      <c r="CZ15" s="79">
        <v>0</v>
      </c>
      <c r="DA15" s="79">
        <v>0</v>
      </c>
      <c r="DB15" s="470">
        <v>0</v>
      </c>
      <c r="DC15" s="48">
        <v>26293</v>
      </c>
      <c r="DD15" s="52">
        <v>0</v>
      </c>
      <c r="DE15" s="52">
        <v>65804</v>
      </c>
      <c r="DF15" s="52">
        <v>0</v>
      </c>
      <c r="DG15" s="52">
        <v>224</v>
      </c>
      <c r="DH15" s="80">
        <v>224</v>
      </c>
      <c r="DI15" s="81">
        <v>1</v>
      </c>
      <c r="DJ15" s="82">
        <v>3</v>
      </c>
      <c r="DK15" s="82">
        <v>346</v>
      </c>
      <c r="DL15" s="82">
        <v>163</v>
      </c>
      <c r="DM15" s="82">
        <v>2</v>
      </c>
      <c r="DN15" s="82">
        <v>9</v>
      </c>
      <c r="DO15" s="82">
        <v>7</v>
      </c>
      <c r="DP15" s="65">
        <v>531</v>
      </c>
      <c r="DQ15" s="81">
        <v>0</v>
      </c>
      <c r="DR15" s="82">
        <v>0</v>
      </c>
      <c r="DS15" s="82">
        <v>0</v>
      </c>
      <c r="DT15" s="82">
        <v>0</v>
      </c>
      <c r="DU15" s="82">
        <v>0</v>
      </c>
      <c r="DV15" s="82">
        <v>0</v>
      </c>
      <c r="DW15" s="82">
        <v>0</v>
      </c>
      <c r="DX15" s="65">
        <v>0</v>
      </c>
      <c r="DY15" s="474">
        <v>0</v>
      </c>
      <c r="DZ15" s="48">
        <v>0</v>
      </c>
      <c r="EA15" s="52">
        <v>0</v>
      </c>
      <c r="EB15" s="73">
        <v>0</v>
      </c>
      <c r="EC15" s="81">
        <v>1</v>
      </c>
      <c r="ED15" s="82">
        <v>4</v>
      </c>
      <c r="EE15" s="82">
        <v>976</v>
      </c>
      <c r="EF15" s="82">
        <v>277</v>
      </c>
      <c r="EG15" s="82">
        <v>4</v>
      </c>
      <c r="EH15" s="82">
        <v>12</v>
      </c>
      <c r="EI15" s="82">
        <v>1</v>
      </c>
      <c r="EJ15" s="84">
        <v>0</v>
      </c>
      <c r="EK15" s="787">
        <v>1275</v>
      </c>
      <c r="EL15" s="81">
        <v>1</v>
      </c>
      <c r="EM15" s="82">
        <v>9</v>
      </c>
      <c r="EN15" s="82">
        <v>3224</v>
      </c>
      <c r="EO15" s="82">
        <v>677</v>
      </c>
      <c r="EP15" s="82">
        <v>57</v>
      </c>
      <c r="EQ15" s="82">
        <v>429</v>
      </c>
      <c r="ER15" s="82">
        <v>6</v>
      </c>
      <c r="ES15" s="82">
        <v>5</v>
      </c>
      <c r="ET15" s="474">
        <v>4408</v>
      </c>
      <c r="EU15" s="84">
        <v>5683</v>
      </c>
      <c r="EV15" s="81">
        <v>29</v>
      </c>
      <c r="EW15" s="82">
        <v>212</v>
      </c>
      <c r="EX15" s="82">
        <v>51389</v>
      </c>
      <c r="EY15" s="82">
        <v>16151</v>
      </c>
      <c r="EZ15" s="82">
        <v>1598</v>
      </c>
      <c r="FA15" s="82">
        <v>7034</v>
      </c>
      <c r="FB15" s="82">
        <v>127</v>
      </c>
      <c r="FC15" s="82">
        <v>402</v>
      </c>
      <c r="FD15" s="788">
        <v>138</v>
      </c>
      <c r="FE15" s="474">
        <v>77080</v>
      </c>
      <c r="FF15" s="81">
        <v>52498</v>
      </c>
      <c r="FG15" s="82">
        <v>4836</v>
      </c>
      <c r="FH15" s="82">
        <v>78</v>
      </c>
      <c r="FI15" s="82">
        <v>407</v>
      </c>
      <c r="FJ15" s="82">
        <v>689</v>
      </c>
      <c r="FK15" s="82">
        <v>7528</v>
      </c>
      <c r="FL15" s="82">
        <v>102</v>
      </c>
      <c r="FM15" s="82">
        <v>42</v>
      </c>
      <c r="FN15" s="82">
        <v>0</v>
      </c>
      <c r="FO15" s="82">
        <v>0</v>
      </c>
      <c r="FP15" s="84">
        <v>161</v>
      </c>
      <c r="FQ15" s="474">
        <v>66341</v>
      </c>
      <c r="FR15" s="81">
        <v>53</v>
      </c>
      <c r="FS15" s="82">
        <v>0</v>
      </c>
      <c r="FT15" s="82">
        <v>59</v>
      </c>
      <c r="FU15" s="82">
        <v>0</v>
      </c>
      <c r="FV15" s="83">
        <v>112</v>
      </c>
      <c r="FW15" s="82">
        <v>35</v>
      </c>
      <c r="FX15" s="82">
        <v>0</v>
      </c>
      <c r="FY15" s="83">
        <v>35</v>
      </c>
      <c r="FZ15" s="88">
        <v>147</v>
      </c>
      <c r="GA15" s="81">
        <v>323.9751552795031</v>
      </c>
      <c r="GB15" s="82">
        <v>2.0248447204968945</v>
      </c>
      <c r="GC15" s="82">
        <v>166.95652173913044</v>
      </c>
      <c r="GD15" s="82">
        <v>1.0434782608695652</v>
      </c>
      <c r="GE15" s="83">
        <v>494</v>
      </c>
      <c r="GF15" s="82">
        <v>74</v>
      </c>
      <c r="GG15" s="82">
        <v>0</v>
      </c>
      <c r="GH15" s="83">
        <v>74</v>
      </c>
      <c r="GI15" s="88">
        <v>568</v>
      </c>
      <c r="GJ15" s="81">
        <v>50</v>
      </c>
      <c r="GK15" s="82">
        <v>9</v>
      </c>
      <c r="GL15" s="82">
        <v>177</v>
      </c>
      <c r="GM15" s="82">
        <v>25</v>
      </c>
      <c r="GN15" s="83">
        <v>261</v>
      </c>
      <c r="GO15" s="82">
        <v>6</v>
      </c>
      <c r="GP15" s="82">
        <v>5</v>
      </c>
      <c r="GQ15" s="83">
        <v>11</v>
      </c>
      <c r="GR15" s="88">
        <v>272</v>
      </c>
      <c r="GS15" s="81">
        <v>212</v>
      </c>
      <c r="GT15" s="82">
        <v>20</v>
      </c>
      <c r="GU15" s="82">
        <v>230</v>
      </c>
      <c r="GV15" s="82">
        <v>18</v>
      </c>
      <c r="GW15" s="83">
        <v>480</v>
      </c>
      <c r="GX15" s="82">
        <v>15</v>
      </c>
      <c r="GY15" s="82">
        <v>0</v>
      </c>
      <c r="GZ15" s="83">
        <v>15</v>
      </c>
      <c r="HA15" s="88">
        <v>495</v>
      </c>
      <c r="HB15" s="727">
        <v>711.9316770186335</v>
      </c>
      <c r="HC15" s="738">
        <v>715</v>
      </c>
      <c r="HD15" s="729">
        <v>690</v>
      </c>
      <c r="HE15" s="65">
        <v>767</v>
      </c>
      <c r="HF15" s="83">
        <v>1482</v>
      </c>
      <c r="HG15" s="595">
        <v>0</v>
      </c>
      <c r="HH15" s="701">
        <v>0</v>
      </c>
      <c r="HI15" s="702">
        <v>0</v>
      </c>
      <c r="HJ15" s="702">
        <v>0</v>
      </c>
      <c r="HK15" s="702">
        <v>0</v>
      </c>
      <c r="HL15" s="703">
        <v>0</v>
      </c>
      <c r="HM15" s="701">
        <v>32</v>
      </c>
      <c r="HN15" s="703">
        <v>22</v>
      </c>
      <c r="HO15" s="701">
        <v>15</v>
      </c>
      <c r="HP15" s="704">
        <v>4</v>
      </c>
      <c r="HQ15" s="704">
        <v>8</v>
      </c>
      <c r="HR15" s="703">
        <v>150</v>
      </c>
      <c r="HS15" s="789">
        <v>0</v>
      </c>
      <c r="HT15" s="790">
        <v>0</v>
      </c>
      <c r="HU15" s="790">
        <v>0</v>
      </c>
      <c r="HV15" s="791">
        <v>0</v>
      </c>
      <c r="HW15" s="792">
        <v>0</v>
      </c>
      <c r="HX15" s="790">
        <v>0</v>
      </c>
      <c r="HY15" s="790">
        <v>0</v>
      </c>
      <c r="HZ15" s="790">
        <v>0</v>
      </c>
      <c r="IA15" s="791">
        <v>211926</v>
      </c>
      <c r="IB15" s="48">
        <v>4</v>
      </c>
      <c r="IC15" s="52">
        <v>0</v>
      </c>
      <c r="ID15" s="73">
        <v>0</v>
      </c>
    </row>
    <row r="16" spans="1:238" s="53" customFormat="1" ht="15.75" customHeight="1">
      <c r="A16" s="742">
        <v>9</v>
      </c>
      <c r="B16" s="742" t="s">
        <v>852</v>
      </c>
      <c r="C16" s="742" t="s">
        <v>96</v>
      </c>
      <c r="D16" s="741">
        <v>10</v>
      </c>
      <c r="E16" s="599" t="s">
        <v>300</v>
      </c>
      <c r="F16" s="451">
        <v>317</v>
      </c>
      <c r="G16" s="52">
        <v>183</v>
      </c>
      <c r="H16" s="71">
        <v>500</v>
      </c>
      <c r="I16" s="48">
        <v>0</v>
      </c>
      <c r="J16" s="52"/>
      <c r="K16" s="52">
        <v>0</v>
      </c>
      <c r="L16" s="52">
        <v>2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71">
        <v>2</v>
      </c>
      <c r="S16" s="48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71">
        <v>0</v>
      </c>
      <c r="AC16" s="48">
        <v>1856</v>
      </c>
      <c r="AD16" s="71">
        <v>28727</v>
      </c>
      <c r="AE16" s="48">
        <v>588</v>
      </c>
      <c r="AF16" s="71">
        <v>15084</v>
      </c>
      <c r="AG16" s="48">
        <v>1856</v>
      </c>
      <c r="AH16" s="71">
        <v>28728</v>
      </c>
      <c r="AI16" s="48">
        <v>588</v>
      </c>
      <c r="AJ16" s="71">
        <v>15085</v>
      </c>
      <c r="AK16" s="48">
        <v>0</v>
      </c>
      <c r="AL16" s="52">
        <v>0</v>
      </c>
      <c r="AM16" s="71">
        <v>0</v>
      </c>
      <c r="AN16" s="72">
        <v>0</v>
      </c>
      <c r="AO16" s="484">
        <v>0</v>
      </c>
      <c r="AP16" s="48">
        <v>0</v>
      </c>
      <c r="AQ16" s="52">
        <v>2500</v>
      </c>
      <c r="AR16" s="73">
        <v>2500</v>
      </c>
      <c r="AS16" s="74">
        <v>0</v>
      </c>
      <c r="AT16" s="484">
        <v>2500</v>
      </c>
      <c r="AU16" s="48">
        <v>527</v>
      </c>
      <c r="AV16" s="608">
        <v>1</v>
      </c>
      <c r="AW16" s="458">
        <v>810</v>
      </c>
      <c r="AX16" s="52">
        <v>77</v>
      </c>
      <c r="AY16" s="52">
        <v>28</v>
      </c>
      <c r="AZ16" s="52">
        <v>7</v>
      </c>
      <c r="BA16" s="75">
        <v>112</v>
      </c>
      <c r="BB16" s="52">
        <v>698</v>
      </c>
      <c r="BC16" s="52">
        <v>0</v>
      </c>
      <c r="BD16" s="52">
        <v>38</v>
      </c>
      <c r="BE16" s="52">
        <v>55</v>
      </c>
      <c r="BF16" s="52">
        <v>19</v>
      </c>
      <c r="BG16" s="73">
        <v>6</v>
      </c>
      <c r="BH16" s="48">
        <v>3</v>
      </c>
      <c r="BI16" s="52">
        <v>0</v>
      </c>
      <c r="BJ16" s="73">
        <v>3</v>
      </c>
      <c r="BK16" s="73">
        <v>554</v>
      </c>
      <c r="BL16" s="48">
        <v>0</v>
      </c>
      <c r="BM16" s="73">
        <v>2800</v>
      </c>
      <c r="BN16" s="694">
        <v>0</v>
      </c>
      <c r="BO16" s="695">
        <v>0</v>
      </c>
      <c r="BP16" s="695">
        <v>0</v>
      </c>
      <c r="BQ16" s="695">
        <v>0</v>
      </c>
      <c r="BR16" s="902">
        <v>336</v>
      </c>
      <c r="BS16" s="924">
        <v>336</v>
      </c>
      <c r="BT16" s="921">
        <v>0</v>
      </c>
      <c r="BU16" s="695">
        <v>0</v>
      </c>
      <c r="BV16" s="924">
        <v>0</v>
      </c>
      <c r="BW16" s="696">
        <v>336</v>
      </c>
      <c r="BX16" s="694">
        <v>0</v>
      </c>
      <c r="BY16" s="695">
        <v>0</v>
      </c>
      <c r="BZ16" s="695">
        <v>0</v>
      </c>
      <c r="CA16" s="695">
        <v>0</v>
      </c>
      <c r="CB16" s="695">
        <v>0</v>
      </c>
      <c r="CC16" s="696">
        <v>0</v>
      </c>
      <c r="CD16" s="695">
        <v>0</v>
      </c>
      <c r="CE16" s="695">
        <v>0</v>
      </c>
      <c r="CF16" s="695">
        <v>0</v>
      </c>
      <c r="CG16" s="71">
        <v>0</v>
      </c>
      <c r="CH16" s="694">
        <v>0</v>
      </c>
      <c r="CI16" s="695">
        <v>0</v>
      </c>
      <c r="CJ16" s="695">
        <v>0</v>
      </c>
      <c r="CK16" s="695">
        <v>0</v>
      </c>
      <c r="CL16" s="608">
        <v>0</v>
      </c>
      <c r="CM16" s="694">
        <v>0</v>
      </c>
      <c r="CN16" s="695">
        <v>0</v>
      </c>
      <c r="CO16" s="695">
        <v>0</v>
      </c>
      <c r="CP16" s="695">
        <v>0</v>
      </c>
      <c r="CQ16" s="695">
        <v>1</v>
      </c>
      <c r="CR16" s="695">
        <v>0</v>
      </c>
      <c r="CS16" s="695">
        <v>1</v>
      </c>
      <c r="CT16" s="902">
        <v>0</v>
      </c>
      <c r="CU16" s="76">
        <v>0</v>
      </c>
      <c r="CV16" s="77">
        <v>0</v>
      </c>
      <c r="CW16" s="77">
        <v>0</v>
      </c>
      <c r="CX16" s="78">
        <v>0</v>
      </c>
      <c r="CY16" s="469">
        <v>0</v>
      </c>
      <c r="CZ16" s="79">
        <v>0</v>
      </c>
      <c r="DA16" s="79">
        <v>0</v>
      </c>
      <c r="DB16" s="470">
        <v>0</v>
      </c>
      <c r="DC16" s="48">
        <v>0</v>
      </c>
      <c r="DD16" s="52">
        <v>0</v>
      </c>
      <c r="DE16" s="52">
        <v>15692</v>
      </c>
      <c r="DF16" s="52">
        <v>698</v>
      </c>
      <c r="DG16" s="52">
        <v>112</v>
      </c>
      <c r="DH16" s="80">
        <v>810</v>
      </c>
      <c r="DI16" s="81"/>
      <c r="DJ16" s="82"/>
      <c r="DK16" s="82">
        <v>66</v>
      </c>
      <c r="DL16" s="82">
        <v>18</v>
      </c>
      <c r="DM16" s="82">
        <v>3</v>
      </c>
      <c r="DN16" s="82">
        <v>3</v>
      </c>
      <c r="DO16" s="82">
        <v>0</v>
      </c>
      <c r="DP16" s="65">
        <v>90</v>
      </c>
      <c r="DQ16" s="81">
        <v>0</v>
      </c>
      <c r="DR16" s="82">
        <v>0</v>
      </c>
      <c r="DS16" s="82">
        <v>60</v>
      </c>
      <c r="DT16" s="82">
        <v>485</v>
      </c>
      <c r="DU16" s="82">
        <v>0</v>
      </c>
      <c r="DV16" s="82">
        <v>800</v>
      </c>
      <c r="DW16" s="82">
        <v>0</v>
      </c>
      <c r="DX16" s="65">
        <v>1345</v>
      </c>
      <c r="DY16" s="474">
        <v>0</v>
      </c>
      <c r="DZ16" s="48">
        <v>0</v>
      </c>
      <c r="EA16" s="52">
        <v>0</v>
      </c>
      <c r="EB16" s="73">
        <v>3492</v>
      </c>
      <c r="EC16" s="81">
        <v>0</v>
      </c>
      <c r="ED16" s="82">
        <v>0</v>
      </c>
      <c r="EE16" s="82">
        <v>400</v>
      </c>
      <c r="EF16" s="82">
        <v>60</v>
      </c>
      <c r="EG16" s="82">
        <v>7</v>
      </c>
      <c r="EH16" s="82">
        <v>1</v>
      </c>
      <c r="EI16" s="82">
        <v>0</v>
      </c>
      <c r="EJ16" s="84">
        <v>0</v>
      </c>
      <c r="EK16" s="787">
        <v>468</v>
      </c>
      <c r="EL16" s="81">
        <v>3</v>
      </c>
      <c r="EM16" s="82">
        <v>2</v>
      </c>
      <c r="EN16" s="82">
        <v>1724</v>
      </c>
      <c r="EO16" s="82">
        <v>276</v>
      </c>
      <c r="EP16" s="82">
        <v>34</v>
      </c>
      <c r="EQ16" s="82">
        <v>319</v>
      </c>
      <c r="ER16" s="82">
        <v>6</v>
      </c>
      <c r="ES16" s="82">
        <v>0</v>
      </c>
      <c r="ET16" s="474">
        <v>2364</v>
      </c>
      <c r="EU16" s="84">
        <v>2832</v>
      </c>
      <c r="EV16" s="81">
        <v>12</v>
      </c>
      <c r="EW16" s="82">
        <v>82</v>
      </c>
      <c r="EX16" s="82">
        <v>55854</v>
      </c>
      <c r="EY16" s="82">
        <v>1195</v>
      </c>
      <c r="EZ16" s="82">
        <v>392</v>
      </c>
      <c r="FA16" s="82">
        <v>4133</v>
      </c>
      <c r="FB16" s="82">
        <v>39</v>
      </c>
      <c r="FC16" s="82">
        <v>0</v>
      </c>
      <c r="FD16" s="788">
        <v>21</v>
      </c>
      <c r="FE16" s="474">
        <v>61728</v>
      </c>
      <c r="FF16" s="81">
        <v>1</v>
      </c>
      <c r="FG16" s="82">
        <v>29117</v>
      </c>
      <c r="FH16" s="82">
        <v>1</v>
      </c>
      <c r="FI16" s="82">
        <v>511</v>
      </c>
      <c r="FJ16" s="82">
        <v>1139</v>
      </c>
      <c r="FK16" s="82">
        <v>204</v>
      </c>
      <c r="FL16" s="82">
        <v>5124</v>
      </c>
      <c r="FM16" s="82">
        <v>2</v>
      </c>
      <c r="FN16" s="82">
        <v>0</v>
      </c>
      <c r="FO16" s="82">
        <v>6</v>
      </c>
      <c r="FP16" s="84">
        <v>57</v>
      </c>
      <c r="FQ16" s="474">
        <v>36162</v>
      </c>
      <c r="FR16" s="81">
        <v>576.9527145359019</v>
      </c>
      <c r="FS16" s="82">
        <v>3.0472854640980738</v>
      </c>
      <c r="FT16" s="82">
        <v>1079.5032925682033</v>
      </c>
      <c r="FU16" s="82">
        <v>16.4967074317968</v>
      </c>
      <c r="FV16" s="83">
        <v>1676</v>
      </c>
      <c r="FW16" s="82">
        <v>259</v>
      </c>
      <c r="FX16" s="82">
        <v>7</v>
      </c>
      <c r="FY16" s="83">
        <v>266</v>
      </c>
      <c r="FZ16" s="88">
        <v>1942</v>
      </c>
      <c r="GA16" s="81">
        <v>159.90740740740742</v>
      </c>
      <c r="GB16" s="82">
        <v>5.092592592592593</v>
      </c>
      <c r="GC16" s="82">
        <v>92.91208791208791</v>
      </c>
      <c r="GD16" s="82">
        <v>2.087912087912088</v>
      </c>
      <c r="GE16" s="83">
        <v>260</v>
      </c>
      <c r="GF16" s="82">
        <v>12.8</v>
      </c>
      <c r="GG16" s="82">
        <v>3.2</v>
      </c>
      <c r="GH16" s="83">
        <v>16</v>
      </c>
      <c r="GI16" s="88">
        <v>276</v>
      </c>
      <c r="GJ16" s="81">
        <v>161</v>
      </c>
      <c r="GK16" s="82">
        <v>8</v>
      </c>
      <c r="GL16" s="82">
        <v>261</v>
      </c>
      <c r="GM16" s="82">
        <v>37</v>
      </c>
      <c r="GN16" s="83">
        <v>467</v>
      </c>
      <c r="GO16" s="82">
        <v>0</v>
      </c>
      <c r="GP16" s="82">
        <v>0</v>
      </c>
      <c r="GQ16" s="83">
        <v>0</v>
      </c>
      <c r="GR16" s="88">
        <v>467</v>
      </c>
      <c r="GS16" s="81">
        <v>12</v>
      </c>
      <c r="GT16" s="82">
        <v>2</v>
      </c>
      <c r="GU16" s="82">
        <v>35</v>
      </c>
      <c r="GV16" s="82">
        <v>13</v>
      </c>
      <c r="GW16" s="83">
        <v>62</v>
      </c>
      <c r="GX16" s="82">
        <v>1</v>
      </c>
      <c r="GY16" s="82">
        <v>0</v>
      </c>
      <c r="GZ16" s="83">
        <v>1</v>
      </c>
      <c r="HA16" s="88">
        <v>63</v>
      </c>
      <c r="HB16" s="727">
        <v>2181.0755024236005</v>
      </c>
      <c r="HC16" s="738">
        <v>2218</v>
      </c>
      <c r="HD16" s="729">
        <v>470</v>
      </c>
      <c r="HE16" s="65">
        <v>530</v>
      </c>
      <c r="HF16" s="83">
        <v>2748</v>
      </c>
      <c r="HG16" s="595">
        <v>0</v>
      </c>
      <c r="HH16" s="701">
        <v>0</v>
      </c>
      <c r="HI16" s="702">
        <v>1</v>
      </c>
      <c r="HJ16" s="702">
        <v>0</v>
      </c>
      <c r="HK16" s="702">
        <v>1</v>
      </c>
      <c r="HL16" s="703">
        <v>0</v>
      </c>
      <c r="HM16" s="701">
        <v>729</v>
      </c>
      <c r="HN16" s="703">
        <v>112</v>
      </c>
      <c r="HO16" s="701">
        <v>14</v>
      </c>
      <c r="HP16" s="704">
        <v>3</v>
      </c>
      <c r="HQ16" s="704">
        <v>16</v>
      </c>
      <c r="HR16" s="703">
        <v>0</v>
      </c>
      <c r="HS16" s="789">
        <v>0</v>
      </c>
      <c r="HT16" s="790">
        <v>0</v>
      </c>
      <c r="HU16" s="790">
        <v>0</v>
      </c>
      <c r="HV16" s="791">
        <v>0</v>
      </c>
      <c r="HW16" s="792">
        <v>0</v>
      </c>
      <c r="HX16" s="790">
        <v>0</v>
      </c>
      <c r="HY16" s="790">
        <v>0</v>
      </c>
      <c r="HZ16" s="790">
        <v>0</v>
      </c>
      <c r="IA16" s="791">
        <v>265384</v>
      </c>
      <c r="IB16" s="48">
        <v>2</v>
      </c>
      <c r="IC16" s="52">
        <v>21200</v>
      </c>
      <c r="ID16" s="73">
        <v>0</v>
      </c>
    </row>
    <row r="17" spans="1:238" s="53" customFormat="1" ht="15.75" customHeight="1">
      <c r="A17" s="742">
        <v>10</v>
      </c>
      <c r="B17" s="742" t="s">
        <v>852</v>
      </c>
      <c r="C17" s="742" t="s">
        <v>97</v>
      </c>
      <c r="D17" s="742">
        <v>11</v>
      </c>
      <c r="E17" s="599" t="s">
        <v>301</v>
      </c>
      <c r="F17" s="451">
        <v>3952</v>
      </c>
      <c r="G17" s="52">
        <v>1507</v>
      </c>
      <c r="H17" s="71">
        <v>5459</v>
      </c>
      <c r="I17" s="48">
        <v>0</v>
      </c>
      <c r="J17" s="52"/>
      <c r="K17" s="52">
        <v>0</v>
      </c>
      <c r="L17" s="52">
        <v>23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71">
        <v>23</v>
      </c>
      <c r="S17" s="48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71">
        <v>0</v>
      </c>
      <c r="AC17" s="48">
        <v>12966</v>
      </c>
      <c r="AD17" s="71">
        <v>264879</v>
      </c>
      <c r="AE17" s="48">
        <v>5655</v>
      </c>
      <c r="AF17" s="71">
        <v>135698</v>
      </c>
      <c r="AG17" s="48">
        <v>13049</v>
      </c>
      <c r="AH17" s="71">
        <v>266606</v>
      </c>
      <c r="AI17" s="48">
        <v>5666</v>
      </c>
      <c r="AJ17" s="71">
        <v>136736</v>
      </c>
      <c r="AK17" s="48">
        <v>0</v>
      </c>
      <c r="AL17" s="52">
        <v>0</v>
      </c>
      <c r="AM17" s="71">
        <v>10383</v>
      </c>
      <c r="AN17" s="72">
        <v>0</v>
      </c>
      <c r="AO17" s="484">
        <v>10383</v>
      </c>
      <c r="AP17" s="48">
        <v>0</v>
      </c>
      <c r="AQ17" s="52">
        <v>18937</v>
      </c>
      <c r="AR17" s="73">
        <v>18937</v>
      </c>
      <c r="AS17" s="74">
        <v>7146</v>
      </c>
      <c r="AT17" s="484">
        <v>26083</v>
      </c>
      <c r="AU17" s="48">
        <v>1880</v>
      </c>
      <c r="AV17" s="608">
        <v>0</v>
      </c>
      <c r="AW17" s="458">
        <v>4228</v>
      </c>
      <c r="AX17" s="52">
        <v>897</v>
      </c>
      <c r="AY17" s="52">
        <v>154</v>
      </c>
      <c r="AZ17" s="52">
        <v>184</v>
      </c>
      <c r="BA17" s="75">
        <v>1235</v>
      </c>
      <c r="BB17" s="52">
        <v>2993</v>
      </c>
      <c r="BC17" s="52">
        <v>8</v>
      </c>
      <c r="BD17" s="52">
        <v>10</v>
      </c>
      <c r="BE17" s="52">
        <v>206</v>
      </c>
      <c r="BF17" s="52">
        <v>576</v>
      </c>
      <c r="BG17" s="73">
        <v>351</v>
      </c>
      <c r="BH17" s="48">
        <v>21</v>
      </c>
      <c r="BI17" s="52">
        <v>1</v>
      </c>
      <c r="BJ17" s="73">
        <v>22</v>
      </c>
      <c r="BK17" s="73">
        <v>2425</v>
      </c>
      <c r="BL17" s="48">
        <v>0</v>
      </c>
      <c r="BM17" s="73">
        <v>0</v>
      </c>
      <c r="BN17" s="694">
        <v>0</v>
      </c>
      <c r="BO17" s="695">
        <v>223</v>
      </c>
      <c r="BP17" s="695">
        <v>326</v>
      </c>
      <c r="BQ17" s="695">
        <v>1248</v>
      </c>
      <c r="BR17" s="902">
        <v>24707</v>
      </c>
      <c r="BS17" s="924">
        <v>26504</v>
      </c>
      <c r="BT17" s="921">
        <v>0</v>
      </c>
      <c r="BU17" s="695">
        <v>0</v>
      </c>
      <c r="BV17" s="924">
        <v>0</v>
      </c>
      <c r="BW17" s="696">
        <v>26504</v>
      </c>
      <c r="BX17" s="694">
        <v>0</v>
      </c>
      <c r="BY17" s="695">
        <v>0</v>
      </c>
      <c r="BZ17" s="695">
        <v>0</v>
      </c>
      <c r="CA17" s="695">
        <v>0</v>
      </c>
      <c r="CB17" s="695">
        <v>17</v>
      </c>
      <c r="CC17" s="696">
        <v>17</v>
      </c>
      <c r="CD17" s="695">
        <v>0</v>
      </c>
      <c r="CE17" s="695">
        <v>0</v>
      </c>
      <c r="CF17" s="695">
        <v>0</v>
      </c>
      <c r="CG17" s="71">
        <v>17</v>
      </c>
      <c r="CH17" s="694">
        <v>0</v>
      </c>
      <c r="CI17" s="695">
        <v>0</v>
      </c>
      <c r="CJ17" s="695">
        <v>2</v>
      </c>
      <c r="CK17" s="695">
        <v>0</v>
      </c>
      <c r="CL17" s="608">
        <v>0</v>
      </c>
      <c r="CM17" s="694">
        <v>7</v>
      </c>
      <c r="CN17" s="695">
        <v>4</v>
      </c>
      <c r="CO17" s="695">
        <v>11</v>
      </c>
      <c r="CP17" s="695">
        <v>83</v>
      </c>
      <c r="CQ17" s="695">
        <v>1727</v>
      </c>
      <c r="CR17" s="695">
        <v>11</v>
      </c>
      <c r="CS17" s="695">
        <v>1038</v>
      </c>
      <c r="CT17" s="902">
        <v>0</v>
      </c>
      <c r="CU17" s="76">
        <v>0</v>
      </c>
      <c r="CV17" s="77">
        <v>0</v>
      </c>
      <c r="CW17" s="77">
        <v>0</v>
      </c>
      <c r="CX17" s="78">
        <v>0</v>
      </c>
      <c r="CY17" s="469">
        <v>0</v>
      </c>
      <c r="CZ17" s="79">
        <v>0</v>
      </c>
      <c r="DA17" s="79">
        <v>0</v>
      </c>
      <c r="DB17" s="470">
        <v>2</v>
      </c>
      <c r="DC17" s="48">
        <v>0</v>
      </c>
      <c r="DD17" s="52">
        <v>0</v>
      </c>
      <c r="DE17" s="52">
        <v>17877</v>
      </c>
      <c r="DF17" s="52">
        <v>0</v>
      </c>
      <c r="DG17" s="52">
        <v>12</v>
      </c>
      <c r="DH17" s="80">
        <v>12</v>
      </c>
      <c r="DI17" s="81">
        <v>1</v>
      </c>
      <c r="DJ17" s="82">
        <v>8</v>
      </c>
      <c r="DK17" s="82">
        <v>235</v>
      </c>
      <c r="DL17" s="82">
        <v>63</v>
      </c>
      <c r="DM17" s="82">
        <v>9</v>
      </c>
      <c r="DN17" s="82">
        <v>4</v>
      </c>
      <c r="DO17" s="82">
        <v>8</v>
      </c>
      <c r="DP17" s="65">
        <v>328</v>
      </c>
      <c r="DQ17" s="81">
        <v>0</v>
      </c>
      <c r="DR17" s="82">
        <v>0</v>
      </c>
      <c r="DS17" s="82">
        <v>0</v>
      </c>
      <c r="DT17" s="82">
        <v>0</v>
      </c>
      <c r="DU17" s="82">
        <v>0</v>
      </c>
      <c r="DV17" s="82">
        <v>0</v>
      </c>
      <c r="DW17" s="82">
        <v>3224</v>
      </c>
      <c r="DX17" s="65">
        <v>3224</v>
      </c>
      <c r="DY17" s="474">
        <v>0</v>
      </c>
      <c r="DZ17" s="48">
        <v>0</v>
      </c>
      <c r="EA17" s="52">
        <v>0</v>
      </c>
      <c r="EB17" s="73">
        <v>0</v>
      </c>
      <c r="EC17" s="81">
        <v>4</v>
      </c>
      <c r="ED17" s="82">
        <v>8</v>
      </c>
      <c r="EE17" s="82">
        <v>1836</v>
      </c>
      <c r="EF17" s="82">
        <v>198</v>
      </c>
      <c r="EG17" s="82">
        <v>6</v>
      </c>
      <c r="EH17" s="82">
        <v>3</v>
      </c>
      <c r="EI17" s="82">
        <v>0</v>
      </c>
      <c r="EJ17" s="84">
        <v>0</v>
      </c>
      <c r="EK17" s="787">
        <v>2055</v>
      </c>
      <c r="EL17" s="81">
        <v>5</v>
      </c>
      <c r="EM17" s="82">
        <v>19</v>
      </c>
      <c r="EN17" s="82">
        <v>7885</v>
      </c>
      <c r="EO17" s="82">
        <v>506</v>
      </c>
      <c r="EP17" s="82">
        <v>73</v>
      </c>
      <c r="EQ17" s="82">
        <v>490</v>
      </c>
      <c r="ER17" s="82">
        <v>0</v>
      </c>
      <c r="ES17" s="82">
        <v>2</v>
      </c>
      <c r="ET17" s="474">
        <v>8980</v>
      </c>
      <c r="EU17" s="84">
        <v>11035</v>
      </c>
      <c r="EV17" s="81">
        <v>70</v>
      </c>
      <c r="EW17" s="82">
        <v>451</v>
      </c>
      <c r="EX17" s="82">
        <v>41890</v>
      </c>
      <c r="EY17" s="82">
        <v>8040</v>
      </c>
      <c r="EZ17" s="82">
        <v>1002</v>
      </c>
      <c r="FA17" s="82">
        <v>6486</v>
      </c>
      <c r="FB17" s="82">
        <v>14</v>
      </c>
      <c r="FC17" s="82">
        <v>15</v>
      </c>
      <c r="FD17" s="788">
        <v>60</v>
      </c>
      <c r="FE17" s="474">
        <v>58028</v>
      </c>
      <c r="FF17" s="81">
        <v>42578</v>
      </c>
      <c r="FG17" s="82">
        <v>14454</v>
      </c>
      <c r="FH17" s="82">
        <v>139</v>
      </c>
      <c r="FI17" s="82">
        <v>0</v>
      </c>
      <c r="FJ17" s="82">
        <v>115</v>
      </c>
      <c r="FK17" s="82">
        <v>194</v>
      </c>
      <c r="FL17" s="82">
        <v>1183</v>
      </c>
      <c r="FM17" s="82">
        <v>5</v>
      </c>
      <c r="FN17" s="82">
        <v>12</v>
      </c>
      <c r="FO17" s="82">
        <v>9</v>
      </c>
      <c r="FP17" s="84">
        <v>115</v>
      </c>
      <c r="FQ17" s="474">
        <v>58804</v>
      </c>
      <c r="FR17" s="81">
        <v>62</v>
      </c>
      <c r="FS17" s="82">
        <v>0</v>
      </c>
      <c r="FT17" s="82">
        <v>80.64102564102564</v>
      </c>
      <c r="FU17" s="82">
        <v>4.358974358974359</v>
      </c>
      <c r="FV17" s="83">
        <v>147</v>
      </c>
      <c r="FW17" s="82">
        <v>10</v>
      </c>
      <c r="FX17" s="82">
        <v>0</v>
      </c>
      <c r="FY17" s="83">
        <v>10</v>
      </c>
      <c r="FZ17" s="88">
        <v>157</v>
      </c>
      <c r="GA17" s="81">
        <v>144</v>
      </c>
      <c r="GB17" s="82">
        <v>4</v>
      </c>
      <c r="GC17" s="82">
        <v>151.96794871794873</v>
      </c>
      <c r="GD17" s="82">
        <v>5.032051282051282</v>
      </c>
      <c r="GE17" s="83">
        <v>305</v>
      </c>
      <c r="GF17" s="82">
        <v>29</v>
      </c>
      <c r="GG17" s="82">
        <v>1</v>
      </c>
      <c r="GH17" s="83">
        <v>30</v>
      </c>
      <c r="GI17" s="88">
        <v>335</v>
      </c>
      <c r="GJ17" s="81">
        <v>77</v>
      </c>
      <c r="GK17" s="82">
        <v>10</v>
      </c>
      <c r="GL17" s="82">
        <v>307</v>
      </c>
      <c r="GM17" s="82">
        <v>64</v>
      </c>
      <c r="GN17" s="83">
        <v>458</v>
      </c>
      <c r="GO17" s="82">
        <v>57</v>
      </c>
      <c r="GP17" s="82">
        <v>30</v>
      </c>
      <c r="GQ17" s="83">
        <v>87</v>
      </c>
      <c r="GR17" s="88">
        <v>545</v>
      </c>
      <c r="GS17" s="81">
        <v>168</v>
      </c>
      <c r="GT17" s="82">
        <v>44</v>
      </c>
      <c r="GU17" s="82">
        <v>282</v>
      </c>
      <c r="GV17" s="82">
        <v>73</v>
      </c>
      <c r="GW17" s="83">
        <v>567</v>
      </c>
      <c r="GX17" s="82">
        <v>67</v>
      </c>
      <c r="GY17" s="82">
        <v>12</v>
      </c>
      <c r="GZ17" s="83">
        <v>79</v>
      </c>
      <c r="HA17" s="88">
        <v>646</v>
      </c>
      <c r="HB17" s="727">
        <v>477.60897435897436</v>
      </c>
      <c r="HC17" s="738">
        <v>492</v>
      </c>
      <c r="HD17" s="729">
        <v>958</v>
      </c>
      <c r="HE17" s="65">
        <v>1191</v>
      </c>
      <c r="HF17" s="83">
        <v>1683</v>
      </c>
      <c r="HG17" s="595">
        <v>0</v>
      </c>
      <c r="HH17" s="701">
        <v>0</v>
      </c>
      <c r="HI17" s="702">
        <v>0</v>
      </c>
      <c r="HJ17" s="702">
        <v>0</v>
      </c>
      <c r="HK17" s="702">
        <v>0</v>
      </c>
      <c r="HL17" s="703">
        <v>0</v>
      </c>
      <c r="HM17" s="701">
        <v>84</v>
      </c>
      <c r="HN17" s="703" t="s">
        <v>499</v>
      </c>
      <c r="HO17" s="701">
        <v>1</v>
      </c>
      <c r="HP17" s="704">
        <v>17</v>
      </c>
      <c r="HQ17" s="704">
        <v>24</v>
      </c>
      <c r="HR17" s="703">
        <v>87</v>
      </c>
      <c r="HS17" s="789">
        <v>0</v>
      </c>
      <c r="HT17" s="790">
        <v>0</v>
      </c>
      <c r="HU17" s="790">
        <v>0</v>
      </c>
      <c r="HV17" s="791">
        <v>0</v>
      </c>
      <c r="HW17" s="792">
        <v>0</v>
      </c>
      <c r="HX17" s="790">
        <v>0</v>
      </c>
      <c r="HY17" s="790">
        <v>0</v>
      </c>
      <c r="HZ17" s="790">
        <v>0</v>
      </c>
      <c r="IA17" s="791">
        <v>262909</v>
      </c>
      <c r="IB17" s="48">
        <v>0</v>
      </c>
      <c r="IC17" s="52">
        <v>0</v>
      </c>
      <c r="ID17" s="73">
        <v>0</v>
      </c>
    </row>
    <row r="18" spans="1:238" s="53" customFormat="1" ht="15.75" customHeight="1">
      <c r="A18" s="742">
        <v>11</v>
      </c>
      <c r="B18" s="742" t="s">
        <v>852</v>
      </c>
      <c r="C18" s="742" t="s">
        <v>98</v>
      </c>
      <c r="D18" s="741">
        <v>12</v>
      </c>
      <c r="E18" s="599" t="s">
        <v>302</v>
      </c>
      <c r="F18" s="451">
        <v>1277</v>
      </c>
      <c r="G18" s="52">
        <v>703</v>
      </c>
      <c r="H18" s="71">
        <v>1980</v>
      </c>
      <c r="I18" s="48">
        <v>5</v>
      </c>
      <c r="J18" s="52">
        <v>35</v>
      </c>
      <c r="K18" s="52">
        <v>0</v>
      </c>
      <c r="L18" s="52">
        <v>29</v>
      </c>
      <c r="M18" s="52">
        <v>0</v>
      </c>
      <c r="N18" s="52">
        <v>1</v>
      </c>
      <c r="O18" s="52">
        <v>0</v>
      </c>
      <c r="P18" s="52">
        <v>0</v>
      </c>
      <c r="Q18" s="52">
        <v>4</v>
      </c>
      <c r="R18" s="71">
        <v>74</v>
      </c>
      <c r="S18" s="48">
        <v>0</v>
      </c>
      <c r="T18" s="52">
        <v>1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71">
        <v>1</v>
      </c>
      <c r="AC18" s="48">
        <v>3937</v>
      </c>
      <c r="AD18" s="71">
        <v>98307</v>
      </c>
      <c r="AE18" s="48">
        <v>2140</v>
      </c>
      <c r="AF18" s="71">
        <v>39055</v>
      </c>
      <c r="AG18" s="48">
        <v>3947</v>
      </c>
      <c r="AH18" s="71">
        <v>98343</v>
      </c>
      <c r="AI18" s="48">
        <v>2141</v>
      </c>
      <c r="AJ18" s="71">
        <v>39063</v>
      </c>
      <c r="AK18" s="48">
        <v>0</v>
      </c>
      <c r="AL18" s="52">
        <v>0</v>
      </c>
      <c r="AM18" s="71">
        <v>2678</v>
      </c>
      <c r="AN18" s="72">
        <v>0</v>
      </c>
      <c r="AO18" s="484">
        <v>2678</v>
      </c>
      <c r="AP18" s="48">
        <v>0</v>
      </c>
      <c r="AQ18" s="52">
        <v>0</v>
      </c>
      <c r="AR18" s="73">
        <v>0</v>
      </c>
      <c r="AS18" s="74">
        <v>0</v>
      </c>
      <c r="AT18" s="484">
        <v>0</v>
      </c>
      <c r="AU18" s="48">
        <v>868</v>
      </c>
      <c r="AV18" s="608">
        <v>1</v>
      </c>
      <c r="AW18" s="458">
        <v>1414</v>
      </c>
      <c r="AX18" s="52">
        <v>247</v>
      </c>
      <c r="AY18" s="52">
        <v>81</v>
      </c>
      <c r="AZ18" s="52">
        <v>136</v>
      </c>
      <c r="BA18" s="75">
        <v>464</v>
      </c>
      <c r="BB18" s="52">
        <v>950</v>
      </c>
      <c r="BC18" s="52">
        <v>0</v>
      </c>
      <c r="BD18" s="52">
        <v>5</v>
      </c>
      <c r="BE18" s="52">
        <v>108</v>
      </c>
      <c r="BF18" s="52">
        <v>351</v>
      </c>
      <c r="BG18" s="73">
        <v>1</v>
      </c>
      <c r="BH18" s="48">
        <v>10</v>
      </c>
      <c r="BI18" s="52">
        <v>0</v>
      </c>
      <c r="BJ18" s="73">
        <v>10</v>
      </c>
      <c r="BK18" s="73">
        <v>809</v>
      </c>
      <c r="BL18" s="48">
        <v>3600</v>
      </c>
      <c r="BM18" s="73">
        <v>2850</v>
      </c>
      <c r="BN18" s="694">
        <v>0</v>
      </c>
      <c r="BO18" s="695">
        <v>0</v>
      </c>
      <c r="BP18" s="695">
        <v>0</v>
      </c>
      <c r="BQ18" s="695">
        <v>0</v>
      </c>
      <c r="BR18" s="902">
        <v>1420</v>
      </c>
      <c r="BS18" s="924">
        <v>1420</v>
      </c>
      <c r="BT18" s="921">
        <v>0</v>
      </c>
      <c r="BU18" s="695">
        <v>0</v>
      </c>
      <c r="BV18" s="924">
        <v>0</v>
      </c>
      <c r="BW18" s="696">
        <v>1420</v>
      </c>
      <c r="BX18" s="694">
        <v>0</v>
      </c>
      <c r="BY18" s="695">
        <v>0</v>
      </c>
      <c r="BZ18" s="695">
        <v>0</v>
      </c>
      <c r="CA18" s="695">
        <v>0</v>
      </c>
      <c r="CB18" s="695">
        <v>0</v>
      </c>
      <c r="CC18" s="696">
        <v>0</v>
      </c>
      <c r="CD18" s="695">
        <v>0</v>
      </c>
      <c r="CE18" s="695">
        <v>0</v>
      </c>
      <c r="CF18" s="695">
        <v>0</v>
      </c>
      <c r="CG18" s="71">
        <v>0</v>
      </c>
      <c r="CH18" s="694">
        <v>0</v>
      </c>
      <c r="CI18" s="695">
        <v>0</v>
      </c>
      <c r="CJ18" s="695">
        <v>0</v>
      </c>
      <c r="CK18" s="695">
        <v>0</v>
      </c>
      <c r="CL18" s="608">
        <v>0</v>
      </c>
      <c r="CM18" s="694">
        <v>0</v>
      </c>
      <c r="CN18" s="695">
        <v>1</v>
      </c>
      <c r="CO18" s="695">
        <v>1</v>
      </c>
      <c r="CP18" s="695">
        <v>10</v>
      </c>
      <c r="CQ18" s="695">
        <v>36</v>
      </c>
      <c r="CR18" s="695">
        <v>1</v>
      </c>
      <c r="CS18" s="695">
        <v>8</v>
      </c>
      <c r="CT18" s="902">
        <v>0</v>
      </c>
      <c r="CU18" s="76">
        <v>0</v>
      </c>
      <c r="CV18" s="77">
        <v>0</v>
      </c>
      <c r="CW18" s="77">
        <v>0</v>
      </c>
      <c r="CX18" s="78">
        <v>0</v>
      </c>
      <c r="CY18" s="469">
        <v>0</v>
      </c>
      <c r="CZ18" s="79">
        <v>0</v>
      </c>
      <c r="DA18" s="79">
        <v>0</v>
      </c>
      <c r="DB18" s="470">
        <v>0</v>
      </c>
      <c r="DC18" s="48">
        <v>0</v>
      </c>
      <c r="DD18" s="52">
        <v>0</v>
      </c>
      <c r="DE18" s="52">
        <v>26635</v>
      </c>
      <c r="DF18" s="52">
        <v>0</v>
      </c>
      <c r="DG18" s="52">
        <v>183</v>
      </c>
      <c r="DH18" s="80">
        <v>183</v>
      </c>
      <c r="DI18" s="81">
        <v>6</v>
      </c>
      <c r="DJ18" s="82">
        <v>13</v>
      </c>
      <c r="DK18" s="82">
        <v>376</v>
      </c>
      <c r="DL18" s="82">
        <v>91</v>
      </c>
      <c r="DM18" s="82">
        <v>2</v>
      </c>
      <c r="DN18" s="82">
        <v>20</v>
      </c>
      <c r="DO18" s="82">
        <v>5</v>
      </c>
      <c r="DP18" s="65">
        <v>513</v>
      </c>
      <c r="DQ18" s="81">
        <v>0</v>
      </c>
      <c r="DR18" s="82">
        <v>0</v>
      </c>
      <c r="DS18" s="82">
        <v>0</v>
      </c>
      <c r="DT18" s="82">
        <v>0</v>
      </c>
      <c r="DU18" s="82">
        <v>0</v>
      </c>
      <c r="DV18" s="82">
        <v>0</v>
      </c>
      <c r="DW18" s="82">
        <v>0</v>
      </c>
      <c r="DX18" s="65">
        <v>0</v>
      </c>
      <c r="DY18" s="474">
        <v>0</v>
      </c>
      <c r="DZ18" s="48">
        <v>0</v>
      </c>
      <c r="EA18" s="52">
        <v>0</v>
      </c>
      <c r="EB18" s="73">
        <v>0</v>
      </c>
      <c r="EC18" s="81">
        <v>6</v>
      </c>
      <c r="ED18" s="82">
        <v>9</v>
      </c>
      <c r="EE18" s="82">
        <v>2503</v>
      </c>
      <c r="EF18" s="82">
        <v>173</v>
      </c>
      <c r="EG18" s="82">
        <v>3</v>
      </c>
      <c r="EH18" s="82">
        <v>11</v>
      </c>
      <c r="EI18" s="82">
        <v>5</v>
      </c>
      <c r="EJ18" s="84">
        <v>0</v>
      </c>
      <c r="EK18" s="787">
        <v>2710</v>
      </c>
      <c r="EL18" s="81">
        <v>1</v>
      </c>
      <c r="EM18" s="82">
        <v>7</v>
      </c>
      <c r="EN18" s="82">
        <v>7162</v>
      </c>
      <c r="EO18" s="82">
        <v>341</v>
      </c>
      <c r="EP18" s="82">
        <v>36</v>
      </c>
      <c r="EQ18" s="82">
        <v>483</v>
      </c>
      <c r="ER18" s="82">
        <v>15</v>
      </c>
      <c r="ES18" s="82">
        <v>0</v>
      </c>
      <c r="ET18" s="474">
        <v>8045</v>
      </c>
      <c r="EU18" s="84">
        <v>10755</v>
      </c>
      <c r="EV18" s="81">
        <v>69</v>
      </c>
      <c r="EW18" s="82">
        <v>210</v>
      </c>
      <c r="EX18" s="82">
        <v>45989</v>
      </c>
      <c r="EY18" s="82">
        <v>5717</v>
      </c>
      <c r="EZ18" s="82">
        <v>1680</v>
      </c>
      <c r="FA18" s="82">
        <v>9216</v>
      </c>
      <c r="FB18" s="82">
        <v>261</v>
      </c>
      <c r="FC18" s="82">
        <v>0</v>
      </c>
      <c r="FD18" s="788">
        <v>90</v>
      </c>
      <c r="FE18" s="474">
        <v>63232</v>
      </c>
      <c r="FF18" s="81">
        <v>44938</v>
      </c>
      <c r="FG18" s="82">
        <v>16986</v>
      </c>
      <c r="FH18" s="82">
        <v>71</v>
      </c>
      <c r="FI18" s="82">
        <v>45</v>
      </c>
      <c r="FJ18" s="82">
        <v>0</v>
      </c>
      <c r="FK18" s="82">
        <v>694</v>
      </c>
      <c r="FL18" s="82">
        <v>350</v>
      </c>
      <c r="FM18" s="82">
        <v>0</v>
      </c>
      <c r="FN18" s="82">
        <v>0</v>
      </c>
      <c r="FO18" s="82">
        <v>0</v>
      </c>
      <c r="FP18" s="84">
        <v>293</v>
      </c>
      <c r="FQ18" s="474">
        <v>63377</v>
      </c>
      <c r="FR18" s="81">
        <v>120</v>
      </c>
      <c r="FS18" s="82">
        <v>0</v>
      </c>
      <c r="FT18" s="82">
        <v>117.8974358974359</v>
      </c>
      <c r="FU18" s="82">
        <v>3.1025641025641026</v>
      </c>
      <c r="FV18" s="83">
        <v>241</v>
      </c>
      <c r="FW18" s="82">
        <v>22</v>
      </c>
      <c r="FX18" s="82">
        <v>3</v>
      </c>
      <c r="FY18" s="83">
        <v>25</v>
      </c>
      <c r="FZ18" s="88">
        <v>266</v>
      </c>
      <c r="GA18" s="81">
        <v>295.97938144329896</v>
      </c>
      <c r="GB18" s="82">
        <v>1.0206185567010309</v>
      </c>
      <c r="GC18" s="82">
        <v>103.91752577319588</v>
      </c>
      <c r="GD18" s="82">
        <v>1.0824742268041236</v>
      </c>
      <c r="GE18" s="83">
        <v>402</v>
      </c>
      <c r="GF18" s="82">
        <v>5</v>
      </c>
      <c r="GG18" s="82">
        <v>0</v>
      </c>
      <c r="GH18" s="83">
        <v>5</v>
      </c>
      <c r="GI18" s="88">
        <v>407</v>
      </c>
      <c r="GJ18" s="81">
        <v>57</v>
      </c>
      <c r="GK18" s="82">
        <v>2</v>
      </c>
      <c r="GL18" s="82">
        <v>154</v>
      </c>
      <c r="GM18" s="82">
        <v>16</v>
      </c>
      <c r="GN18" s="83">
        <v>229</v>
      </c>
      <c r="GO18" s="82">
        <v>6</v>
      </c>
      <c r="GP18" s="82">
        <v>1</v>
      </c>
      <c r="GQ18" s="83">
        <v>7</v>
      </c>
      <c r="GR18" s="88">
        <v>236</v>
      </c>
      <c r="GS18" s="81">
        <v>166</v>
      </c>
      <c r="GT18" s="82">
        <v>16</v>
      </c>
      <c r="GU18" s="82">
        <v>128</v>
      </c>
      <c r="GV18" s="82">
        <v>20</v>
      </c>
      <c r="GW18" s="83">
        <v>330</v>
      </c>
      <c r="GX18" s="82">
        <v>2</v>
      </c>
      <c r="GY18" s="82">
        <v>0</v>
      </c>
      <c r="GZ18" s="83">
        <v>2</v>
      </c>
      <c r="HA18" s="88">
        <v>332</v>
      </c>
      <c r="HB18" s="727">
        <v>664.7943431139307</v>
      </c>
      <c r="HC18" s="738">
        <v>673</v>
      </c>
      <c r="HD18" s="729">
        <v>513</v>
      </c>
      <c r="HE18" s="65">
        <v>568</v>
      </c>
      <c r="HF18" s="83">
        <v>1241</v>
      </c>
      <c r="HG18" s="595">
        <v>12</v>
      </c>
      <c r="HH18" s="701">
        <v>12</v>
      </c>
      <c r="HI18" s="702">
        <v>0</v>
      </c>
      <c r="HJ18" s="702">
        <v>0</v>
      </c>
      <c r="HK18" s="702">
        <v>0</v>
      </c>
      <c r="HL18" s="703">
        <v>0</v>
      </c>
      <c r="HM18" s="701">
        <v>45</v>
      </c>
      <c r="HN18" s="703">
        <v>70</v>
      </c>
      <c r="HO18" s="701">
        <v>4</v>
      </c>
      <c r="HP18" s="704">
        <v>5</v>
      </c>
      <c r="HQ18" s="704">
        <v>30</v>
      </c>
      <c r="HR18" s="703">
        <v>116</v>
      </c>
      <c r="HS18" s="789">
        <v>0</v>
      </c>
      <c r="HT18" s="790">
        <v>0</v>
      </c>
      <c r="HU18" s="790">
        <v>0</v>
      </c>
      <c r="HV18" s="791">
        <v>0</v>
      </c>
      <c r="HW18" s="792">
        <v>0</v>
      </c>
      <c r="HX18" s="790">
        <v>0</v>
      </c>
      <c r="HY18" s="790">
        <v>0</v>
      </c>
      <c r="HZ18" s="790">
        <v>0</v>
      </c>
      <c r="IA18" s="791">
        <v>205792</v>
      </c>
      <c r="IB18" s="48">
        <v>1</v>
      </c>
      <c r="IC18" s="52">
        <v>3125</v>
      </c>
      <c r="ID18" s="73">
        <v>0</v>
      </c>
    </row>
    <row r="19" spans="1:238" s="53" customFormat="1" ht="15.75" customHeight="1">
      <c r="A19" s="742">
        <v>12</v>
      </c>
      <c r="B19" s="742" t="s">
        <v>852</v>
      </c>
      <c r="C19" s="742" t="s">
        <v>99</v>
      </c>
      <c r="D19" s="741">
        <v>13</v>
      </c>
      <c r="E19" s="599" t="s">
        <v>303</v>
      </c>
      <c r="F19" s="451">
        <v>181</v>
      </c>
      <c r="G19" s="52">
        <v>493</v>
      </c>
      <c r="H19" s="71">
        <v>674</v>
      </c>
      <c r="I19" s="48">
        <v>0</v>
      </c>
      <c r="J19" s="52"/>
      <c r="K19" s="52">
        <v>0</v>
      </c>
      <c r="L19" s="52">
        <v>1</v>
      </c>
      <c r="M19" s="52">
        <v>0</v>
      </c>
      <c r="N19" s="52">
        <v>0</v>
      </c>
      <c r="O19" s="52">
        <v>0</v>
      </c>
      <c r="P19" s="52">
        <v>0</v>
      </c>
      <c r="Q19" s="52">
        <v>1</v>
      </c>
      <c r="R19" s="71">
        <v>2</v>
      </c>
      <c r="S19" s="48">
        <v>0</v>
      </c>
      <c r="T19" s="52">
        <v>0</v>
      </c>
      <c r="U19" s="52">
        <v>0</v>
      </c>
      <c r="V19" s="52">
        <v>0</v>
      </c>
      <c r="W19" s="52">
        <v>0</v>
      </c>
      <c r="X19" s="52">
        <v>12</v>
      </c>
      <c r="Y19" s="52">
        <v>0</v>
      </c>
      <c r="Z19" s="52">
        <v>0</v>
      </c>
      <c r="AA19" s="52">
        <v>0</v>
      </c>
      <c r="AB19" s="71">
        <v>12</v>
      </c>
      <c r="AC19" s="48">
        <v>2386</v>
      </c>
      <c r="AD19" s="71">
        <v>41429</v>
      </c>
      <c r="AE19" s="48">
        <v>773</v>
      </c>
      <c r="AF19" s="71">
        <v>22217</v>
      </c>
      <c r="AG19" s="48">
        <v>3070</v>
      </c>
      <c r="AH19" s="71">
        <v>42232</v>
      </c>
      <c r="AI19" s="48">
        <v>789</v>
      </c>
      <c r="AJ19" s="71">
        <v>22327</v>
      </c>
      <c r="AK19" s="48">
        <v>0</v>
      </c>
      <c r="AL19" s="52">
        <v>0</v>
      </c>
      <c r="AM19" s="71">
        <v>656</v>
      </c>
      <c r="AN19" s="72">
        <v>0</v>
      </c>
      <c r="AO19" s="484">
        <v>656</v>
      </c>
      <c r="AP19" s="48">
        <v>0</v>
      </c>
      <c r="AQ19" s="52">
        <v>3500</v>
      </c>
      <c r="AR19" s="73">
        <v>3500</v>
      </c>
      <c r="AS19" s="74">
        <v>5000</v>
      </c>
      <c r="AT19" s="484">
        <v>8500</v>
      </c>
      <c r="AU19" s="48">
        <v>2297</v>
      </c>
      <c r="AV19" s="608">
        <v>0</v>
      </c>
      <c r="AW19" s="458">
        <v>3679</v>
      </c>
      <c r="AX19" s="52">
        <v>78</v>
      </c>
      <c r="AY19" s="52">
        <v>223</v>
      </c>
      <c r="AZ19" s="52">
        <v>140</v>
      </c>
      <c r="BA19" s="75">
        <v>441</v>
      </c>
      <c r="BB19" s="52">
        <v>3238</v>
      </c>
      <c r="BC19" s="52">
        <v>0</v>
      </c>
      <c r="BD19" s="52">
        <v>0</v>
      </c>
      <c r="BE19" s="52">
        <v>0</v>
      </c>
      <c r="BF19" s="52">
        <v>0</v>
      </c>
      <c r="BG19" s="73">
        <v>0</v>
      </c>
      <c r="BH19" s="48">
        <v>20</v>
      </c>
      <c r="BI19" s="52">
        <v>7</v>
      </c>
      <c r="BJ19" s="73">
        <v>27</v>
      </c>
      <c r="BK19" s="73">
        <v>1201</v>
      </c>
      <c r="BL19" s="48">
        <v>0</v>
      </c>
      <c r="BM19" s="73">
        <v>0</v>
      </c>
      <c r="BN19" s="694">
        <v>0</v>
      </c>
      <c r="BO19" s="695">
        <v>0</v>
      </c>
      <c r="BP19" s="695">
        <v>0</v>
      </c>
      <c r="BQ19" s="695">
        <v>0</v>
      </c>
      <c r="BR19" s="902">
        <v>5314</v>
      </c>
      <c r="BS19" s="924">
        <v>5314</v>
      </c>
      <c r="BT19" s="921">
        <v>0</v>
      </c>
      <c r="BU19" s="695">
        <v>0</v>
      </c>
      <c r="BV19" s="924">
        <v>0</v>
      </c>
      <c r="BW19" s="696">
        <v>5314</v>
      </c>
      <c r="BX19" s="694">
        <v>0</v>
      </c>
      <c r="BY19" s="695">
        <v>0</v>
      </c>
      <c r="BZ19" s="695">
        <v>0</v>
      </c>
      <c r="CA19" s="695">
        <v>0</v>
      </c>
      <c r="CB19" s="695">
        <v>0</v>
      </c>
      <c r="CC19" s="696">
        <v>0</v>
      </c>
      <c r="CD19" s="695">
        <v>0</v>
      </c>
      <c r="CE19" s="695">
        <v>0</v>
      </c>
      <c r="CF19" s="695">
        <v>0</v>
      </c>
      <c r="CG19" s="71">
        <v>0</v>
      </c>
      <c r="CH19" s="694">
        <v>0</v>
      </c>
      <c r="CI19" s="695">
        <v>0</v>
      </c>
      <c r="CJ19" s="695">
        <v>0</v>
      </c>
      <c r="CK19" s="695">
        <v>0</v>
      </c>
      <c r="CL19" s="608">
        <v>0</v>
      </c>
      <c r="CM19" s="694">
        <v>0</v>
      </c>
      <c r="CN19" s="695">
        <v>16</v>
      </c>
      <c r="CO19" s="695">
        <v>16</v>
      </c>
      <c r="CP19" s="695">
        <v>684</v>
      </c>
      <c r="CQ19" s="695">
        <v>803</v>
      </c>
      <c r="CR19" s="695">
        <v>16</v>
      </c>
      <c r="CS19" s="695">
        <v>110</v>
      </c>
      <c r="CT19" s="902">
        <v>0</v>
      </c>
      <c r="CU19" s="76">
        <v>0</v>
      </c>
      <c r="CV19" s="77">
        <v>0</v>
      </c>
      <c r="CW19" s="77">
        <v>0</v>
      </c>
      <c r="CX19" s="78">
        <v>0</v>
      </c>
      <c r="CY19" s="469">
        <v>0</v>
      </c>
      <c r="CZ19" s="79">
        <v>0</v>
      </c>
      <c r="DA19" s="79">
        <v>0</v>
      </c>
      <c r="DB19" s="470">
        <v>0</v>
      </c>
      <c r="DC19" s="48">
        <v>19500</v>
      </c>
      <c r="DD19" s="52">
        <v>75500</v>
      </c>
      <c r="DE19" s="52">
        <v>5463</v>
      </c>
      <c r="DF19" s="52">
        <v>0</v>
      </c>
      <c r="DG19" s="52">
        <v>128</v>
      </c>
      <c r="DH19" s="80">
        <v>128</v>
      </c>
      <c r="DI19" s="81"/>
      <c r="DJ19" s="82"/>
      <c r="DK19" s="82">
        <v>57</v>
      </c>
      <c r="DL19" s="82">
        <v>51</v>
      </c>
      <c r="DM19" s="82">
        <v>4</v>
      </c>
      <c r="DN19" s="82">
        <v>7</v>
      </c>
      <c r="DO19" s="82">
        <v>1</v>
      </c>
      <c r="DP19" s="65">
        <v>120</v>
      </c>
      <c r="DQ19" s="81">
        <v>0</v>
      </c>
      <c r="DR19" s="82">
        <v>0</v>
      </c>
      <c r="DS19" s="82">
        <v>0</v>
      </c>
      <c r="DT19" s="82">
        <v>0</v>
      </c>
      <c r="DU19" s="82">
        <v>0</v>
      </c>
      <c r="DV19" s="82">
        <v>0</v>
      </c>
      <c r="DW19" s="82">
        <v>0</v>
      </c>
      <c r="DX19" s="65">
        <v>0</v>
      </c>
      <c r="DY19" s="474">
        <v>0</v>
      </c>
      <c r="DZ19" s="48">
        <v>0</v>
      </c>
      <c r="EA19" s="52">
        <v>0</v>
      </c>
      <c r="EB19" s="73">
        <v>0</v>
      </c>
      <c r="EC19" s="81">
        <v>0</v>
      </c>
      <c r="ED19" s="82">
        <v>0</v>
      </c>
      <c r="EE19" s="82">
        <v>479</v>
      </c>
      <c r="EF19" s="82">
        <v>100</v>
      </c>
      <c r="EG19" s="82">
        <v>3</v>
      </c>
      <c r="EH19" s="82">
        <v>5</v>
      </c>
      <c r="EI19" s="82">
        <v>0</v>
      </c>
      <c r="EJ19" s="84">
        <v>0</v>
      </c>
      <c r="EK19" s="787">
        <v>587</v>
      </c>
      <c r="EL19" s="81">
        <v>1</v>
      </c>
      <c r="EM19" s="82">
        <v>0</v>
      </c>
      <c r="EN19" s="82">
        <v>1998</v>
      </c>
      <c r="EO19" s="82">
        <v>287</v>
      </c>
      <c r="EP19" s="82">
        <v>27</v>
      </c>
      <c r="EQ19" s="82">
        <v>321</v>
      </c>
      <c r="ER19" s="82">
        <v>0</v>
      </c>
      <c r="ES19" s="82">
        <v>0</v>
      </c>
      <c r="ET19" s="474">
        <v>2634</v>
      </c>
      <c r="EU19" s="84">
        <v>3221</v>
      </c>
      <c r="EV19" s="81">
        <v>16</v>
      </c>
      <c r="EW19" s="82">
        <v>10</v>
      </c>
      <c r="EX19" s="82">
        <v>16988</v>
      </c>
      <c r="EY19" s="82">
        <v>531</v>
      </c>
      <c r="EZ19" s="82">
        <v>242</v>
      </c>
      <c r="FA19" s="82">
        <v>540</v>
      </c>
      <c r="FB19" s="82">
        <v>0</v>
      </c>
      <c r="FC19" s="82">
        <v>0</v>
      </c>
      <c r="FD19" s="788">
        <v>10</v>
      </c>
      <c r="FE19" s="474">
        <v>18337</v>
      </c>
      <c r="FF19" s="81">
        <v>16813</v>
      </c>
      <c r="FG19" s="82">
        <v>314</v>
      </c>
      <c r="FH19" s="82">
        <v>50</v>
      </c>
      <c r="FI19" s="82">
        <v>731</v>
      </c>
      <c r="FJ19" s="82">
        <v>0</v>
      </c>
      <c r="FK19" s="82">
        <v>16</v>
      </c>
      <c r="FL19" s="82">
        <v>311</v>
      </c>
      <c r="FM19" s="82">
        <v>55</v>
      </c>
      <c r="FN19" s="82">
        <v>0</v>
      </c>
      <c r="FO19" s="82">
        <v>0</v>
      </c>
      <c r="FP19" s="84">
        <v>61</v>
      </c>
      <c r="FQ19" s="474">
        <v>18351</v>
      </c>
      <c r="FR19" s="81">
        <v>550</v>
      </c>
      <c r="FS19" s="82">
        <v>3</v>
      </c>
      <c r="FT19" s="82">
        <v>766.8652849740932</v>
      </c>
      <c r="FU19" s="82">
        <v>13.134715025906736</v>
      </c>
      <c r="FV19" s="83">
        <v>1333</v>
      </c>
      <c r="FW19" s="82">
        <v>372.75935828877004</v>
      </c>
      <c r="FX19" s="82">
        <v>10.240641711229946</v>
      </c>
      <c r="FY19" s="83">
        <v>383</v>
      </c>
      <c r="FZ19" s="88">
        <v>1716</v>
      </c>
      <c r="GA19" s="81">
        <v>78</v>
      </c>
      <c r="GB19" s="82">
        <v>2</v>
      </c>
      <c r="GC19" s="82">
        <v>18.9</v>
      </c>
      <c r="GD19" s="82">
        <v>2.1</v>
      </c>
      <c r="GE19" s="83">
        <v>101</v>
      </c>
      <c r="GF19" s="82">
        <v>5</v>
      </c>
      <c r="GG19" s="82">
        <v>0</v>
      </c>
      <c r="GH19" s="83">
        <v>5</v>
      </c>
      <c r="GI19" s="88">
        <v>106</v>
      </c>
      <c r="GJ19" s="81">
        <v>63</v>
      </c>
      <c r="GK19" s="82">
        <v>30</v>
      </c>
      <c r="GL19" s="82">
        <v>128</v>
      </c>
      <c r="GM19" s="82">
        <v>61</v>
      </c>
      <c r="GN19" s="83">
        <v>282</v>
      </c>
      <c r="GO19" s="82">
        <v>2</v>
      </c>
      <c r="GP19" s="82">
        <v>11</v>
      </c>
      <c r="GQ19" s="83">
        <v>13</v>
      </c>
      <c r="GR19" s="88">
        <v>295</v>
      </c>
      <c r="GS19" s="81">
        <v>19</v>
      </c>
      <c r="GT19" s="82">
        <v>5</v>
      </c>
      <c r="GU19" s="82">
        <v>8</v>
      </c>
      <c r="GV19" s="82">
        <v>11</v>
      </c>
      <c r="GW19" s="83">
        <v>43</v>
      </c>
      <c r="GX19" s="82">
        <v>0</v>
      </c>
      <c r="GY19" s="82">
        <v>1</v>
      </c>
      <c r="GZ19" s="83">
        <v>1</v>
      </c>
      <c r="HA19" s="88">
        <v>44</v>
      </c>
      <c r="HB19" s="727">
        <v>1791.5246432628635</v>
      </c>
      <c r="HC19" s="738">
        <v>1822</v>
      </c>
      <c r="HD19" s="729">
        <v>220</v>
      </c>
      <c r="HE19" s="65">
        <v>339</v>
      </c>
      <c r="HF19" s="83">
        <v>2161</v>
      </c>
      <c r="HG19" s="595">
        <v>0</v>
      </c>
      <c r="HH19" s="701">
        <v>11</v>
      </c>
      <c r="HI19" s="702">
        <v>5</v>
      </c>
      <c r="HJ19" s="702">
        <v>0</v>
      </c>
      <c r="HK19" s="702">
        <v>0</v>
      </c>
      <c r="HL19" s="703">
        <v>0</v>
      </c>
      <c r="HM19" s="701">
        <v>1650</v>
      </c>
      <c r="HN19" s="703">
        <v>575</v>
      </c>
      <c r="HO19" s="701">
        <v>20</v>
      </c>
      <c r="HP19" s="704">
        <v>3</v>
      </c>
      <c r="HQ19" s="704">
        <v>36</v>
      </c>
      <c r="HR19" s="703">
        <v>200</v>
      </c>
      <c r="HS19" s="789">
        <v>0</v>
      </c>
      <c r="HT19" s="790">
        <v>0</v>
      </c>
      <c r="HU19" s="790">
        <v>0</v>
      </c>
      <c r="HV19" s="791">
        <v>0</v>
      </c>
      <c r="HW19" s="792">
        <v>0</v>
      </c>
      <c r="HX19" s="790">
        <v>0</v>
      </c>
      <c r="HY19" s="790">
        <v>0</v>
      </c>
      <c r="HZ19" s="790">
        <v>0</v>
      </c>
      <c r="IA19" s="791">
        <v>212036</v>
      </c>
      <c r="IB19" s="48">
        <v>1</v>
      </c>
      <c r="IC19" s="52">
        <v>48700</v>
      </c>
      <c r="ID19" s="73">
        <v>0</v>
      </c>
    </row>
    <row r="20" spans="1:238" s="53" customFormat="1" ht="15.75" customHeight="1">
      <c r="A20" s="742">
        <v>13</v>
      </c>
      <c r="B20" s="742" t="s">
        <v>852</v>
      </c>
      <c r="C20" s="742" t="s">
        <v>100</v>
      </c>
      <c r="D20" s="742">
        <v>14</v>
      </c>
      <c r="E20" s="599" t="s">
        <v>257</v>
      </c>
      <c r="F20" s="451">
        <v>7235</v>
      </c>
      <c r="G20" s="52">
        <v>7456</v>
      </c>
      <c r="H20" s="71">
        <v>14691</v>
      </c>
      <c r="I20" s="48">
        <v>6</v>
      </c>
      <c r="J20" s="52">
        <v>441</v>
      </c>
      <c r="K20" s="52">
        <v>3</v>
      </c>
      <c r="L20" s="52">
        <v>20</v>
      </c>
      <c r="M20" s="52">
        <v>1</v>
      </c>
      <c r="N20" s="52">
        <v>0</v>
      </c>
      <c r="O20" s="52">
        <v>4</v>
      </c>
      <c r="P20" s="52">
        <v>0</v>
      </c>
      <c r="Q20" s="52">
        <v>0</v>
      </c>
      <c r="R20" s="71">
        <v>475</v>
      </c>
      <c r="S20" s="48">
        <v>0</v>
      </c>
      <c r="T20" s="52">
        <v>0</v>
      </c>
      <c r="U20" s="52">
        <v>0</v>
      </c>
      <c r="V20" s="52">
        <v>0</v>
      </c>
      <c r="W20" s="52">
        <v>0</v>
      </c>
      <c r="X20" s="52">
        <v>1</v>
      </c>
      <c r="Y20" s="52">
        <v>0</v>
      </c>
      <c r="Z20" s="52">
        <v>0</v>
      </c>
      <c r="AA20" s="52">
        <v>0</v>
      </c>
      <c r="AB20" s="71">
        <v>1</v>
      </c>
      <c r="AC20" s="48">
        <v>28484</v>
      </c>
      <c r="AD20" s="71">
        <v>353635</v>
      </c>
      <c r="AE20" s="48">
        <v>16097</v>
      </c>
      <c r="AF20" s="71">
        <v>223379</v>
      </c>
      <c r="AG20" s="48">
        <v>28680</v>
      </c>
      <c r="AH20" s="71">
        <v>353901</v>
      </c>
      <c r="AI20" s="48">
        <v>16142</v>
      </c>
      <c r="AJ20" s="71">
        <v>223478</v>
      </c>
      <c r="AK20" s="48">
        <v>0</v>
      </c>
      <c r="AL20" s="52">
        <v>0</v>
      </c>
      <c r="AM20" s="71">
        <v>0</v>
      </c>
      <c r="AN20" s="72">
        <v>0</v>
      </c>
      <c r="AO20" s="484">
        <v>0</v>
      </c>
      <c r="AP20" s="48">
        <v>0</v>
      </c>
      <c r="AQ20" s="52">
        <v>113701</v>
      </c>
      <c r="AR20" s="73">
        <v>113701</v>
      </c>
      <c r="AS20" s="74">
        <v>0</v>
      </c>
      <c r="AT20" s="484">
        <v>113701</v>
      </c>
      <c r="AU20" s="48">
        <v>3033</v>
      </c>
      <c r="AV20" s="608">
        <v>8</v>
      </c>
      <c r="AW20" s="458">
        <v>4652</v>
      </c>
      <c r="AX20" s="52">
        <v>413</v>
      </c>
      <c r="AY20" s="52">
        <v>124</v>
      </c>
      <c r="AZ20" s="52">
        <v>845</v>
      </c>
      <c r="BA20" s="75">
        <v>1382</v>
      </c>
      <c r="BB20" s="52">
        <v>3270</v>
      </c>
      <c r="BC20" s="52">
        <v>3</v>
      </c>
      <c r="BD20" s="52">
        <v>1</v>
      </c>
      <c r="BE20" s="52">
        <v>637</v>
      </c>
      <c r="BF20" s="52">
        <v>2470</v>
      </c>
      <c r="BG20" s="73">
        <v>255</v>
      </c>
      <c r="BH20" s="48">
        <v>71</v>
      </c>
      <c r="BI20" s="52">
        <v>0</v>
      </c>
      <c r="BJ20" s="73">
        <v>71</v>
      </c>
      <c r="BK20" s="73">
        <v>2939</v>
      </c>
      <c r="BL20" s="48">
        <v>0</v>
      </c>
      <c r="BM20" s="73">
        <v>0</v>
      </c>
      <c r="BN20" s="694">
        <v>0</v>
      </c>
      <c r="BO20" s="695">
        <v>0</v>
      </c>
      <c r="BP20" s="695">
        <v>0</v>
      </c>
      <c r="BQ20" s="695">
        <v>58</v>
      </c>
      <c r="BR20" s="902">
        <v>16890</v>
      </c>
      <c r="BS20" s="924">
        <v>16948</v>
      </c>
      <c r="BT20" s="921">
        <v>0</v>
      </c>
      <c r="BU20" s="695">
        <v>0</v>
      </c>
      <c r="BV20" s="924">
        <v>0</v>
      </c>
      <c r="BW20" s="696">
        <v>16948</v>
      </c>
      <c r="BX20" s="694">
        <v>0</v>
      </c>
      <c r="BY20" s="695">
        <v>0</v>
      </c>
      <c r="BZ20" s="695">
        <v>0</v>
      </c>
      <c r="CA20" s="695">
        <v>0</v>
      </c>
      <c r="CB20" s="695">
        <v>0</v>
      </c>
      <c r="CC20" s="696">
        <v>0</v>
      </c>
      <c r="CD20" s="695">
        <v>0</v>
      </c>
      <c r="CE20" s="695">
        <v>0</v>
      </c>
      <c r="CF20" s="695">
        <v>0</v>
      </c>
      <c r="CG20" s="71">
        <v>0</v>
      </c>
      <c r="CH20" s="694">
        <v>0</v>
      </c>
      <c r="CI20" s="695">
        <v>0</v>
      </c>
      <c r="CJ20" s="695">
        <v>0</v>
      </c>
      <c r="CK20" s="695">
        <v>0</v>
      </c>
      <c r="CL20" s="608">
        <v>0</v>
      </c>
      <c r="CM20" s="694">
        <v>3</v>
      </c>
      <c r="CN20" s="695">
        <v>42</v>
      </c>
      <c r="CO20" s="695">
        <v>45</v>
      </c>
      <c r="CP20" s="695">
        <v>196</v>
      </c>
      <c r="CQ20" s="695">
        <v>266</v>
      </c>
      <c r="CR20" s="695">
        <v>45</v>
      </c>
      <c r="CS20" s="695">
        <v>99</v>
      </c>
      <c r="CT20" s="902">
        <v>0</v>
      </c>
      <c r="CU20" s="76">
        <v>1</v>
      </c>
      <c r="CV20" s="77">
        <v>0</v>
      </c>
      <c r="CW20" s="77">
        <v>1</v>
      </c>
      <c r="CX20" s="78">
        <v>1</v>
      </c>
      <c r="CY20" s="469">
        <v>3</v>
      </c>
      <c r="CZ20" s="79">
        <v>1</v>
      </c>
      <c r="DA20" s="79">
        <v>0</v>
      </c>
      <c r="DB20" s="470">
        <v>0</v>
      </c>
      <c r="DC20" s="48">
        <v>0</v>
      </c>
      <c r="DD20" s="52">
        <v>823667</v>
      </c>
      <c r="DE20" s="52">
        <v>71831</v>
      </c>
      <c r="DF20" s="52">
        <v>546</v>
      </c>
      <c r="DG20" s="52">
        <v>308</v>
      </c>
      <c r="DH20" s="80">
        <v>854</v>
      </c>
      <c r="DI20" s="81">
        <v>25</v>
      </c>
      <c r="DJ20" s="82">
        <v>8</v>
      </c>
      <c r="DK20" s="82">
        <v>385</v>
      </c>
      <c r="DL20" s="82">
        <v>87</v>
      </c>
      <c r="DM20" s="82">
        <v>3</v>
      </c>
      <c r="DN20" s="82">
        <v>7</v>
      </c>
      <c r="DO20" s="82">
        <v>14</v>
      </c>
      <c r="DP20" s="65">
        <v>529</v>
      </c>
      <c r="DQ20" s="81">
        <v>0</v>
      </c>
      <c r="DR20" s="82">
        <v>298</v>
      </c>
      <c r="DS20" s="82">
        <v>5661</v>
      </c>
      <c r="DT20" s="82">
        <v>1270</v>
      </c>
      <c r="DU20" s="82">
        <v>36</v>
      </c>
      <c r="DV20" s="82">
        <v>3550</v>
      </c>
      <c r="DW20" s="82">
        <v>0</v>
      </c>
      <c r="DX20" s="65">
        <v>10815</v>
      </c>
      <c r="DY20" s="474">
        <v>0</v>
      </c>
      <c r="DZ20" s="48">
        <v>0</v>
      </c>
      <c r="EA20" s="52">
        <v>0</v>
      </c>
      <c r="EB20" s="73">
        <v>200</v>
      </c>
      <c r="EC20" s="81">
        <v>34</v>
      </c>
      <c r="ED20" s="82">
        <v>22</v>
      </c>
      <c r="EE20" s="82">
        <v>1032</v>
      </c>
      <c r="EF20" s="82">
        <v>184</v>
      </c>
      <c r="EG20" s="82">
        <v>10</v>
      </c>
      <c r="EH20" s="82">
        <v>11</v>
      </c>
      <c r="EI20" s="82">
        <v>0</v>
      </c>
      <c r="EJ20" s="84">
        <v>1</v>
      </c>
      <c r="EK20" s="787">
        <v>1294</v>
      </c>
      <c r="EL20" s="81">
        <v>41</v>
      </c>
      <c r="EM20" s="82">
        <v>27</v>
      </c>
      <c r="EN20" s="82">
        <v>2270</v>
      </c>
      <c r="EO20" s="82">
        <v>903</v>
      </c>
      <c r="EP20" s="82">
        <v>89</v>
      </c>
      <c r="EQ20" s="82">
        <v>589</v>
      </c>
      <c r="ER20" s="82">
        <v>9</v>
      </c>
      <c r="ES20" s="82">
        <v>12</v>
      </c>
      <c r="ET20" s="474">
        <v>3940</v>
      </c>
      <c r="EU20" s="84">
        <v>5234</v>
      </c>
      <c r="EV20" s="81">
        <v>837</v>
      </c>
      <c r="EW20" s="82">
        <v>721</v>
      </c>
      <c r="EX20" s="82">
        <v>62938</v>
      </c>
      <c r="EY20" s="82">
        <v>25562</v>
      </c>
      <c r="EZ20" s="82">
        <v>5592</v>
      </c>
      <c r="FA20" s="82">
        <v>14332</v>
      </c>
      <c r="FB20" s="82">
        <v>1385</v>
      </c>
      <c r="FC20" s="82">
        <v>373</v>
      </c>
      <c r="FD20" s="788">
        <v>383</v>
      </c>
      <c r="FE20" s="474">
        <v>112123</v>
      </c>
      <c r="FF20" s="81">
        <v>42790</v>
      </c>
      <c r="FG20" s="82">
        <v>61365</v>
      </c>
      <c r="FH20" s="82">
        <v>2349</v>
      </c>
      <c r="FI20" s="82">
        <v>0</v>
      </c>
      <c r="FJ20" s="82">
        <v>902</v>
      </c>
      <c r="FK20" s="82">
        <v>2498</v>
      </c>
      <c r="FL20" s="82">
        <v>9639</v>
      </c>
      <c r="FM20" s="82">
        <v>2529</v>
      </c>
      <c r="FN20" s="82">
        <v>1</v>
      </c>
      <c r="FO20" s="82">
        <v>0</v>
      </c>
      <c r="FP20" s="84">
        <v>406</v>
      </c>
      <c r="FQ20" s="474">
        <v>122479</v>
      </c>
      <c r="FR20" s="81">
        <v>30</v>
      </c>
      <c r="FS20" s="82">
        <v>0</v>
      </c>
      <c r="FT20" s="82">
        <v>190.72164948453607</v>
      </c>
      <c r="FU20" s="82">
        <v>9.278350515463918</v>
      </c>
      <c r="FV20" s="83">
        <v>230</v>
      </c>
      <c r="FW20" s="82">
        <v>173.65591397849462</v>
      </c>
      <c r="FX20" s="82">
        <v>16.344086021505376</v>
      </c>
      <c r="FY20" s="83">
        <v>190</v>
      </c>
      <c r="FZ20" s="88">
        <v>420</v>
      </c>
      <c r="GA20" s="81">
        <v>34.75757575757576</v>
      </c>
      <c r="GB20" s="82">
        <v>2.242424242424242</v>
      </c>
      <c r="GC20" s="82">
        <v>232.74683544303798</v>
      </c>
      <c r="GD20" s="82">
        <v>10.253164556962025</v>
      </c>
      <c r="GE20" s="83">
        <v>280</v>
      </c>
      <c r="GF20" s="82">
        <v>164.2183908045977</v>
      </c>
      <c r="GG20" s="82">
        <v>17.7816091954023</v>
      </c>
      <c r="GH20" s="83">
        <v>182</v>
      </c>
      <c r="GI20" s="88">
        <v>462</v>
      </c>
      <c r="GJ20" s="81">
        <v>72</v>
      </c>
      <c r="GK20" s="82">
        <v>39</v>
      </c>
      <c r="GL20" s="82">
        <v>436</v>
      </c>
      <c r="GM20" s="82">
        <v>144</v>
      </c>
      <c r="GN20" s="83">
        <v>691</v>
      </c>
      <c r="GO20" s="82">
        <v>25</v>
      </c>
      <c r="GP20" s="82">
        <v>14</v>
      </c>
      <c r="GQ20" s="83">
        <v>39</v>
      </c>
      <c r="GR20" s="88">
        <v>730</v>
      </c>
      <c r="GS20" s="81">
        <v>306</v>
      </c>
      <c r="GT20" s="82">
        <v>85</v>
      </c>
      <c r="GU20" s="82">
        <v>200</v>
      </c>
      <c r="GV20" s="82">
        <v>19</v>
      </c>
      <c r="GW20" s="83">
        <v>610</v>
      </c>
      <c r="GX20" s="82">
        <v>30</v>
      </c>
      <c r="GY20" s="82">
        <v>4</v>
      </c>
      <c r="GZ20" s="83">
        <v>34</v>
      </c>
      <c r="HA20" s="88">
        <v>644</v>
      </c>
      <c r="HB20" s="727">
        <v>826.1003654682421</v>
      </c>
      <c r="HC20" s="738">
        <v>882</v>
      </c>
      <c r="HD20" s="729">
        <v>1069</v>
      </c>
      <c r="HE20" s="65">
        <v>1374</v>
      </c>
      <c r="HF20" s="83">
        <v>2256</v>
      </c>
      <c r="HG20" s="595">
        <v>0</v>
      </c>
      <c r="HH20" s="701">
        <v>0</v>
      </c>
      <c r="HI20" s="702">
        <v>1</v>
      </c>
      <c r="HJ20" s="702">
        <v>0</v>
      </c>
      <c r="HK20" s="702">
        <v>3</v>
      </c>
      <c r="HL20" s="703">
        <v>0</v>
      </c>
      <c r="HM20" s="701">
        <v>15000</v>
      </c>
      <c r="HN20" s="703">
        <v>250</v>
      </c>
      <c r="HO20" s="701">
        <v>11</v>
      </c>
      <c r="HP20" s="704">
        <v>16</v>
      </c>
      <c r="HQ20" s="704">
        <v>78</v>
      </c>
      <c r="HR20" s="703">
        <v>450</v>
      </c>
      <c r="HS20" s="789">
        <v>80</v>
      </c>
      <c r="HT20" s="790">
        <v>60</v>
      </c>
      <c r="HU20" s="790">
        <v>0</v>
      </c>
      <c r="HV20" s="791">
        <v>0</v>
      </c>
      <c r="HW20" s="792">
        <v>0</v>
      </c>
      <c r="HX20" s="790">
        <v>0</v>
      </c>
      <c r="HY20" s="790">
        <v>0</v>
      </c>
      <c r="HZ20" s="790">
        <v>0</v>
      </c>
      <c r="IA20" s="791">
        <v>259588</v>
      </c>
      <c r="IB20" s="48">
        <v>2</v>
      </c>
      <c r="IC20" s="52">
        <v>0</v>
      </c>
      <c r="ID20" s="73">
        <v>200</v>
      </c>
    </row>
    <row r="21" spans="1:238" s="53" customFormat="1" ht="15.75" customHeight="1">
      <c r="A21" s="742">
        <v>14</v>
      </c>
      <c r="B21" s="742" t="s">
        <v>852</v>
      </c>
      <c r="C21" s="742" t="s">
        <v>101</v>
      </c>
      <c r="D21" s="741">
        <v>15</v>
      </c>
      <c r="E21" s="599" t="s">
        <v>304</v>
      </c>
      <c r="F21" s="451">
        <v>2003</v>
      </c>
      <c r="G21" s="52">
        <v>653</v>
      </c>
      <c r="H21" s="71">
        <v>2656</v>
      </c>
      <c r="I21" s="48">
        <v>0</v>
      </c>
      <c r="J21" s="52"/>
      <c r="K21" s="52">
        <v>0</v>
      </c>
      <c r="L21" s="52">
        <v>10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71">
        <v>10</v>
      </c>
      <c r="S21" s="48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5</v>
      </c>
      <c r="AA21" s="52">
        <v>0</v>
      </c>
      <c r="AB21" s="71">
        <v>5</v>
      </c>
      <c r="AC21" s="48">
        <v>4365</v>
      </c>
      <c r="AD21" s="71">
        <v>99495</v>
      </c>
      <c r="AE21" s="48">
        <v>2775</v>
      </c>
      <c r="AF21" s="71">
        <v>47113</v>
      </c>
      <c r="AG21" s="48">
        <v>4367</v>
      </c>
      <c r="AH21" s="71">
        <v>99497</v>
      </c>
      <c r="AI21" s="48">
        <v>2775</v>
      </c>
      <c r="AJ21" s="71">
        <v>47113</v>
      </c>
      <c r="AK21" s="48">
        <v>0</v>
      </c>
      <c r="AL21" s="52">
        <v>0</v>
      </c>
      <c r="AM21" s="71">
        <v>0</v>
      </c>
      <c r="AN21" s="72">
        <v>0</v>
      </c>
      <c r="AO21" s="484">
        <v>0</v>
      </c>
      <c r="AP21" s="48">
        <v>450</v>
      </c>
      <c r="AQ21" s="52">
        <v>0</v>
      </c>
      <c r="AR21" s="73">
        <v>450</v>
      </c>
      <c r="AS21" s="74">
        <v>0</v>
      </c>
      <c r="AT21" s="484">
        <v>450</v>
      </c>
      <c r="AU21" s="48">
        <v>571</v>
      </c>
      <c r="AV21" s="608">
        <v>0</v>
      </c>
      <c r="AW21" s="458">
        <v>604</v>
      </c>
      <c r="AX21" s="52">
        <v>95</v>
      </c>
      <c r="AY21" s="52">
        <v>0</v>
      </c>
      <c r="AZ21" s="52">
        <v>314</v>
      </c>
      <c r="BA21" s="75">
        <v>409</v>
      </c>
      <c r="BB21" s="52">
        <v>195</v>
      </c>
      <c r="BC21" s="52">
        <v>0</v>
      </c>
      <c r="BD21" s="52">
        <v>0</v>
      </c>
      <c r="BE21" s="52">
        <v>0</v>
      </c>
      <c r="BF21" s="52">
        <v>0</v>
      </c>
      <c r="BG21" s="73">
        <v>0</v>
      </c>
      <c r="BH21" s="48">
        <v>3</v>
      </c>
      <c r="BI21" s="52">
        <v>0</v>
      </c>
      <c r="BJ21" s="73">
        <v>3</v>
      </c>
      <c r="BK21" s="73">
        <v>330</v>
      </c>
      <c r="BL21" s="48">
        <v>0</v>
      </c>
      <c r="BM21" s="73">
        <v>0</v>
      </c>
      <c r="BN21" s="694">
        <v>0</v>
      </c>
      <c r="BO21" s="695">
        <v>0</v>
      </c>
      <c r="BP21" s="695">
        <v>0</v>
      </c>
      <c r="BQ21" s="695">
        <v>0</v>
      </c>
      <c r="BR21" s="902">
        <v>1200</v>
      </c>
      <c r="BS21" s="924">
        <v>1200</v>
      </c>
      <c r="BT21" s="921">
        <v>0</v>
      </c>
      <c r="BU21" s="695">
        <v>0</v>
      </c>
      <c r="BV21" s="924">
        <v>0</v>
      </c>
      <c r="BW21" s="696">
        <v>1200</v>
      </c>
      <c r="BX21" s="694">
        <v>0</v>
      </c>
      <c r="BY21" s="695">
        <v>0</v>
      </c>
      <c r="BZ21" s="695">
        <v>0</v>
      </c>
      <c r="CA21" s="695">
        <v>0</v>
      </c>
      <c r="CB21" s="695">
        <v>0</v>
      </c>
      <c r="CC21" s="696">
        <v>0</v>
      </c>
      <c r="CD21" s="695">
        <v>0</v>
      </c>
      <c r="CE21" s="695">
        <v>0</v>
      </c>
      <c r="CF21" s="695">
        <v>0</v>
      </c>
      <c r="CG21" s="71">
        <v>0</v>
      </c>
      <c r="CH21" s="694">
        <v>0</v>
      </c>
      <c r="CI21" s="695">
        <v>0</v>
      </c>
      <c r="CJ21" s="695">
        <v>0</v>
      </c>
      <c r="CK21" s="695">
        <v>0</v>
      </c>
      <c r="CL21" s="608">
        <v>0</v>
      </c>
      <c r="CM21" s="694">
        <v>0</v>
      </c>
      <c r="CN21" s="695">
        <v>0</v>
      </c>
      <c r="CO21" s="695">
        <v>0</v>
      </c>
      <c r="CP21" s="695">
        <v>2</v>
      </c>
      <c r="CQ21" s="695">
        <v>2</v>
      </c>
      <c r="CR21" s="695">
        <v>0</v>
      </c>
      <c r="CS21" s="695">
        <v>0</v>
      </c>
      <c r="CT21" s="902">
        <v>0</v>
      </c>
      <c r="CU21" s="76">
        <v>0</v>
      </c>
      <c r="CV21" s="77">
        <v>0</v>
      </c>
      <c r="CW21" s="77">
        <v>0</v>
      </c>
      <c r="CX21" s="78">
        <v>0</v>
      </c>
      <c r="CY21" s="469">
        <v>0</v>
      </c>
      <c r="CZ21" s="79">
        <v>0</v>
      </c>
      <c r="DA21" s="79">
        <v>0</v>
      </c>
      <c r="DB21" s="470">
        <v>0</v>
      </c>
      <c r="DC21" s="48">
        <v>0</v>
      </c>
      <c r="DD21" s="52">
        <v>0</v>
      </c>
      <c r="DE21" s="52">
        <v>6469</v>
      </c>
      <c r="DF21" s="52">
        <v>0</v>
      </c>
      <c r="DG21" s="52">
        <v>0</v>
      </c>
      <c r="DH21" s="80">
        <v>0</v>
      </c>
      <c r="DI21" s="81"/>
      <c r="DJ21" s="82">
        <v>2</v>
      </c>
      <c r="DK21" s="82">
        <v>47</v>
      </c>
      <c r="DL21" s="82">
        <v>48</v>
      </c>
      <c r="DM21" s="82"/>
      <c r="DN21" s="82">
        <v>3</v>
      </c>
      <c r="DO21" s="82">
        <v>6</v>
      </c>
      <c r="DP21" s="65">
        <v>106</v>
      </c>
      <c r="DQ21" s="81">
        <v>0</v>
      </c>
      <c r="DR21" s="82">
        <v>0</v>
      </c>
      <c r="DS21" s="82">
        <v>0</v>
      </c>
      <c r="DT21" s="82">
        <v>0</v>
      </c>
      <c r="DU21" s="82">
        <v>0</v>
      </c>
      <c r="DV21" s="82">
        <v>0</v>
      </c>
      <c r="DW21" s="82">
        <v>0</v>
      </c>
      <c r="DX21" s="65">
        <v>0</v>
      </c>
      <c r="DY21" s="474">
        <v>0</v>
      </c>
      <c r="DZ21" s="48">
        <v>0</v>
      </c>
      <c r="EA21" s="52">
        <v>0</v>
      </c>
      <c r="EB21" s="73">
        <v>0</v>
      </c>
      <c r="EC21" s="81">
        <v>0</v>
      </c>
      <c r="ED21" s="82">
        <v>3</v>
      </c>
      <c r="EE21" s="82">
        <v>158</v>
      </c>
      <c r="EF21" s="82">
        <v>82</v>
      </c>
      <c r="EG21" s="82">
        <v>1</v>
      </c>
      <c r="EH21" s="82">
        <v>1</v>
      </c>
      <c r="EI21" s="82">
        <v>0</v>
      </c>
      <c r="EJ21" s="84">
        <v>0</v>
      </c>
      <c r="EK21" s="787">
        <v>245</v>
      </c>
      <c r="EL21" s="81">
        <v>17</v>
      </c>
      <c r="EM21" s="82">
        <v>7</v>
      </c>
      <c r="EN21" s="82">
        <v>592</v>
      </c>
      <c r="EO21" s="82">
        <v>355</v>
      </c>
      <c r="EP21" s="82">
        <v>29</v>
      </c>
      <c r="EQ21" s="82">
        <v>147</v>
      </c>
      <c r="ER21" s="82">
        <v>8</v>
      </c>
      <c r="ES21" s="82">
        <v>6</v>
      </c>
      <c r="ET21" s="474">
        <v>1161</v>
      </c>
      <c r="EU21" s="84">
        <v>1406</v>
      </c>
      <c r="EV21" s="81">
        <v>825</v>
      </c>
      <c r="EW21" s="82">
        <v>360</v>
      </c>
      <c r="EX21" s="82">
        <v>22232</v>
      </c>
      <c r="EY21" s="82">
        <v>11774</v>
      </c>
      <c r="EZ21" s="82">
        <v>893</v>
      </c>
      <c r="FA21" s="82">
        <v>7047</v>
      </c>
      <c r="FB21" s="82">
        <v>44</v>
      </c>
      <c r="FC21" s="82">
        <v>490</v>
      </c>
      <c r="FD21" s="788">
        <v>241</v>
      </c>
      <c r="FE21" s="474">
        <v>43906</v>
      </c>
      <c r="FF21" s="81">
        <v>6</v>
      </c>
      <c r="FG21" s="82">
        <v>40325</v>
      </c>
      <c r="FH21" s="82">
        <v>508</v>
      </c>
      <c r="FI21" s="82">
        <v>39</v>
      </c>
      <c r="FJ21" s="82">
        <v>636</v>
      </c>
      <c r="FK21" s="82">
        <v>0</v>
      </c>
      <c r="FL21" s="82">
        <v>2622</v>
      </c>
      <c r="FM21" s="82">
        <v>102</v>
      </c>
      <c r="FN21" s="82">
        <v>0</v>
      </c>
      <c r="FO21" s="82">
        <v>2</v>
      </c>
      <c r="FP21" s="84">
        <v>2</v>
      </c>
      <c r="FQ21" s="474">
        <v>44242</v>
      </c>
      <c r="FR21" s="81">
        <v>31</v>
      </c>
      <c r="FS21" s="82">
        <v>0</v>
      </c>
      <c r="FT21" s="82">
        <v>105</v>
      </c>
      <c r="FU21" s="82">
        <v>0</v>
      </c>
      <c r="FV21" s="83">
        <v>136</v>
      </c>
      <c r="FW21" s="82">
        <v>57.857142857142854</v>
      </c>
      <c r="FX21" s="82">
        <v>2.142857142857143</v>
      </c>
      <c r="FY21" s="83">
        <v>60</v>
      </c>
      <c r="FZ21" s="88">
        <v>196</v>
      </c>
      <c r="GA21" s="81">
        <v>40</v>
      </c>
      <c r="GB21" s="82">
        <v>0</v>
      </c>
      <c r="GC21" s="82">
        <v>70</v>
      </c>
      <c r="GD21" s="82">
        <v>0</v>
      </c>
      <c r="GE21" s="83">
        <v>110</v>
      </c>
      <c r="GF21" s="82">
        <v>42.95238095238095</v>
      </c>
      <c r="GG21" s="82">
        <v>1.0476190476190477</v>
      </c>
      <c r="GH21" s="83">
        <v>44</v>
      </c>
      <c r="GI21" s="88">
        <v>154</v>
      </c>
      <c r="GJ21" s="81">
        <v>15</v>
      </c>
      <c r="GK21" s="82">
        <v>2</v>
      </c>
      <c r="GL21" s="82">
        <v>92</v>
      </c>
      <c r="GM21" s="82">
        <v>8</v>
      </c>
      <c r="GN21" s="83">
        <v>117</v>
      </c>
      <c r="GO21" s="82">
        <v>3</v>
      </c>
      <c r="GP21" s="82">
        <v>6</v>
      </c>
      <c r="GQ21" s="83">
        <v>9</v>
      </c>
      <c r="GR21" s="88">
        <v>126</v>
      </c>
      <c r="GS21" s="81">
        <v>165</v>
      </c>
      <c r="GT21" s="82">
        <v>7</v>
      </c>
      <c r="GU21" s="82">
        <v>212</v>
      </c>
      <c r="GV21" s="82">
        <v>8</v>
      </c>
      <c r="GW21" s="83">
        <v>392</v>
      </c>
      <c r="GX21" s="82">
        <v>10</v>
      </c>
      <c r="GY21" s="82">
        <v>2</v>
      </c>
      <c r="GZ21" s="83">
        <v>12</v>
      </c>
      <c r="HA21" s="88">
        <v>404</v>
      </c>
      <c r="HB21" s="727">
        <v>346.80952380952385</v>
      </c>
      <c r="HC21" s="738">
        <v>350</v>
      </c>
      <c r="HD21" s="729">
        <v>497</v>
      </c>
      <c r="HE21" s="65">
        <v>530</v>
      </c>
      <c r="HF21" s="83">
        <v>880</v>
      </c>
      <c r="HG21" s="595">
        <v>0</v>
      </c>
      <c r="HH21" s="701">
        <v>0</v>
      </c>
      <c r="HI21" s="702">
        <v>0</v>
      </c>
      <c r="HJ21" s="702">
        <v>0</v>
      </c>
      <c r="HK21" s="702">
        <v>5</v>
      </c>
      <c r="HL21" s="703">
        <v>0</v>
      </c>
      <c r="HM21" s="701">
        <v>0</v>
      </c>
      <c r="HN21" s="703">
        <v>0</v>
      </c>
      <c r="HO21" s="701">
        <v>5</v>
      </c>
      <c r="HP21" s="704">
        <v>4</v>
      </c>
      <c r="HQ21" s="704">
        <v>20</v>
      </c>
      <c r="HR21" s="703">
        <v>36</v>
      </c>
      <c r="HS21" s="789">
        <v>0</v>
      </c>
      <c r="HT21" s="790">
        <v>0</v>
      </c>
      <c r="HU21" s="790">
        <v>0</v>
      </c>
      <c r="HV21" s="791">
        <v>0</v>
      </c>
      <c r="HW21" s="792">
        <v>0</v>
      </c>
      <c r="HX21" s="790">
        <v>0</v>
      </c>
      <c r="HY21" s="790">
        <v>0</v>
      </c>
      <c r="HZ21" s="790">
        <v>0</v>
      </c>
      <c r="IA21" s="791">
        <v>114418</v>
      </c>
      <c r="IB21" s="48">
        <v>1</v>
      </c>
      <c r="IC21" s="52">
        <v>20103</v>
      </c>
      <c r="ID21" s="73">
        <v>0</v>
      </c>
    </row>
    <row r="22" spans="1:238" s="53" customFormat="1" ht="15.75" customHeight="1">
      <c r="A22" s="742">
        <v>15</v>
      </c>
      <c r="B22" s="742" t="s">
        <v>852</v>
      </c>
      <c r="C22" s="742" t="s">
        <v>102</v>
      </c>
      <c r="D22" s="741">
        <v>16</v>
      </c>
      <c r="E22" s="599" t="s">
        <v>305</v>
      </c>
      <c r="F22" s="451">
        <v>3511</v>
      </c>
      <c r="G22" s="52">
        <v>30</v>
      </c>
      <c r="H22" s="71">
        <v>3541</v>
      </c>
      <c r="I22" s="48">
        <v>1</v>
      </c>
      <c r="J22" s="52">
        <v>348</v>
      </c>
      <c r="K22" s="52">
        <v>2</v>
      </c>
      <c r="L22" s="52">
        <v>21</v>
      </c>
      <c r="M22" s="52">
        <v>123</v>
      </c>
      <c r="N22" s="52">
        <v>11</v>
      </c>
      <c r="O22" s="52">
        <v>9</v>
      </c>
      <c r="P22" s="52">
        <v>276</v>
      </c>
      <c r="Q22" s="52">
        <v>0</v>
      </c>
      <c r="R22" s="71">
        <v>791</v>
      </c>
      <c r="S22" s="48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71">
        <v>0</v>
      </c>
      <c r="AC22" s="48">
        <v>7813</v>
      </c>
      <c r="AD22" s="71">
        <v>340325</v>
      </c>
      <c r="AE22" s="48">
        <v>4415</v>
      </c>
      <c r="AF22" s="71">
        <v>184680</v>
      </c>
      <c r="AG22" s="48">
        <v>7813</v>
      </c>
      <c r="AH22" s="71">
        <v>340345</v>
      </c>
      <c r="AI22" s="48">
        <v>4415</v>
      </c>
      <c r="AJ22" s="71">
        <v>184702</v>
      </c>
      <c r="AK22" s="48">
        <v>0</v>
      </c>
      <c r="AL22" s="52">
        <v>0</v>
      </c>
      <c r="AM22" s="71">
        <v>0</v>
      </c>
      <c r="AN22" s="72">
        <v>5166</v>
      </c>
      <c r="AO22" s="484">
        <v>5166</v>
      </c>
      <c r="AP22" s="48">
        <v>0</v>
      </c>
      <c r="AQ22" s="52">
        <v>23000</v>
      </c>
      <c r="AR22" s="73">
        <v>23000</v>
      </c>
      <c r="AS22" s="74">
        <v>10000</v>
      </c>
      <c r="AT22" s="484">
        <v>33000</v>
      </c>
      <c r="AU22" s="48">
        <v>3137</v>
      </c>
      <c r="AV22" s="608">
        <v>3</v>
      </c>
      <c r="AW22" s="458">
        <v>3276</v>
      </c>
      <c r="AX22" s="52">
        <v>371</v>
      </c>
      <c r="AY22" s="52">
        <v>204</v>
      </c>
      <c r="AZ22" s="52">
        <v>1399</v>
      </c>
      <c r="BA22" s="75">
        <v>1974</v>
      </c>
      <c r="BB22" s="52">
        <v>1302</v>
      </c>
      <c r="BC22" s="52">
        <v>8</v>
      </c>
      <c r="BD22" s="52">
        <v>6</v>
      </c>
      <c r="BE22" s="52">
        <v>400</v>
      </c>
      <c r="BF22" s="52">
        <v>1584</v>
      </c>
      <c r="BG22" s="73">
        <v>25</v>
      </c>
      <c r="BH22" s="48">
        <v>23</v>
      </c>
      <c r="BI22" s="52">
        <v>0</v>
      </c>
      <c r="BJ22" s="73">
        <v>23</v>
      </c>
      <c r="BK22" s="73">
        <v>2403</v>
      </c>
      <c r="BL22" s="48">
        <v>6800</v>
      </c>
      <c r="BM22" s="73">
        <v>0</v>
      </c>
      <c r="BN22" s="694">
        <v>0</v>
      </c>
      <c r="BO22" s="695">
        <v>0</v>
      </c>
      <c r="BP22" s="695">
        <v>0</v>
      </c>
      <c r="BQ22" s="695">
        <v>0</v>
      </c>
      <c r="BR22" s="902">
        <v>6819</v>
      </c>
      <c r="BS22" s="924">
        <v>6819</v>
      </c>
      <c r="BT22" s="921">
        <v>0</v>
      </c>
      <c r="BU22" s="695">
        <v>358</v>
      </c>
      <c r="BV22" s="924">
        <v>358</v>
      </c>
      <c r="BW22" s="696">
        <v>7177</v>
      </c>
      <c r="BX22" s="694">
        <v>0</v>
      </c>
      <c r="BY22" s="695">
        <v>0</v>
      </c>
      <c r="BZ22" s="695">
        <v>0</v>
      </c>
      <c r="CA22" s="695">
        <v>0</v>
      </c>
      <c r="CB22" s="695">
        <v>1054</v>
      </c>
      <c r="CC22" s="696">
        <v>1054</v>
      </c>
      <c r="CD22" s="695">
        <v>0</v>
      </c>
      <c r="CE22" s="695">
        <v>358</v>
      </c>
      <c r="CF22" s="695">
        <v>358</v>
      </c>
      <c r="CG22" s="71">
        <v>1412</v>
      </c>
      <c r="CH22" s="694">
        <v>0</v>
      </c>
      <c r="CI22" s="695">
        <v>0</v>
      </c>
      <c r="CJ22" s="695">
        <v>0</v>
      </c>
      <c r="CK22" s="695">
        <v>0</v>
      </c>
      <c r="CL22" s="608">
        <v>0</v>
      </c>
      <c r="CM22" s="694">
        <v>0</v>
      </c>
      <c r="CN22" s="695">
        <v>0</v>
      </c>
      <c r="CO22" s="695">
        <v>0</v>
      </c>
      <c r="CP22" s="695">
        <v>0</v>
      </c>
      <c r="CQ22" s="695">
        <v>20</v>
      </c>
      <c r="CR22" s="695">
        <v>0</v>
      </c>
      <c r="CS22" s="695">
        <v>22</v>
      </c>
      <c r="CT22" s="902">
        <v>2142</v>
      </c>
      <c r="CU22" s="76">
        <v>0</v>
      </c>
      <c r="CV22" s="77">
        <v>0</v>
      </c>
      <c r="CW22" s="77">
        <v>0</v>
      </c>
      <c r="CX22" s="78">
        <v>0</v>
      </c>
      <c r="CY22" s="469">
        <v>0</v>
      </c>
      <c r="CZ22" s="79">
        <v>0</v>
      </c>
      <c r="DA22" s="79">
        <v>0</v>
      </c>
      <c r="DB22" s="470">
        <v>0</v>
      </c>
      <c r="DC22" s="48">
        <v>108000</v>
      </c>
      <c r="DD22" s="52">
        <v>0</v>
      </c>
      <c r="DE22" s="52">
        <v>53671</v>
      </c>
      <c r="DF22" s="52">
        <v>608</v>
      </c>
      <c r="DG22" s="52">
        <v>0</v>
      </c>
      <c r="DH22" s="80">
        <v>608</v>
      </c>
      <c r="DI22" s="81">
        <v>4</v>
      </c>
      <c r="DJ22" s="82">
        <v>19</v>
      </c>
      <c r="DK22" s="82">
        <v>525</v>
      </c>
      <c r="DL22" s="82">
        <v>186</v>
      </c>
      <c r="DM22" s="82">
        <v>4</v>
      </c>
      <c r="DN22" s="82">
        <v>9</v>
      </c>
      <c r="DO22" s="82">
        <v>20</v>
      </c>
      <c r="DP22" s="65">
        <v>767</v>
      </c>
      <c r="DQ22" s="81">
        <v>0</v>
      </c>
      <c r="DR22" s="82">
        <v>0</v>
      </c>
      <c r="DS22" s="82">
        <v>0</v>
      </c>
      <c r="DT22" s="82">
        <v>0</v>
      </c>
      <c r="DU22" s="82">
        <v>0</v>
      </c>
      <c r="DV22" s="82">
        <v>0</v>
      </c>
      <c r="DW22" s="82">
        <v>0</v>
      </c>
      <c r="DX22" s="65">
        <v>0</v>
      </c>
      <c r="DY22" s="474">
        <v>0</v>
      </c>
      <c r="DZ22" s="48">
        <v>0</v>
      </c>
      <c r="EA22" s="52">
        <v>0</v>
      </c>
      <c r="EB22" s="73">
        <v>0</v>
      </c>
      <c r="EC22" s="81">
        <v>6</v>
      </c>
      <c r="ED22" s="82">
        <v>19</v>
      </c>
      <c r="EE22" s="82">
        <v>1251</v>
      </c>
      <c r="EF22" s="82">
        <v>211</v>
      </c>
      <c r="EG22" s="82">
        <v>3</v>
      </c>
      <c r="EH22" s="82">
        <v>9</v>
      </c>
      <c r="EI22" s="82">
        <v>1</v>
      </c>
      <c r="EJ22" s="84">
        <v>4</v>
      </c>
      <c r="EK22" s="787">
        <v>1504</v>
      </c>
      <c r="EL22" s="81">
        <v>8</v>
      </c>
      <c r="EM22" s="82">
        <v>45</v>
      </c>
      <c r="EN22" s="82">
        <v>2763</v>
      </c>
      <c r="EO22" s="82">
        <v>996</v>
      </c>
      <c r="EP22" s="82">
        <v>88</v>
      </c>
      <c r="EQ22" s="82">
        <v>430</v>
      </c>
      <c r="ER22" s="82">
        <v>38</v>
      </c>
      <c r="ES22" s="82">
        <v>18</v>
      </c>
      <c r="ET22" s="474">
        <v>4386</v>
      </c>
      <c r="EU22" s="84">
        <v>5890</v>
      </c>
      <c r="EV22" s="81">
        <v>1633</v>
      </c>
      <c r="EW22" s="82">
        <v>1626</v>
      </c>
      <c r="EX22" s="82">
        <v>100741</v>
      </c>
      <c r="EY22" s="82">
        <v>38324</v>
      </c>
      <c r="EZ22" s="82">
        <v>5476</v>
      </c>
      <c r="FA22" s="82">
        <v>15501</v>
      </c>
      <c r="FB22" s="82">
        <v>2247</v>
      </c>
      <c r="FC22" s="82">
        <v>704</v>
      </c>
      <c r="FD22" s="788">
        <v>652</v>
      </c>
      <c r="FE22" s="474">
        <v>166904</v>
      </c>
      <c r="FF22" s="81">
        <v>40049</v>
      </c>
      <c r="FG22" s="82">
        <v>63191</v>
      </c>
      <c r="FH22" s="82">
        <v>16056</v>
      </c>
      <c r="FI22" s="82">
        <v>0</v>
      </c>
      <c r="FJ22" s="82">
        <v>1011</v>
      </c>
      <c r="FK22" s="82">
        <v>17902</v>
      </c>
      <c r="FL22" s="82">
        <v>13994</v>
      </c>
      <c r="FM22" s="82">
        <v>892</v>
      </c>
      <c r="FN22" s="82">
        <v>0</v>
      </c>
      <c r="FO22" s="82">
        <v>4</v>
      </c>
      <c r="FP22" s="84">
        <v>1268</v>
      </c>
      <c r="FQ22" s="474">
        <v>154367</v>
      </c>
      <c r="FR22" s="81">
        <v>26</v>
      </c>
      <c r="FS22" s="82">
        <v>2</v>
      </c>
      <c r="FT22" s="82">
        <v>79.84810126582279</v>
      </c>
      <c r="FU22" s="82">
        <v>3.151898734177215</v>
      </c>
      <c r="FV22" s="83">
        <v>111</v>
      </c>
      <c r="FW22" s="82">
        <v>92.4375</v>
      </c>
      <c r="FX22" s="82">
        <v>9.5625</v>
      </c>
      <c r="FY22" s="83">
        <v>102</v>
      </c>
      <c r="FZ22" s="88">
        <v>213</v>
      </c>
      <c r="GA22" s="81">
        <v>124.87786259541984</v>
      </c>
      <c r="GB22" s="82">
        <v>8.122137404580153</v>
      </c>
      <c r="GC22" s="82">
        <v>178.93333333333334</v>
      </c>
      <c r="GD22" s="82">
        <v>4.066666666666666</v>
      </c>
      <c r="GE22" s="83">
        <v>316</v>
      </c>
      <c r="GF22" s="82">
        <v>126.84126984126983</v>
      </c>
      <c r="GG22" s="82">
        <v>4.158730158730159</v>
      </c>
      <c r="GH22" s="83">
        <v>131</v>
      </c>
      <c r="GI22" s="88">
        <v>447</v>
      </c>
      <c r="GJ22" s="81">
        <v>79</v>
      </c>
      <c r="GK22" s="82">
        <v>21</v>
      </c>
      <c r="GL22" s="82">
        <v>356</v>
      </c>
      <c r="GM22" s="82">
        <v>108</v>
      </c>
      <c r="GN22" s="83">
        <v>564</v>
      </c>
      <c r="GO22" s="82">
        <v>23</v>
      </c>
      <c r="GP22" s="82">
        <v>8</v>
      </c>
      <c r="GQ22" s="83">
        <v>31</v>
      </c>
      <c r="GR22" s="88">
        <v>595</v>
      </c>
      <c r="GS22" s="81">
        <v>312</v>
      </c>
      <c r="GT22" s="82">
        <v>36</v>
      </c>
      <c r="GU22" s="82">
        <v>522</v>
      </c>
      <c r="GV22" s="82">
        <v>76</v>
      </c>
      <c r="GW22" s="83">
        <v>946</v>
      </c>
      <c r="GX22" s="82">
        <v>45</v>
      </c>
      <c r="GY22" s="82">
        <v>10</v>
      </c>
      <c r="GZ22" s="83">
        <v>55</v>
      </c>
      <c r="HA22" s="88">
        <v>1001</v>
      </c>
      <c r="HB22" s="727">
        <v>628.9380670358458</v>
      </c>
      <c r="HC22" s="738">
        <v>660</v>
      </c>
      <c r="HD22" s="729">
        <v>1337</v>
      </c>
      <c r="HE22" s="65">
        <v>1596</v>
      </c>
      <c r="HF22" s="83">
        <v>2256</v>
      </c>
      <c r="HG22" s="595">
        <v>0</v>
      </c>
      <c r="HH22" s="701">
        <v>12</v>
      </c>
      <c r="HI22" s="702">
        <v>1</v>
      </c>
      <c r="HJ22" s="702">
        <v>0</v>
      </c>
      <c r="HK22" s="702">
        <v>0</v>
      </c>
      <c r="HL22" s="703">
        <v>0</v>
      </c>
      <c r="HM22" s="701">
        <v>246</v>
      </c>
      <c r="HN22" s="703">
        <v>148</v>
      </c>
      <c r="HO22" s="701">
        <v>6</v>
      </c>
      <c r="HP22" s="704">
        <v>1</v>
      </c>
      <c r="HQ22" s="704">
        <v>4</v>
      </c>
      <c r="HR22" s="703">
        <v>182</v>
      </c>
      <c r="HS22" s="789">
        <v>0</v>
      </c>
      <c r="HT22" s="790">
        <v>0</v>
      </c>
      <c r="HU22" s="790">
        <v>0</v>
      </c>
      <c r="HV22" s="791">
        <v>0</v>
      </c>
      <c r="HW22" s="792">
        <v>0</v>
      </c>
      <c r="HX22" s="790">
        <v>0</v>
      </c>
      <c r="HY22" s="790">
        <v>0</v>
      </c>
      <c r="HZ22" s="790">
        <v>0</v>
      </c>
      <c r="IA22" s="791">
        <v>318049</v>
      </c>
      <c r="IB22" s="48">
        <v>3</v>
      </c>
      <c r="IC22" s="52">
        <v>0</v>
      </c>
      <c r="ID22" s="73">
        <v>0</v>
      </c>
    </row>
    <row r="23" spans="1:238" s="53" customFormat="1" ht="15.75" customHeight="1">
      <c r="A23" s="742">
        <v>20</v>
      </c>
      <c r="B23" s="742" t="s">
        <v>852</v>
      </c>
      <c r="C23" s="742" t="s">
        <v>680</v>
      </c>
      <c r="D23" s="742">
        <v>17</v>
      </c>
      <c r="E23" s="599" t="s">
        <v>312</v>
      </c>
      <c r="F23" s="451">
        <v>958</v>
      </c>
      <c r="G23" s="52">
        <v>3</v>
      </c>
      <c r="H23" s="71">
        <v>961</v>
      </c>
      <c r="I23" s="48">
        <v>0</v>
      </c>
      <c r="J23" s="52"/>
      <c r="K23" s="52">
        <v>0</v>
      </c>
      <c r="L23" s="52">
        <v>10</v>
      </c>
      <c r="M23" s="52">
        <v>2</v>
      </c>
      <c r="N23" s="52">
        <v>0</v>
      </c>
      <c r="O23" s="52">
        <v>0</v>
      </c>
      <c r="P23" s="52">
        <v>0</v>
      </c>
      <c r="Q23" s="52">
        <v>0</v>
      </c>
      <c r="R23" s="71">
        <v>12</v>
      </c>
      <c r="S23" s="48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71">
        <v>0</v>
      </c>
      <c r="AC23" s="48">
        <v>2281</v>
      </c>
      <c r="AD23" s="71">
        <v>22135</v>
      </c>
      <c r="AE23" s="48">
        <v>1049</v>
      </c>
      <c r="AF23" s="71">
        <v>9218</v>
      </c>
      <c r="AG23" s="48">
        <v>2281</v>
      </c>
      <c r="AH23" s="71">
        <v>22135</v>
      </c>
      <c r="AI23" s="48">
        <v>1049</v>
      </c>
      <c r="AJ23" s="71">
        <v>9218</v>
      </c>
      <c r="AK23" s="48">
        <v>0</v>
      </c>
      <c r="AL23" s="52">
        <v>0</v>
      </c>
      <c r="AM23" s="71">
        <v>0</v>
      </c>
      <c r="AN23" s="72">
        <v>0</v>
      </c>
      <c r="AO23" s="484">
        <v>0</v>
      </c>
      <c r="AP23" s="48">
        <v>0</v>
      </c>
      <c r="AQ23" s="52">
        <v>54</v>
      </c>
      <c r="AR23" s="73">
        <v>54</v>
      </c>
      <c r="AS23" s="74">
        <v>0</v>
      </c>
      <c r="AT23" s="484">
        <v>54</v>
      </c>
      <c r="AU23" s="48">
        <v>1440</v>
      </c>
      <c r="AV23" s="608">
        <v>46</v>
      </c>
      <c r="AW23" s="458">
        <v>371</v>
      </c>
      <c r="AX23" s="52">
        <v>110</v>
      </c>
      <c r="AY23" s="52">
        <v>12</v>
      </c>
      <c r="AZ23" s="52">
        <v>7</v>
      </c>
      <c r="BA23" s="75">
        <v>129</v>
      </c>
      <c r="BB23" s="52">
        <v>242</v>
      </c>
      <c r="BC23" s="52">
        <v>0</v>
      </c>
      <c r="BD23" s="52">
        <v>0</v>
      </c>
      <c r="BE23" s="52">
        <v>32</v>
      </c>
      <c r="BF23" s="52">
        <v>47</v>
      </c>
      <c r="BG23" s="73">
        <v>0</v>
      </c>
      <c r="BH23" s="48">
        <v>6</v>
      </c>
      <c r="BI23" s="52">
        <v>0</v>
      </c>
      <c r="BJ23" s="73">
        <v>6</v>
      </c>
      <c r="BK23" s="73">
        <v>186</v>
      </c>
      <c r="BL23" s="48">
        <v>26</v>
      </c>
      <c r="BM23" s="73">
        <v>0</v>
      </c>
      <c r="BN23" s="694">
        <v>0</v>
      </c>
      <c r="BO23" s="695">
        <v>0</v>
      </c>
      <c r="BP23" s="695">
        <v>0</v>
      </c>
      <c r="BQ23" s="695">
        <v>0</v>
      </c>
      <c r="BR23" s="902">
        <v>1</v>
      </c>
      <c r="BS23" s="924">
        <v>1</v>
      </c>
      <c r="BT23" s="921">
        <v>0</v>
      </c>
      <c r="BU23" s="695">
        <v>0</v>
      </c>
      <c r="BV23" s="924">
        <v>0</v>
      </c>
      <c r="BW23" s="696">
        <v>1</v>
      </c>
      <c r="BX23" s="694">
        <v>0</v>
      </c>
      <c r="BY23" s="695">
        <v>0</v>
      </c>
      <c r="BZ23" s="695">
        <v>0</v>
      </c>
      <c r="CA23" s="695">
        <v>0</v>
      </c>
      <c r="CB23" s="695">
        <v>0</v>
      </c>
      <c r="CC23" s="696">
        <v>0</v>
      </c>
      <c r="CD23" s="695">
        <v>0</v>
      </c>
      <c r="CE23" s="695">
        <v>0</v>
      </c>
      <c r="CF23" s="695">
        <v>0</v>
      </c>
      <c r="CG23" s="71">
        <v>0</v>
      </c>
      <c r="CH23" s="694">
        <v>0</v>
      </c>
      <c r="CI23" s="695">
        <v>0</v>
      </c>
      <c r="CJ23" s="695">
        <v>0</v>
      </c>
      <c r="CK23" s="695">
        <v>0</v>
      </c>
      <c r="CL23" s="608">
        <v>0</v>
      </c>
      <c r="CM23" s="694">
        <v>0</v>
      </c>
      <c r="CN23" s="695">
        <v>0</v>
      </c>
      <c r="CO23" s="695">
        <v>0</v>
      </c>
      <c r="CP23" s="695">
        <v>0</v>
      </c>
      <c r="CQ23" s="695">
        <v>0</v>
      </c>
      <c r="CR23" s="695">
        <v>0</v>
      </c>
      <c r="CS23" s="695">
        <v>0</v>
      </c>
      <c r="CT23" s="902">
        <v>0</v>
      </c>
      <c r="CU23" s="76">
        <v>0</v>
      </c>
      <c r="CV23" s="77">
        <v>0</v>
      </c>
      <c r="CW23" s="77">
        <v>0</v>
      </c>
      <c r="CX23" s="78">
        <v>0</v>
      </c>
      <c r="CY23" s="469">
        <v>0</v>
      </c>
      <c r="CZ23" s="79">
        <v>0</v>
      </c>
      <c r="DA23" s="79">
        <v>0</v>
      </c>
      <c r="DB23" s="470">
        <v>0</v>
      </c>
      <c r="DC23" s="48">
        <v>6385</v>
      </c>
      <c r="DD23" s="52">
        <v>109109</v>
      </c>
      <c r="DE23" s="52">
        <v>14460</v>
      </c>
      <c r="DF23" s="52">
        <v>0</v>
      </c>
      <c r="DG23" s="52">
        <v>118</v>
      </c>
      <c r="DH23" s="80">
        <v>118</v>
      </c>
      <c r="DI23" s="81"/>
      <c r="DJ23" s="82"/>
      <c r="DK23" s="82">
        <v>23</v>
      </c>
      <c r="DL23" s="82">
        <v>3</v>
      </c>
      <c r="DM23" s="82">
        <v>2</v>
      </c>
      <c r="DN23" s="82">
        <v>5</v>
      </c>
      <c r="DO23" s="82">
        <v>2</v>
      </c>
      <c r="DP23" s="65">
        <v>35</v>
      </c>
      <c r="DQ23" s="81">
        <v>0</v>
      </c>
      <c r="DR23" s="82">
        <v>0</v>
      </c>
      <c r="DS23" s="82">
        <v>0</v>
      </c>
      <c r="DT23" s="82">
        <v>0</v>
      </c>
      <c r="DU23" s="82">
        <v>0</v>
      </c>
      <c r="DV23" s="82">
        <v>0</v>
      </c>
      <c r="DW23" s="82">
        <v>0</v>
      </c>
      <c r="DX23" s="65">
        <v>0</v>
      </c>
      <c r="DY23" s="474">
        <v>0</v>
      </c>
      <c r="DZ23" s="48">
        <v>0</v>
      </c>
      <c r="EA23" s="52">
        <v>0</v>
      </c>
      <c r="EB23" s="73">
        <v>0</v>
      </c>
      <c r="EC23" s="81">
        <v>0</v>
      </c>
      <c r="ED23" s="82">
        <v>0</v>
      </c>
      <c r="EE23" s="82">
        <v>410</v>
      </c>
      <c r="EF23" s="82">
        <v>15</v>
      </c>
      <c r="EG23" s="82">
        <v>2</v>
      </c>
      <c r="EH23" s="82">
        <v>7</v>
      </c>
      <c r="EI23" s="82">
        <v>0</v>
      </c>
      <c r="EJ23" s="84">
        <v>0</v>
      </c>
      <c r="EK23" s="787">
        <v>434</v>
      </c>
      <c r="EL23" s="81">
        <v>0</v>
      </c>
      <c r="EM23" s="82">
        <v>0</v>
      </c>
      <c r="EN23" s="82">
        <v>1836</v>
      </c>
      <c r="EO23" s="82">
        <v>108</v>
      </c>
      <c r="EP23" s="82">
        <v>45</v>
      </c>
      <c r="EQ23" s="82">
        <v>142</v>
      </c>
      <c r="ER23" s="82">
        <v>1</v>
      </c>
      <c r="ES23" s="82">
        <v>1</v>
      </c>
      <c r="ET23" s="474">
        <v>2133</v>
      </c>
      <c r="EU23" s="84">
        <v>2567</v>
      </c>
      <c r="EV23" s="81">
        <v>1</v>
      </c>
      <c r="EW23" s="82">
        <v>27</v>
      </c>
      <c r="EX23" s="82">
        <v>30126</v>
      </c>
      <c r="EY23" s="82">
        <v>449</v>
      </c>
      <c r="EZ23" s="82">
        <v>608</v>
      </c>
      <c r="FA23" s="82">
        <v>5028</v>
      </c>
      <c r="FB23" s="82">
        <v>7</v>
      </c>
      <c r="FC23" s="82">
        <v>58</v>
      </c>
      <c r="FD23" s="788">
        <v>35</v>
      </c>
      <c r="FE23" s="474">
        <v>36339</v>
      </c>
      <c r="FF23" s="81">
        <v>108</v>
      </c>
      <c r="FG23" s="82">
        <v>24822</v>
      </c>
      <c r="FH23" s="82">
        <v>23</v>
      </c>
      <c r="FI23" s="82">
        <v>0</v>
      </c>
      <c r="FJ23" s="82">
        <v>63</v>
      </c>
      <c r="FK23" s="82">
        <v>0</v>
      </c>
      <c r="FL23" s="82">
        <v>2675</v>
      </c>
      <c r="FM23" s="82">
        <v>0</v>
      </c>
      <c r="FN23" s="82">
        <v>0</v>
      </c>
      <c r="FO23" s="82">
        <v>1</v>
      </c>
      <c r="FP23" s="84">
        <v>27</v>
      </c>
      <c r="FQ23" s="474">
        <v>27719</v>
      </c>
      <c r="FR23" s="81">
        <v>14</v>
      </c>
      <c r="FS23" s="82">
        <v>0</v>
      </c>
      <c r="FT23" s="82">
        <v>5</v>
      </c>
      <c r="FU23" s="82">
        <v>1</v>
      </c>
      <c r="FV23" s="83">
        <v>20</v>
      </c>
      <c r="FW23" s="82">
        <v>2</v>
      </c>
      <c r="FX23" s="82">
        <v>1</v>
      </c>
      <c r="FY23" s="83">
        <v>3</v>
      </c>
      <c r="FZ23" s="88">
        <v>23</v>
      </c>
      <c r="GA23" s="81">
        <v>28</v>
      </c>
      <c r="GB23" s="82">
        <v>3</v>
      </c>
      <c r="GC23" s="82">
        <v>1</v>
      </c>
      <c r="GD23" s="82">
        <v>0</v>
      </c>
      <c r="GE23" s="83">
        <v>32</v>
      </c>
      <c r="GF23" s="82"/>
      <c r="GG23" s="82"/>
      <c r="GH23" s="83">
        <v>0</v>
      </c>
      <c r="GI23" s="88">
        <v>32</v>
      </c>
      <c r="GJ23" s="81">
        <v>2</v>
      </c>
      <c r="GK23" s="82">
        <v>0</v>
      </c>
      <c r="GL23" s="82">
        <v>26</v>
      </c>
      <c r="GM23" s="82">
        <v>0</v>
      </c>
      <c r="GN23" s="83">
        <v>28</v>
      </c>
      <c r="GO23" s="82">
        <v>0</v>
      </c>
      <c r="GP23" s="82">
        <v>0</v>
      </c>
      <c r="GQ23" s="83">
        <v>0</v>
      </c>
      <c r="GR23" s="88">
        <v>28</v>
      </c>
      <c r="GS23" s="81">
        <v>27</v>
      </c>
      <c r="GT23" s="82">
        <v>1</v>
      </c>
      <c r="GU23" s="82">
        <v>13</v>
      </c>
      <c r="GV23" s="82">
        <v>0</v>
      </c>
      <c r="GW23" s="83">
        <v>41</v>
      </c>
      <c r="GX23" s="82">
        <v>0</v>
      </c>
      <c r="GY23" s="82">
        <v>0</v>
      </c>
      <c r="GZ23" s="83">
        <v>0</v>
      </c>
      <c r="HA23" s="88">
        <v>41</v>
      </c>
      <c r="HB23" s="727">
        <v>50</v>
      </c>
      <c r="HC23" s="738">
        <v>55</v>
      </c>
      <c r="HD23" s="729">
        <v>68</v>
      </c>
      <c r="HE23" s="65">
        <v>69</v>
      </c>
      <c r="HF23" s="83">
        <v>124</v>
      </c>
      <c r="HG23" s="595">
        <v>12</v>
      </c>
      <c r="HH23" s="701">
        <v>0</v>
      </c>
      <c r="HI23" s="702">
        <v>1</v>
      </c>
      <c r="HJ23" s="702">
        <v>0</v>
      </c>
      <c r="HK23" s="702">
        <v>0</v>
      </c>
      <c r="HL23" s="703">
        <v>0</v>
      </c>
      <c r="HM23" s="701">
        <v>312</v>
      </c>
      <c r="HN23" s="703">
        <v>26</v>
      </c>
      <c r="HO23" s="701">
        <v>4</v>
      </c>
      <c r="HP23" s="704">
        <v>0</v>
      </c>
      <c r="HQ23" s="704">
        <v>4</v>
      </c>
      <c r="HR23" s="703">
        <v>8</v>
      </c>
      <c r="HS23" s="789">
        <v>0</v>
      </c>
      <c r="HT23" s="790">
        <v>0</v>
      </c>
      <c r="HU23" s="790">
        <v>0</v>
      </c>
      <c r="HV23" s="791">
        <v>0</v>
      </c>
      <c r="HW23" s="792">
        <v>0</v>
      </c>
      <c r="HX23" s="790">
        <v>0</v>
      </c>
      <c r="HY23" s="790">
        <v>0</v>
      </c>
      <c r="HZ23" s="790">
        <v>0</v>
      </c>
      <c r="IA23" s="791">
        <v>109362</v>
      </c>
      <c r="IB23" s="48">
        <v>1</v>
      </c>
      <c r="IC23" s="52">
        <v>0</v>
      </c>
      <c r="ID23" s="73">
        <v>0</v>
      </c>
    </row>
    <row r="24" spans="1:238" s="53" customFormat="1" ht="15.75" customHeight="1">
      <c r="A24" s="742">
        <v>16</v>
      </c>
      <c r="B24" s="742" t="s">
        <v>852</v>
      </c>
      <c r="C24" s="742" t="s">
        <v>103</v>
      </c>
      <c r="D24" s="741">
        <v>18</v>
      </c>
      <c r="E24" s="599" t="s">
        <v>306</v>
      </c>
      <c r="F24" s="451">
        <v>599</v>
      </c>
      <c r="G24" s="52">
        <v>1935</v>
      </c>
      <c r="H24" s="71">
        <v>2534</v>
      </c>
      <c r="I24" s="48">
        <v>0</v>
      </c>
      <c r="J24" s="52">
        <v>10</v>
      </c>
      <c r="K24" s="52">
        <v>0</v>
      </c>
      <c r="L24" s="52">
        <v>1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71">
        <v>11</v>
      </c>
      <c r="S24" s="48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71">
        <v>0</v>
      </c>
      <c r="AC24" s="48">
        <v>5928</v>
      </c>
      <c r="AD24" s="71">
        <v>136677</v>
      </c>
      <c r="AE24" s="48">
        <v>2642</v>
      </c>
      <c r="AF24" s="71">
        <v>80205</v>
      </c>
      <c r="AG24" s="48">
        <v>5944</v>
      </c>
      <c r="AH24" s="71">
        <v>136886</v>
      </c>
      <c r="AI24" s="48">
        <v>2644</v>
      </c>
      <c r="AJ24" s="71">
        <v>81336</v>
      </c>
      <c r="AK24" s="48">
        <v>67721</v>
      </c>
      <c r="AL24" s="52">
        <v>69339</v>
      </c>
      <c r="AM24" s="71">
        <v>1618</v>
      </c>
      <c r="AN24" s="72">
        <v>0</v>
      </c>
      <c r="AO24" s="484">
        <v>1618</v>
      </c>
      <c r="AP24" s="48">
        <v>0</v>
      </c>
      <c r="AQ24" s="52">
        <v>6000</v>
      </c>
      <c r="AR24" s="73">
        <v>6000</v>
      </c>
      <c r="AS24" s="74">
        <v>0</v>
      </c>
      <c r="AT24" s="484">
        <v>6000</v>
      </c>
      <c r="AU24" s="48">
        <v>558</v>
      </c>
      <c r="AV24" s="608">
        <v>3</v>
      </c>
      <c r="AW24" s="458">
        <v>5859</v>
      </c>
      <c r="AX24" s="52">
        <v>98</v>
      </c>
      <c r="AY24" s="52">
        <v>60</v>
      </c>
      <c r="AZ24" s="52">
        <v>29</v>
      </c>
      <c r="BA24" s="75">
        <v>187</v>
      </c>
      <c r="BB24" s="52">
        <v>5672</v>
      </c>
      <c r="BC24" s="52">
        <v>0</v>
      </c>
      <c r="BD24" s="52">
        <v>0</v>
      </c>
      <c r="BE24" s="52">
        <v>0</v>
      </c>
      <c r="BF24" s="52">
        <v>0</v>
      </c>
      <c r="BG24" s="73">
        <v>0</v>
      </c>
      <c r="BH24" s="48">
        <v>8</v>
      </c>
      <c r="BI24" s="52">
        <v>8</v>
      </c>
      <c r="BJ24" s="73">
        <v>16</v>
      </c>
      <c r="BK24" s="73">
        <v>3742</v>
      </c>
      <c r="BL24" s="48">
        <v>0</v>
      </c>
      <c r="BM24" s="73">
        <v>0</v>
      </c>
      <c r="BN24" s="694">
        <v>0</v>
      </c>
      <c r="BO24" s="695">
        <v>0</v>
      </c>
      <c r="BP24" s="695">
        <v>0</v>
      </c>
      <c r="BQ24" s="695">
        <v>0</v>
      </c>
      <c r="BR24" s="902">
        <v>22797</v>
      </c>
      <c r="BS24" s="924">
        <v>22797</v>
      </c>
      <c r="BT24" s="921">
        <v>0</v>
      </c>
      <c r="BU24" s="695">
        <v>10267</v>
      </c>
      <c r="BV24" s="924">
        <v>10267</v>
      </c>
      <c r="BW24" s="696">
        <v>33064</v>
      </c>
      <c r="BX24" s="694">
        <v>0</v>
      </c>
      <c r="BY24" s="695">
        <v>0</v>
      </c>
      <c r="BZ24" s="695">
        <v>0</v>
      </c>
      <c r="CA24" s="695">
        <v>0</v>
      </c>
      <c r="CB24" s="695">
        <v>0</v>
      </c>
      <c r="CC24" s="696">
        <v>0</v>
      </c>
      <c r="CD24" s="695">
        <v>0</v>
      </c>
      <c r="CE24" s="695">
        <v>0</v>
      </c>
      <c r="CF24" s="695">
        <v>0</v>
      </c>
      <c r="CG24" s="71">
        <v>0</v>
      </c>
      <c r="CH24" s="694">
        <v>0</v>
      </c>
      <c r="CI24" s="695">
        <v>0</v>
      </c>
      <c r="CJ24" s="695">
        <v>0</v>
      </c>
      <c r="CK24" s="695">
        <v>0</v>
      </c>
      <c r="CL24" s="608">
        <v>0</v>
      </c>
      <c r="CM24" s="694">
        <v>0</v>
      </c>
      <c r="CN24" s="695">
        <v>2</v>
      </c>
      <c r="CO24" s="695">
        <v>2</v>
      </c>
      <c r="CP24" s="695">
        <v>16</v>
      </c>
      <c r="CQ24" s="695">
        <v>209</v>
      </c>
      <c r="CR24" s="695">
        <v>2</v>
      </c>
      <c r="CS24" s="695">
        <v>1131</v>
      </c>
      <c r="CT24" s="902">
        <v>0</v>
      </c>
      <c r="CU24" s="76">
        <v>0</v>
      </c>
      <c r="CV24" s="77">
        <v>0</v>
      </c>
      <c r="CW24" s="77">
        <v>0</v>
      </c>
      <c r="CX24" s="78">
        <v>0</v>
      </c>
      <c r="CY24" s="469">
        <v>4</v>
      </c>
      <c r="CZ24" s="79">
        <v>0</v>
      </c>
      <c r="DA24" s="79">
        <v>0</v>
      </c>
      <c r="DB24" s="470">
        <v>0</v>
      </c>
      <c r="DC24" s="48">
        <v>0</v>
      </c>
      <c r="DD24" s="52">
        <v>0</v>
      </c>
      <c r="DE24" s="52">
        <v>12924</v>
      </c>
      <c r="DF24" s="52">
        <v>0</v>
      </c>
      <c r="DG24" s="52">
        <v>187</v>
      </c>
      <c r="DH24" s="80">
        <v>187</v>
      </c>
      <c r="DI24" s="81">
        <v>1</v>
      </c>
      <c r="DJ24" s="82">
        <v>6</v>
      </c>
      <c r="DK24" s="82">
        <v>163</v>
      </c>
      <c r="DL24" s="82">
        <v>68</v>
      </c>
      <c r="DM24" s="82">
        <v>4</v>
      </c>
      <c r="DN24" s="82">
        <v>10</v>
      </c>
      <c r="DO24" s="82">
        <v>2</v>
      </c>
      <c r="DP24" s="65">
        <v>254</v>
      </c>
      <c r="DQ24" s="81">
        <v>0</v>
      </c>
      <c r="DR24" s="82">
        <v>0</v>
      </c>
      <c r="DS24" s="82">
        <v>7091</v>
      </c>
      <c r="DT24" s="82">
        <v>0</v>
      </c>
      <c r="DU24" s="82">
        <v>0</v>
      </c>
      <c r="DV24" s="82">
        <v>0</v>
      </c>
      <c r="DW24" s="82">
        <v>0</v>
      </c>
      <c r="DX24" s="65">
        <v>7091</v>
      </c>
      <c r="DY24" s="474">
        <v>0</v>
      </c>
      <c r="DZ24" s="48">
        <v>0</v>
      </c>
      <c r="EA24" s="52">
        <v>0</v>
      </c>
      <c r="EB24" s="73">
        <v>0</v>
      </c>
      <c r="EC24" s="81">
        <v>1</v>
      </c>
      <c r="ED24" s="82">
        <v>5</v>
      </c>
      <c r="EE24" s="82">
        <v>698</v>
      </c>
      <c r="EF24" s="82">
        <v>423</v>
      </c>
      <c r="EG24" s="82">
        <v>2</v>
      </c>
      <c r="EH24" s="82">
        <v>13</v>
      </c>
      <c r="EI24" s="82">
        <v>0</v>
      </c>
      <c r="EJ24" s="84">
        <v>0</v>
      </c>
      <c r="EK24" s="787">
        <v>1142</v>
      </c>
      <c r="EL24" s="81">
        <v>12</v>
      </c>
      <c r="EM24" s="82">
        <v>5</v>
      </c>
      <c r="EN24" s="82">
        <v>2015</v>
      </c>
      <c r="EO24" s="82">
        <v>794</v>
      </c>
      <c r="EP24" s="82">
        <v>37</v>
      </c>
      <c r="EQ24" s="82">
        <v>1224</v>
      </c>
      <c r="ER24" s="82">
        <v>3</v>
      </c>
      <c r="ES24" s="82">
        <v>0</v>
      </c>
      <c r="ET24" s="474">
        <v>4090</v>
      </c>
      <c r="EU24" s="84">
        <v>5232</v>
      </c>
      <c r="EV24" s="81">
        <v>703</v>
      </c>
      <c r="EW24" s="82">
        <v>120</v>
      </c>
      <c r="EX24" s="82">
        <v>34570</v>
      </c>
      <c r="EY24" s="82">
        <v>1382</v>
      </c>
      <c r="EZ24" s="82">
        <v>272</v>
      </c>
      <c r="FA24" s="82">
        <v>694</v>
      </c>
      <c r="FB24" s="82">
        <v>11</v>
      </c>
      <c r="FC24" s="82">
        <v>0</v>
      </c>
      <c r="FD24" s="788">
        <v>7</v>
      </c>
      <c r="FE24" s="474">
        <v>37759</v>
      </c>
      <c r="FF24" s="81">
        <v>37302</v>
      </c>
      <c r="FG24" s="82">
        <v>518</v>
      </c>
      <c r="FH24" s="82">
        <v>410</v>
      </c>
      <c r="FI24" s="82">
        <v>3</v>
      </c>
      <c r="FJ24" s="82">
        <v>0</v>
      </c>
      <c r="FK24" s="82">
        <v>137</v>
      </c>
      <c r="FL24" s="82">
        <v>330</v>
      </c>
      <c r="FM24" s="82">
        <v>424</v>
      </c>
      <c r="FN24" s="82">
        <v>0</v>
      </c>
      <c r="FO24" s="82">
        <v>60</v>
      </c>
      <c r="FP24" s="84">
        <v>7</v>
      </c>
      <c r="FQ24" s="474">
        <v>39191</v>
      </c>
      <c r="FR24" s="81">
        <v>341</v>
      </c>
      <c r="FS24" s="82">
        <v>0</v>
      </c>
      <c r="FT24" s="82">
        <v>811</v>
      </c>
      <c r="FU24" s="82">
        <v>0</v>
      </c>
      <c r="FV24" s="83">
        <v>1152</v>
      </c>
      <c r="FW24" s="82">
        <v>133.98518518518517</v>
      </c>
      <c r="FX24" s="82">
        <v>2.0148148148148146</v>
      </c>
      <c r="FY24" s="83">
        <v>136</v>
      </c>
      <c r="FZ24" s="88">
        <v>1288</v>
      </c>
      <c r="GA24" s="81">
        <v>43</v>
      </c>
      <c r="GB24" s="82">
        <v>0</v>
      </c>
      <c r="GC24" s="82">
        <v>28</v>
      </c>
      <c r="GD24" s="82">
        <v>0</v>
      </c>
      <c r="GE24" s="83">
        <v>71</v>
      </c>
      <c r="GF24" s="82">
        <v>15</v>
      </c>
      <c r="GG24" s="82">
        <v>0</v>
      </c>
      <c r="GH24" s="83">
        <v>15</v>
      </c>
      <c r="GI24" s="88">
        <v>86</v>
      </c>
      <c r="GJ24" s="81">
        <v>380</v>
      </c>
      <c r="GK24" s="82">
        <v>93</v>
      </c>
      <c r="GL24" s="82">
        <v>584</v>
      </c>
      <c r="GM24" s="82">
        <v>293</v>
      </c>
      <c r="GN24" s="83">
        <v>1350</v>
      </c>
      <c r="GO24" s="82">
        <v>6</v>
      </c>
      <c r="GP24" s="82">
        <v>3</v>
      </c>
      <c r="GQ24" s="83">
        <v>9</v>
      </c>
      <c r="GR24" s="88">
        <v>1359</v>
      </c>
      <c r="GS24" s="81">
        <v>33</v>
      </c>
      <c r="GT24" s="82">
        <v>16</v>
      </c>
      <c r="GU24" s="82">
        <v>45</v>
      </c>
      <c r="GV24" s="82">
        <v>27</v>
      </c>
      <c r="GW24" s="83">
        <v>121</v>
      </c>
      <c r="GX24" s="82">
        <v>4</v>
      </c>
      <c r="GY24" s="82">
        <v>4</v>
      </c>
      <c r="GZ24" s="83">
        <v>8</v>
      </c>
      <c r="HA24" s="88">
        <v>129</v>
      </c>
      <c r="HB24" s="727">
        <v>1371.9851851851852</v>
      </c>
      <c r="HC24" s="738">
        <v>1374</v>
      </c>
      <c r="HD24" s="729">
        <v>1052</v>
      </c>
      <c r="HE24" s="65">
        <v>1488</v>
      </c>
      <c r="HF24" s="83">
        <v>2862</v>
      </c>
      <c r="HG24" s="595">
        <v>12</v>
      </c>
      <c r="HH24" s="701">
        <v>12</v>
      </c>
      <c r="HI24" s="702">
        <v>0</v>
      </c>
      <c r="HJ24" s="702">
        <v>1</v>
      </c>
      <c r="HK24" s="702">
        <v>1</v>
      </c>
      <c r="HL24" s="703">
        <v>0</v>
      </c>
      <c r="HM24" s="701">
        <v>163</v>
      </c>
      <c r="HN24" s="703">
        <v>0</v>
      </c>
      <c r="HO24" s="701">
        <v>17</v>
      </c>
      <c r="HP24" s="704">
        <v>18</v>
      </c>
      <c r="HQ24" s="704">
        <v>74</v>
      </c>
      <c r="HR24" s="703">
        <v>622</v>
      </c>
      <c r="HS24" s="789">
        <v>0</v>
      </c>
      <c r="HT24" s="790">
        <v>0</v>
      </c>
      <c r="HU24" s="790">
        <v>0</v>
      </c>
      <c r="HV24" s="791">
        <v>0</v>
      </c>
      <c r="HW24" s="792">
        <v>0</v>
      </c>
      <c r="HX24" s="790">
        <v>0</v>
      </c>
      <c r="HY24" s="790">
        <v>0</v>
      </c>
      <c r="HZ24" s="790">
        <v>0</v>
      </c>
      <c r="IA24" s="791">
        <v>343144</v>
      </c>
      <c r="IB24" s="48">
        <v>0</v>
      </c>
      <c r="IC24" s="52">
        <v>0</v>
      </c>
      <c r="ID24" s="73">
        <v>0</v>
      </c>
    </row>
    <row r="25" spans="1:238" s="53" customFormat="1" ht="15.75" customHeight="1">
      <c r="A25" s="742">
        <v>17</v>
      </c>
      <c r="B25" s="742" t="s">
        <v>852</v>
      </c>
      <c r="C25" s="742" t="s">
        <v>104</v>
      </c>
      <c r="D25" s="741">
        <v>19</v>
      </c>
      <c r="E25" s="599" t="s">
        <v>307</v>
      </c>
      <c r="F25" s="451">
        <v>115</v>
      </c>
      <c r="G25" s="52">
        <v>1</v>
      </c>
      <c r="H25" s="71">
        <v>116</v>
      </c>
      <c r="I25" s="48">
        <v>0</v>
      </c>
      <c r="J25" s="52"/>
      <c r="K25" s="52">
        <v>0</v>
      </c>
      <c r="L25" s="52">
        <v>0</v>
      </c>
      <c r="M25" s="52">
        <v>0</v>
      </c>
      <c r="N25" s="52">
        <v>0</v>
      </c>
      <c r="O25" s="52">
        <v>3</v>
      </c>
      <c r="P25" s="52">
        <v>0</v>
      </c>
      <c r="Q25" s="52">
        <v>0</v>
      </c>
      <c r="R25" s="71">
        <v>3</v>
      </c>
      <c r="S25" s="48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71">
        <v>0</v>
      </c>
      <c r="AC25" s="48">
        <v>502</v>
      </c>
      <c r="AD25" s="71">
        <v>13701</v>
      </c>
      <c r="AE25" s="48">
        <v>200</v>
      </c>
      <c r="AF25" s="71">
        <v>7019</v>
      </c>
      <c r="AG25" s="48">
        <v>502</v>
      </c>
      <c r="AH25" s="71">
        <v>13709</v>
      </c>
      <c r="AI25" s="48">
        <v>200</v>
      </c>
      <c r="AJ25" s="71">
        <v>7023</v>
      </c>
      <c r="AK25" s="48">
        <v>0</v>
      </c>
      <c r="AL25" s="52">
        <v>0</v>
      </c>
      <c r="AM25" s="71">
        <v>422</v>
      </c>
      <c r="AN25" s="72">
        <v>0</v>
      </c>
      <c r="AO25" s="484">
        <v>422</v>
      </c>
      <c r="AP25" s="48">
        <v>0</v>
      </c>
      <c r="AQ25" s="52">
        <v>0</v>
      </c>
      <c r="AR25" s="73">
        <v>0</v>
      </c>
      <c r="AS25" s="74">
        <v>0</v>
      </c>
      <c r="AT25" s="484">
        <v>0</v>
      </c>
      <c r="AU25" s="48">
        <v>649</v>
      </c>
      <c r="AV25" s="608">
        <v>0</v>
      </c>
      <c r="AW25" s="458">
        <v>768</v>
      </c>
      <c r="AX25" s="52">
        <v>76</v>
      </c>
      <c r="AY25" s="52">
        <v>60</v>
      </c>
      <c r="AZ25" s="52">
        <v>1</v>
      </c>
      <c r="BA25" s="75">
        <v>137</v>
      </c>
      <c r="BB25" s="52">
        <v>631</v>
      </c>
      <c r="BC25" s="52">
        <v>0</v>
      </c>
      <c r="BD25" s="52">
        <v>1</v>
      </c>
      <c r="BE25" s="52">
        <v>61</v>
      </c>
      <c r="BF25" s="52">
        <v>75</v>
      </c>
      <c r="BG25" s="73">
        <v>39</v>
      </c>
      <c r="BH25" s="48">
        <v>7</v>
      </c>
      <c r="BI25" s="52">
        <v>0</v>
      </c>
      <c r="BJ25" s="73">
        <v>7</v>
      </c>
      <c r="BK25" s="73">
        <v>542</v>
      </c>
      <c r="BL25" s="48">
        <v>43808</v>
      </c>
      <c r="BM25" s="73">
        <v>0</v>
      </c>
      <c r="BN25" s="694">
        <v>0</v>
      </c>
      <c r="BO25" s="695">
        <v>0</v>
      </c>
      <c r="BP25" s="695">
        <v>0</v>
      </c>
      <c r="BQ25" s="695">
        <v>0</v>
      </c>
      <c r="BR25" s="902">
        <v>0</v>
      </c>
      <c r="BS25" s="924">
        <v>0</v>
      </c>
      <c r="BT25" s="921">
        <v>0</v>
      </c>
      <c r="BU25" s="695">
        <v>0</v>
      </c>
      <c r="BV25" s="924">
        <v>0</v>
      </c>
      <c r="BW25" s="696">
        <v>0</v>
      </c>
      <c r="BX25" s="694">
        <v>0</v>
      </c>
      <c r="BY25" s="695">
        <v>0</v>
      </c>
      <c r="BZ25" s="695">
        <v>0</v>
      </c>
      <c r="CA25" s="695">
        <v>0</v>
      </c>
      <c r="CB25" s="695">
        <v>0</v>
      </c>
      <c r="CC25" s="696">
        <v>0</v>
      </c>
      <c r="CD25" s="695">
        <v>0</v>
      </c>
      <c r="CE25" s="695">
        <v>0</v>
      </c>
      <c r="CF25" s="695">
        <v>0</v>
      </c>
      <c r="CG25" s="71">
        <v>0</v>
      </c>
      <c r="CH25" s="694">
        <v>0</v>
      </c>
      <c r="CI25" s="695">
        <v>0</v>
      </c>
      <c r="CJ25" s="695">
        <v>0</v>
      </c>
      <c r="CK25" s="695">
        <v>0</v>
      </c>
      <c r="CL25" s="608">
        <v>0</v>
      </c>
      <c r="CM25" s="694">
        <v>0</v>
      </c>
      <c r="CN25" s="695">
        <v>0</v>
      </c>
      <c r="CO25" s="695">
        <v>0</v>
      </c>
      <c r="CP25" s="695">
        <v>0</v>
      </c>
      <c r="CQ25" s="695">
        <v>8</v>
      </c>
      <c r="CR25" s="695">
        <v>0</v>
      </c>
      <c r="CS25" s="695">
        <v>4</v>
      </c>
      <c r="CT25" s="902">
        <v>0</v>
      </c>
      <c r="CU25" s="76">
        <v>0</v>
      </c>
      <c r="CV25" s="77">
        <v>0</v>
      </c>
      <c r="CW25" s="77">
        <v>0</v>
      </c>
      <c r="CX25" s="78">
        <v>0</v>
      </c>
      <c r="CY25" s="469">
        <v>0</v>
      </c>
      <c r="CZ25" s="79">
        <v>0</v>
      </c>
      <c r="DA25" s="79">
        <v>0</v>
      </c>
      <c r="DB25" s="470">
        <v>0</v>
      </c>
      <c r="DC25" s="48">
        <v>14152</v>
      </c>
      <c r="DD25" s="52">
        <v>0</v>
      </c>
      <c r="DE25" s="52">
        <v>4326</v>
      </c>
      <c r="DF25" s="52">
        <v>1</v>
      </c>
      <c r="DG25" s="52">
        <v>130</v>
      </c>
      <c r="DH25" s="80">
        <v>131</v>
      </c>
      <c r="DI25" s="81"/>
      <c r="DJ25" s="82">
        <v>9</v>
      </c>
      <c r="DK25" s="82">
        <v>86</v>
      </c>
      <c r="DL25" s="82">
        <v>16</v>
      </c>
      <c r="DM25" s="82">
        <v>4</v>
      </c>
      <c r="DN25" s="82"/>
      <c r="DO25" s="82">
        <v>4</v>
      </c>
      <c r="DP25" s="65">
        <v>119</v>
      </c>
      <c r="DQ25" s="81">
        <v>53</v>
      </c>
      <c r="DR25" s="82">
        <v>0</v>
      </c>
      <c r="DS25" s="82">
        <v>0</v>
      </c>
      <c r="DT25" s="82">
        <v>0</v>
      </c>
      <c r="DU25" s="82">
        <v>0</v>
      </c>
      <c r="DV25" s="82">
        <v>0</v>
      </c>
      <c r="DW25" s="82">
        <v>0</v>
      </c>
      <c r="DX25" s="65">
        <v>53</v>
      </c>
      <c r="DY25" s="474">
        <v>0</v>
      </c>
      <c r="DZ25" s="48">
        <v>0</v>
      </c>
      <c r="EA25" s="52">
        <v>0</v>
      </c>
      <c r="EB25" s="73">
        <v>0</v>
      </c>
      <c r="EC25" s="81">
        <v>1</v>
      </c>
      <c r="ED25" s="82">
        <v>7</v>
      </c>
      <c r="EE25" s="82">
        <v>205</v>
      </c>
      <c r="EF25" s="82">
        <v>21</v>
      </c>
      <c r="EG25" s="82">
        <v>4</v>
      </c>
      <c r="EH25" s="82">
        <v>1</v>
      </c>
      <c r="EI25" s="82">
        <v>2</v>
      </c>
      <c r="EJ25" s="84">
        <v>0</v>
      </c>
      <c r="EK25" s="787">
        <v>241</v>
      </c>
      <c r="EL25" s="81">
        <v>0</v>
      </c>
      <c r="EM25" s="82">
        <v>6</v>
      </c>
      <c r="EN25" s="82">
        <v>566</v>
      </c>
      <c r="EO25" s="82">
        <v>277</v>
      </c>
      <c r="EP25" s="82">
        <v>28</v>
      </c>
      <c r="EQ25" s="82">
        <v>167</v>
      </c>
      <c r="ER25" s="82">
        <v>8</v>
      </c>
      <c r="ES25" s="82">
        <v>0</v>
      </c>
      <c r="ET25" s="474">
        <v>1052</v>
      </c>
      <c r="EU25" s="84">
        <v>1293</v>
      </c>
      <c r="EV25" s="81">
        <v>3</v>
      </c>
      <c r="EW25" s="82">
        <v>379</v>
      </c>
      <c r="EX25" s="82">
        <v>15559</v>
      </c>
      <c r="EY25" s="82">
        <v>2091</v>
      </c>
      <c r="EZ25" s="82">
        <v>96</v>
      </c>
      <c r="FA25" s="82">
        <v>375</v>
      </c>
      <c r="FB25" s="82">
        <v>40</v>
      </c>
      <c r="FC25" s="82">
        <v>0</v>
      </c>
      <c r="FD25" s="788">
        <v>9</v>
      </c>
      <c r="FE25" s="474">
        <v>18552</v>
      </c>
      <c r="FF25" s="81">
        <v>22</v>
      </c>
      <c r="FG25" s="82">
        <v>14115</v>
      </c>
      <c r="FH25" s="82">
        <v>0</v>
      </c>
      <c r="FI25" s="82">
        <v>43</v>
      </c>
      <c r="FJ25" s="82">
        <v>0</v>
      </c>
      <c r="FK25" s="82">
        <v>0</v>
      </c>
      <c r="FL25" s="82">
        <v>53</v>
      </c>
      <c r="FM25" s="82">
        <v>42</v>
      </c>
      <c r="FN25" s="82">
        <v>0</v>
      </c>
      <c r="FO25" s="82">
        <v>52</v>
      </c>
      <c r="FP25" s="84">
        <v>2113</v>
      </c>
      <c r="FQ25" s="474">
        <v>16440</v>
      </c>
      <c r="FR25" s="81">
        <v>23</v>
      </c>
      <c r="FS25" s="82">
        <v>1</v>
      </c>
      <c r="FT25" s="82">
        <v>283</v>
      </c>
      <c r="FU25" s="82">
        <v>8</v>
      </c>
      <c r="FV25" s="83">
        <v>315</v>
      </c>
      <c r="FW25" s="82">
        <v>164</v>
      </c>
      <c r="FX25" s="82">
        <v>7</v>
      </c>
      <c r="FY25" s="83">
        <v>171</v>
      </c>
      <c r="FZ25" s="88">
        <v>486</v>
      </c>
      <c r="GA25" s="81">
        <v>35</v>
      </c>
      <c r="GB25" s="82">
        <v>3</v>
      </c>
      <c r="GC25" s="82">
        <v>3</v>
      </c>
      <c r="GD25" s="82">
        <v>1</v>
      </c>
      <c r="GE25" s="83">
        <v>42</v>
      </c>
      <c r="GF25" s="82"/>
      <c r="GG25" s="82"/>
      <c r="GH25" s="83">
        <v>0</v>
      </c>
      <c r="GI25" s="88">
        <v>42</v>
      </c>
      <c r="GJ25" s="81">
        <v>23</v>
      </c>
      <c r="GK25" s="82">
        <v>5</v>
      </c>
      <c r="GL25" s="82">
        <v>583</v>
      </c>
      <c r="GM25" s="82">
        <v>51</v>
      </c>
      <c r="GN25" s="83">
        <v>662</v>
      </c>
      <c r="GO25" s="82">
        <v>3</v>
      </c>
      <c r="GP25" s="82">
        <v>0</v>
      </c>
      <c r="GQ25" s="83">
        <v>3</v>
      </c>
      <c r="GR25" s="88">
        <v>665</v>
      </c>
      <c r="GS25" s="81">
        <v>2</v>
      </c>
      <c r="GT25" s="82">
        <v>0</v>
      </c>
      <c r="GU25" s="82">
        <v>3</v>
      </c>
      <c r="GV25" s="82">
        <v>2</v>
      </c>
      <c r="GW25" s="83">
        <v>7</v>
      </c>
      <c r="GX25" s="82">
        <v>1</v>
      </c>
      <c r="GY25" s="82">
        <v>0</v>
      </c>
      <c r="GZ25" s="83">
        <v>1</v>
      </c>
      <c r="HA25" s="88">
        <v>8</v>
      </c>
      <c r="HB25" s="727">
        <v>508</v>
      </c>
      <c r="HC25" s="738">
        <v>528</v>
      </c>
      <c r="HD25" s="729">
        <v>615</v>
      </c>
      <c r="HE25" s="65">
        <v>673</v>
      </c>
      <c r="HF25" s="83">
        <v>1201</v>
      </c>
      <c r="HG25" s="595">
        <v>12</v>
      </c>
      <c r="HH25" s="701">
        <v>12</v>
      </c>
      <c r="HI25" s="702">
        <v>8</v>
      </c>
      <c r="HJ25" s="702">
        <v>1</v>
      </c>
      <c r="HK25" s="702">
        <v>0</v>
      </c>
      <c r="HL25" s="703">
        <v>0</v>
      </c>
      <c r="HM25" s="701">
        <v>0</v>
      </c>
      <c r="HN25" s="703">
        <v>0</v>
      </c>
      <c r="HO25" s="701">
        <v>10</v>
      </c>
      <c r="HP25" s="704">
        <v>9</v>
      </c>
      <c r="HQ25" s="704">
        <v>42</v>
      </c>
      <c r="HR25" s="703">
        <v>205</v>
      </c>
      <c r="HS25" s="789">
        <v>0</v>
      </c>
      <c r="HT25" s="790">
        <v>0</v>
      </c>
      <c r="HU25" s="790">
        <v>0</v>
      </c>
      <c r="HV25" s="791">
        <v>0</v>
      </c>
      <c r="HW25" s="792">
        <v>0</v>
      </c>
      <c r="HX25" s="790">
        <v>0</v>
      </c>
      <c r="HY25" s="790">
        <v>0</v>
      </c>
      <c r="HZ25" s="790">
        <v>0</v>
      </c>
      <c r="IA25" s="791">
        <v>130603</v>
      </c>
      <c r="IB25" s="48">
        <v>3</v>
      </c>
      <c r="IC25" s="52">
        <v>200769</v>
      </c>
      <c r="ID25" s="73">
        <v>0</v>
      </c>
    </row>
    <row r="26" spans="1:238" s="53" customFormat="1" ht="15.75" customHeight="1">
      <c r="A26" s="742">
        <v>18</v>
      </c>
      <c r="B26" s="742" t="s">
        <v>852</v>
      </c>
      <c r="C26" s="742" t="s">
        <v>105</v>
      </c>
      <c r="D26" s="742">
        <v>20</v>
      </c>
      <c r="E26" s="599" t="s">
        <v>258</v>
      </c>
      <c r="F26" s="451">
        <v>477</v>
      </c>
      <c r="G26" s="52">
        <v>2976</v>
      </c>
      <c r="H26" s="71">
        <v>3453</v>
      </c>
      <c r="I26" s="48">
        <v>0</v>
      </c>
      <c r="J26" s="52">
        <v>30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19</v>
      </c>
      <c r="R26" s="71">
        <v>49</v>
      </c>
      <c r="S26" s="48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71">
        <v>0</v>
      </c>
      <c r="AC26" s="48">
        <v>6242</v>
      </c>
      <c r="AD26" s="71">
        <v>66190</v>
      </c>
      <c r="AE26" s="48">
        <v>3594</v>
      </c>
      <c r="AF26" s="71">
        <v>33408</v>
      </c>
      <c r="AG26" s="48">
        <v>6256</v>
      </c>
      <c r="AH26" s="71">
        <v>66205</v>
      </c>
      <c r="AI26" s="48">
        <v>3595</v>
      </c>
      <c r="AJ26" s="71">
        <v>33410</v>
      </c>
      <c r="AK26" s="48">
        <v>47909</v>
      </c>
      <c r="AL26" s="52">
        <v>0</v>
      </c>
      <c r="AM26" s="71">
        <v>0</v>
      </c>
      <c r="AN26" s="72">
        <v>0</v>
      </c>
      <c r="AO26" s="484">
        <v>0</v>
      </c>
      <c r="AP26" s="48">
        <v>0</v>
      </c>
      <c r="AQ26" s="52">
        <v>12500</v>
      </c>
      <c r="AR26" s="73">
        <v>12500</v>
      </c>
      <c r="AS26" s="74">
        <v>0</v>
      </c>
      <c r="AT26" s="484">
        <v>12500</v>
      </c>
      <c r="AU26" s="48">
        <v>1100</v>
      </c>
      <c r="AV26" s="608">
        <v>0</v>
      </c>
      <c r="AW26" s="458">
        <v>836</v>
      </c>
      <c r="AX26" s="52">
        <v>153</v>
      </c>
      <c r="AY26" s="52">
        <v>119</v>
      </c>
      <c r="AZ26" s="52">
        <v>31</v>
      </c>
      <c r="BA26" s="75">
        <v>303</v>
      </c>
      <c r="BB26" s="52">
        <v>533</v>
      </c>
      <c r="BC26" s="52">
        <v>0</v>
      </c>
      <c r="BD26" s="52">
        <v>0</v>
      </c>
      <c r="BE26" s="52">
        <v>0</v>
      </c>
      <c r="BF26" s="52">
        <v>0</v>
      </c>
      <c r="BG26" s="73">
        <v>0</v>
      </c>
      <c r="BH26" s="48">
        <v>31</v>
      </c>
      <c r="BI26" s="52">
        <v>3</v>
      </c>
      <c r="BJ26" s="73">
        <v>34</v>
      </c>
      <c r="BK26" s="73">
        <v>510</v>
      </c>
      <c r="BL26" s="48">
        <v>8480</v>
      </c>
      <c r="BM26" s="73">
        <v>833</v>
      </c>
      <c r="BN26" s="694">
        <v>0</v>
      </c>
      <c r="BO26" s="695">
        <v>0</v>
      </c>
      <c r="BP26" s="695">
        <v>0</v>
      </c>
      <c r="BQ26" s="695">
        <v>0</v>
      </c>
      <c r="BR26" s="902">
        <v>1735</v>
      </c>
      <c r="BS26" s="924">
        <v>1735</v>
      </c>
      <c r="BT26" s="921">
        <v>0</v>
      </c>
      <c r="BU26" s="695">
        <v>0</v>
      </c>
      <c r="BV26" s="924">
        <v>0</v>
      </c>
      <c r="BW26" s="696">
        <v>1735</v>
      </c>
      <c r="BX26" s="694">
        <v>0</v>
      </c>
      <c r="BY26" s="695">
        <v>0</v>
      </c>
      <c r="BZ26" s="695">
        <v>0</v>
      </c>
      <c r="CA26" s="695">
        <v>0</v>
      </c>
      <c r="CB26" s="695">
        <v>0</v>
      </c>
      <c r="CC26" s="696">
        <v>0</v>
      </c>
      <c r="CD26" s="695">
        <v>0</v>
      </c>
      <c r="CE26" s="695">
        <v>0</v>
      </c>
      <c r="CF26" s="695">
        <v>0</v>
      </c>
      <c r="CG26" s="71">
        <v>0</v>
      </c>
      <c r="CH26" s="694">
        <v>0</v>
      </c>
      <c r="CI26" s="695">
        <v>0</v>
      </c>
      <c r="CJ26" s="695">
        <v>0</v>
      </c>
      <c r="CK26" s="695">
        <v>0</v>
      </c>
      <c r="CL26" s="608">
        <v>0</v>
      </c>
      <c r="CM26" s="694">
        <v>0</v>
      </c>
      <c r="CN26" s="695">
        <v>1</v>
      </c>
      <c r="CO26" s="695">
        <v>1</v>
      </c>
      <c r="CP26" s="695">
        <v>14</v>
      </c>
      <c r="CQ26" s="695">
        <v>15</v>
      </c>
      <c r="CR26" s="695">
        <v>1</v>
      </c>
      <c r="CS26" s="695">
        <v>2</v>
      </c>
      <c r="CT26" s="902">
        <v>0</v>
      </c>
      <c r="CU26" s="76">
        <v>0</v>
      </c>
      <c r="CV26" s="77">
        <v>0</v>
      </c>
      <c r="CW26" s="77">
        <v>0</v>
      </c>
      <c r="CX26" s="78">
        <v>0</v>
      </c>
      <c r="CY26" s="469">
        <v>0</v>
      </c>
      <c r="CZ26" s="79">
        <v>0</v>
      </c>
      <c r="DA26" s="79">
        <v>0</v>
      </c>
      <c r="DB26" s="470">
        <v>0</v>
      </c>
      <c r="DC26" s="48">
        <v>0</v>
      </c>
      <c r="DD26" s="52">
        <v>0</v>
      </c>
      <c r="DE26" s="52">
        <v>30108</v>
      </c>
      <c r="DF26" s="52">
        <v>0</v>
      </c>
      <c r="DG26" s="52">
        <v>243</v>
      </c>
      <c r="DH26" s="80">
        <v>243</v>
      </c>
      <c r="DI26" s="81">
        <v>10</v>
      </c>
      <c r="DJ26" s="82">
        <v>44</v>
      </c>
      <c r="DK26" s="82">
        <v>200</v>
      </c>
      <c r="DL26" s="82">
        <v>53</v>
      </c>
      <c r="DM26" s="82">
        <v>3</v>
      </c>
      <c r="DN26" s="82">
        <v>3</v>
      </c>
      <c r="DO26" s="82">
        <v>7</v>
      </c>
      <c r="DP26" s="65">
        <v>320</v>
      </c>
      <c r="DQ26" s="81">
        <v>0</v>
      </c>
      <c r="DR26" s="82">
        <v>0</v>
      </c>
      <c r="DS26" s="82">
        <v>0</v>
      </c>
      <c r="DT26" s="82">
        <v>0</v>
      </c>
      <c r="DU26" s="82">
        <v>0</v>
      </c>
      <c r="DV26" s="82">
        <v>0</v>
      </c>
      <c r="DW26" s="82">
        <v>0</v>
      </c>
      <c r="DX26" s="65">
        <v>0</v>
      </c>
      <c r="DY26" s="474">
        <v>0</v>
      </c>
      <c r="DZ26" s="48">
        <v>0</v>
      </c>
      <c r="EA26" s="52">
        <v>0</v>
      </c>
      <c r="EB26" s="73">
        <v>0</v>
      </c>
      <c r="EC26" s="81">
        <v>9</v>
      </c>
      <c r="ED26" s="82">
        <v>30</v>
      </c>
      <c r="EE26" s="82">
        <v>970</v>
      </c>
      <c r="EF26" s="82">
        <v>100</v>
      </c>
      <c r="EG26" s="82">
        <v>6</v>
      </c>
      <c r="EH26" s="82">
        <v>3</v>
      </c>
      <c r="EI26" s="82">
        <v>0</v>
      </c>
      <c r="EJ26" s="84">
        <v>0</v>
      </c>
      <c r="EK26" s="787">
        <v>1118</v>
      </c>
      <c r="EL26" s="81">
        <v>10</v>
      </c>
      <c r="EM26" s="82">
        <v>188</v>
      </c>
      <c r="EN26" s="82">
        <v>3598</v>
      </c>
      <c r="EO26" s="82">
        <v>436</v>
      </c>
      <c r="EP26" s="82">
        <v>42</v>
      </c>
      <c r="EQ26" s="82">
        <v>283</v>
      </c>
      <c r="ER26" s="82">
        <v>7</v>
      </c>
      <c r="ES26" s="82">
        <v>0</v>
      </c>
      <c r="ET26" s="474">
        <v>4564</v>
      </c>
      <c r="EU26" s="84">
        <v>5682</v>
      </c>
      <c r="EV26" s="81">
        <v>221</v>
      </c>
      <c r="EW26" s="82">
        <v>2549</v>
      </c>
      <c r="EX26" s="82">
        <v>82970</v>
      </c>
      <c r="EY26" s="82">
        <v>7356</v>
      </c>
      <c r="EZ26" s="82">
        <v>1019</v>
      </c>
      <c r="FA26" s="82">
        <v>5706</v>
      </c>
      <c r="FB26" s="82">
        <v>1264</v>
      </c>
      <c r="FC26" s="82">
        <v>0</v>
      </c>
      <c r="FD26" s="788">
        <v>45</v>
      </c>
      <c r="FE26" s="474">
        <v>101130</v>
      </c>
      <c r="FF26" s="81">
        <v>34574</v>
      </c>
      <c r="FG26" s="82">
        <v>2839</v>
      </c>
      <c r="FH26" s="82">
        <v>29232</v>
      </c>
      <c r="FI26" s="82">
        <v>7472</v>
      </c>
      <c r="FJ26" s="82">
        <v>2143</v>
      </c>
      <c r="FK26" s="82">
        <v>2</v>
      </c>
      <c r="FL26" s="82">
        <v>246</v>
      </c>
      <c r="FM26" s="82">
        <v>0</v>
      </c>
      <c r="FN26" s="82">
        <v>0</v>
      </c>
      <c r="FO26" s="82">
        <v>0</v>
      </c>
      <c r="FP26" s="84">
        <v>970</v>
      </c>
      <c r="FQ26" s="474">
        <v>77478</v>
      </c>
      <c r="FR26" s="81">
        <v>167</v>
      </c>
      <c r="FS26" s="82">
        <v>0</v>
      </c>
      <c r="FT26" s="82">
        <v>215.97641509433961</v>
      </c>
      <c r="FU26" s="82">
        <v>1.0235849056603774</v>
      </c>
      <c r="FV26" s="83">
        <v>384</v>
      </c>
      <c r="FW26" s="82">
        <v>31</v>
      </c>
      <c r="FX26" s="82">
        <v>2</v>
      </c>
      <c r="FY26" s="83">
        <v>33</v>
      </c>
      <c r="FZ26" s="88">
        <v>417</v>
      </c>
      <c r="GA26" s="81">
        <v>61</v>
      </c>
      <c r="GB26" s="82">
        <v>0</v>
      </c>
      <c r="GC26" s="82">
        <v>42.906976744186046</v>
      </c>
      <c r="GD26" s="82">
        <v>2.0930232558139537</v>
      </c>
      <c r="GE26" s="83">
        <v>106</v>
      </c>
      <c r="GF26" s="82">
        <v>23</v>
      </c>
      <c r="GG26" s="82">
        <v>3</v>
      </c>
      <c r="GH26" s="83">
        <v>26</v>
      </c>
      <c r="GI26" s="88">
        <v>132</v>
      </c>
      <c r="GJ26" s="81">
        <v>68</v>
      </c>
      <c r="GK26" s="82">
        <v>0</v>
      </c>
      <c r="GL26" s="82">
        <v>408</v>
      </c>
      <c r="GM26" s="82">
        <v>51</v>
      </c>
      <c r="GN26" s="83">
        <v>527</v>
      </c>
      <c r="GO26" s="82">
        <v>5</v>
      </c>
      <c r="GP26" s="82">
        <v>0</v>
      </c>
      <c r="GQ26" s="83">
        <v>5</v>
      </c>
      <c r="GR26" s="88">
        <v>532</v>
      </c>
      <c r="GS26" s="81">
        <v>80</v>
      </c>
      <c r="GT26" s="82">
        <v>13</v>
      </c>
      <c r="GU26" s="82">
        <v>88</v>
      </c>
      <c r="GV26" s="82">
        <v>29</v>
      </c>
      <c r="GW26" s="83">
        <v>210</v>
      </c>
      <c r="GX26" s="82">
        <v>3</v>
      </c>
      <c r="GY26" s="82">
        <v>0</v>
      </c>
      <c r="GZ26" s="83">
        <v>3</v>
      </c>
      <c r="HA26" s="88">
        <v>213</v>
      </c>
      <c r="HB26" s="727">
        <v>540.8833918385257</v>
      </c>
      <c r="HC26" s="738">
        <v>549</v>
      </c>
      <c r="HD26" s="729">
        <v>652</v>
      </c>
      <c r="HE26" s="65">
        <v>745</v>
      </c>
      <c r="HF26" s="83">
        <v>1294</v>
      </c>
      <c r="HG26" s="595">
        <v>0</v>
      </c>
      <c r="HH26" s="701">
        <v>0</v>
      </c>
      <c r="HI26" s="702">
        <v>0</v>
      </c>
      <c r="HJ26" s="702">
        <v>0</v>
      </c>
      <c r="HK26" s="702">
        <v>0</v>
      </c>
      <c r="HL26" s="703">
        <v>0</v>
      </c>
      <c r="HM26" s="701">
        <v>0</v>
      </c>
      <c r="HN26" s="703">
        <v>0</v>
      </c>
      <c r="HO26" s="701">
        <v>14</v>
      </c>
      <c r="HP26" s="704">
        <v>12</v>
      </c>
      <c r="HQ26" s="704">
        <v>52</v>
      </c>
      <c r="HR26" s="703">
        <v>356</v>
      </c>
      <c r="HS26" s="789">
        <v>0</v>
      </c>
      <c r="HT26" s="790">
        <v>0</v>
      </c>
      <c r="HU26" s="790">
        <v>0</v>
      </c>
      <c r="HV26" s="791">
        <v>0</v>
      </c>
      <c r="HW26" s="792">
        <v>0</v>
      </c>
      <c r="HX26" s="790">
        <v>0</v>
      </c>
      <c r="HY26" s="790">
        <v>0</v>
      </c>
      <c r="HZ26" s="790">
        <v>0</v>
      </c>
      <c r="IA26" s="791">
        <v>544521</v>
      </c>
      <c r="IB26" s="48">
        <v>3</v>
      </c>
      <c r="IC26" s="52">
        <v>268358</v>
      </c>
      <c r="ID26" s="73">
        <v>0</v>
      </c>
    </row>
    <row r="27" spans="1:238" s="53" customFormat="1" ht="15.75" customHeight="1">
      <c r="A27" s="742">
        <v>19</v>
      </c>
      <c r="B27" s="742" t="s">
        <v>852</v>
      </c>
      <c r="C27" s="742" t="s">
        <v>106</v>
      </c>
      <c r="D27" s="741">
        <v>21</v>
      </c>
      <c r="E27" s="599" t="s">
        <v>252</v>
      </c>
      <c r="F27" s="451">
        <v>338</v>
      </c>
      <c r="G27" s="52">
        <v>113</v>
      </c>
      <c r="H27" s="71">
        <v>451</v>
      </c>
      <c r="I27" s="48">
        <v>0</v>
      </c>
      <c r="J27" s="52"/>
      <c r="K27" s="52">
        <v>0</v>
      </c>
      <c r="L27" s="52">
        <v>10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71">
        <v>10</v>
      </c>
      <c r="S27" s="48">
        <v>0</v>
      </c>
      <c r="T27" s="52">
        <v>0</v>
      </c>
      <c r="U27" s="52">
        <v>0</v>
      </c>
      <c r="V27" s="52">
        <v>1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71">
        <v>1</v>
      </c>
      <c r="AC27" s="48">
        <v>953</v>
      </c>
      <c r="AD27" s="71">
        <v>33635</v>
      </c>
      <c r="AE27" s="48">
        <v>544</v>
      </c>
      <c r="AF27" s="71">
        <v>20956</v>
      </c>
      <c r="AG27" s="48">
        <v>983</v>
      </c>
      <c r="AH27" s="71">
        <v>33871</v>
      </c>
      <c r="AI27" s="48">
        <v>544</v>
      </c>
      <c r="AJ27" s="71">
        <v>21060</v>
      </c>
      <c r="AK27" s="48">
        <v>0</v>
      </c>
      <c r="AL27" s="52">
        <v>0</v>
      </c>
      <c r="AM27" s="71">
        <v>0</v>
      </c>
      <c r="AN27" s="72">
        <v>0</v>
      </c>
      <c r="AO27" s="484">
        <v>0</v>
      </c>
      <c r="AP27" s="48">
        <v>0</v>
      </c>
      <c r="AQ27" s="52">
        <v>0</v>
      </c>
      <c r="AR27" s="73">
        <v>0</v>
      </c>
      <c r="AS27" s="74">
        <v>0</v>
      </c>
      <c r="AT27" s="484">
        <v>0</v>
      </c>
      <c r="AU27" s="48">
        <v>1599</v>
      </c>
      <c r="AV27" s="608">
        <v>0</v>
      </c>
      <c r="AW27" s="458">
        <v>1519</v>
      </c>
      <c r="AX27" s="52">
        <v>110</v>
      </c>
      <c r="AY27" s="52">
        <v>97</v>
      </c>
      <c r="AZ27" s="52">
        <v>19</v>
      </c>
      <c r="BA27" s="75">
        <v>226</v>
      </c>
      <c r="BB27" s="52">
        <v>1293</v>
      </c>
      <c r="BC27" s="52">
        <v>2</v>
      </c>
      <c r="BD27" s="52">
        <v>10</v>
      </c>
      <c r="BE27" s="52">
        <v>93</v>
      </c>
      <c r="BF27" s="52">
        <v>126</v>
      </c>
      <c r="BG27" s="73">
        <v>9</v>
      </c>
      <c r="BH27" s="48">
        <v>10</v>
      </c>
      <c r="BI27" s="52">
        <v>0</v>
      </c>
      <c r="BJ27" s="73">
        <v>10</v>
      </c>
      <c r="BK27" s="73">
        <v>1376</v>
      </c>
      <c r="BL27" s="48">
        <v>2928</v>
      </c>
      <c r="BM27" s="73">
        <v>0</v>
      </c>
      <c r="BN27" s="694">
        <v>0</v>
      </c>
      <c r="BO27" s="695">
        <v>0</v>
      </c>
      <c r="BP27" s="695">
        <v>0</v>
      </c>
      <c r="BQ27" s="695">
        <v>0</v>
      </c>
      <c r="BR27" s="902">
        <v>4339</v>
      </c>
      <c r="BS27" s="924">
        <v>4339</v>
      </c>
      <c r="BT27" s="921">
        <v>0</v>
      </c>
      <c r="BU27" s="695">
        <v>0</v>
      </c>
      <c r="BV27" s="924">
        <v>0</v>
      </c>
      <c r="BW27" s="696">
        <v>4339</v>
      </c>
      <c r="BX27" s="694">
        <v>0</v>
      </c>
      <c r="BY27" s="695">
        <v>0</v>
      </c>
      <c r="BZ27" s="695">
        <v>0</v>
      </c>
      <c r="CA27" s="695">
        <v>0</v>
      </c>
      <c r="CB27" s="695">
        <v>0</v>
      </c>
      <c r="CC27" s="696">
        <v>0</v>
      </c>
      <c r="CD27" s="695">
        <v>0</v>
      </c>
      <c r="CE27" s="695">
        <v>0</v>
      </c>
      <c r="CF27" s="695">
        <v>0</v>
      </c>
      <c r="CG27" s="71">
        <v>0</v>
      </c>
      <c r="CH27" s="694">
        <v>0</v>
      </c>
      <c r="CI27" s="695">
        <v>0</v>
      </c>
      <c r="CJ27" s="695">
        <v>0</v>
      </c>
      <c r="CK27" s="695">
        <v>0</v>
      </c>
      <c r="CL27" s="608">
        <v>0</v>
      </c>
      <c r="CM27" s="694">
        <v>0</v>
      </c>
      <c r="CN27" s="695">
        <v>0</v>
      </c>
      <c r="CO27" s="695">
        <v>0</v>
      </c>
      <c r="CP27" s="695">
        <v>30</v>
      </c>
      <c r="CQ27" s="695">
        <v>236</v>
      </c>
      <c r="CR27" s="695">
        <v>0</v>
      </c>
      <c r="CS27" s="695">
        <v>104</v>
      </c>
      <c r="CT27" s="902">
        <v>0</v>
      </c>
      <c r="CU27" s="76">
        <v>0</v>
      </c>
      <c r="CV27" s="77">
        <v>0</v>
      </c>
      <c r="CW27" s="77">
        <v>0</v>
      </c>
      <c r="CX27" s="78">
        <v>0</v>
      </c>
      <c r="CY27" s="469">
        <v>0</v>
      </c>
      <c r="CZ27" s="79">
        <v>0</v>
      </c>
      <c r="DA27" s="79">
        <v>0</v>
      </c>
      <c r="DB27" s="470">
        <v>0</v>
      </c>
      <c r="DC27" s="48">
        <v>9532</v>
      </c>
      <c r="DD27" s="52">
        <v>0</v>
      </c>
      <c r="DE27" s="52">
        <v>8144</v>
      </c>
      <c r="DF27" s="52">
        <v>0</v>
      </c>
      <c r="DG27" s="52">
        <v>196</v>
      </c>
      <c r="DH27" s="80">
        <v>196</v>
      </c>
      <c r="DI27" s="81">
        <v>3</v>
      </c>
      <c r="DJ27" s="82">
        <v>34</v>
      </c>
      <c r="DK27" s="82">
        <v>72</v>
      </c>
      <c r="DL27" s="82">
        <v>30</v>
      </c>
      <c r="DM27" s="82">
        <v>3</v>
      </c>
      <c r="DN27" s="82">
        <v>1</v>
      </c>
      <c r="DO27" s="82">
        <v>0</v>
      </c>
      <c r="DP27" s="65">
        <v>143</v>
      </c>
      <c r="DQ27" s="81">
        <v>0</v>
      </c>
      <c r="DR27" s="82">
        <v>0</v>
      </c>
      <c r="DS27" s="82">
        <v>0</v>
      </c>
      <c r="DT27" s="82">
        <v>0</v>
      </c>
      <c r="DU27" s="82">
        <v>0</v>
      </c>
      <c r="DV27" s="82">
        <v>0</v>
      </c>
      <c r="DW27" s="82">
        <v>0</v>
      </c>
      <c r="DX27" s="65">
        <v>0</v>
      </c>
      <c r="DY27" s="474">
        <v>0</v>
      </c>
      <c r="DZ27" s="48">
        <v>0</v>
      </c>
      <c r="EA27" s="52">
        <v>620</v>
      </c>
      <c r="EB27" s="73">
        <v>0</v>
      </c>
      <c r="EC27" s="81">
        <v>1</v>
      </c>
      <c r="ED27" s="82">
        <v>38</v>
      </c>
      <c r="EE27" s="82">
        <v>257</v>
      </c>
      <c r="EF27" s="82">
        <v>67</v>
      </c>
      <c r="EG27" s="82">
        <v>4</v>
      </c>
      <c r="EH27" s="82">
        <v>2</v>
      </c>
      <c r="EI27" s="82">
        <v>0</v>
      </c>
      <c r="EJ27" s="84">
        <v>0</v>
      </c>
      <c r="EK27" s="787">
        <v>369</v>
      </c>
      <c r="EL27" s="81">
        <v>0</v>
      </c>
      <c r="EM27" s="82">
        <v>71</v>
      </c>
      <c r="EN27" s="82">
        <v>1145</v>
      </c>
      <c r="EO27" s="82">
        <v>230</v>
      </c>
      <c r="EP27" s="82">
        <v>33</v>
      </c>
      <c r="EQ27" s="82">
        <v>293</v>
      </c>
      <c r="ER27" s="82">
        <v>0</v>
      </c>
      <c r="ES27" s="82">
        <v>0</v>
      </c>
      <c r="ET27" s="474">
        <v>1772</v>
      </c>
      <c r="EU27" s="84">
        <v>2141</v>
      </c>
      <c r="EV27" s="81">
        <v>5</v>
      </c>
      <c r="EW27" s="82">
        <v>432</v>
      </c>
      <c r="EX27" s="82">
        <v>13959</v>
      </c>
      <c r="EY27" s="82">
        <v>1272</v>
      </c>
      <c r="EZ27" s="82">
        <v>263</v>
      </c>
      <c r="FA27" s="82">
        <v>787</v>
      </c>
      <c r="FB27" s="82">
        <v>6</v>
      </c>
      <c r="FC27" s="82">
        <v>0</v>
      </c>
      <c r="FD27" s="788">
        <v>5</v>
      </c>
      <c r="FE27" s="474">
        <v>16729</v>
      </c>
      <c r="FF27" s="81">
        <v>2</v>
      </c>
      <c r="FG27" s="82">
        <v>15855</v>
      </c>
      <c r="FH27" s="82">
        <v>0</v>
      </c>
      <c r="FI27" s="82">
        <v>0</v>
      </c>
      <c r="FJ27" s="82">
        <v>0</v>
      </c>
      <c r="FK27" s="82">
        <v>215</v>
      </c>
      <c r="FL27" s="82">
        <v>645</v>
      </c>
      <c r="FM27" s="82">
        <v>87</v>
      </c>
      <c r="FN27" s="82">
        <v>0</v>
      </c>
      <c r="FO27" s="82">
        <v>3</v>
      </c>
      <c r="FP27" s="84">
        <v>0</v>
      </c>
      <c r="FQ27" s="474">
        <v>16807</v>
      </c>
      <c r="FR27" s="81">
        <v>442</v>
      </c>
      <c r="FS27" s="82">
        <v>0</v>
      </c>
      <c r="FT27" s="82">
        <v>684</v>
      </c>
      <c r="FU27" s="82">
        <v>0</v>
      </c>
      <c r="FV27" s="83">
        <v>1126</v>
      </c>
      <c r="FW27" s="82">
        <v>202</v>
      </c>
      <c r="FX27" s="82">
        <v>3</v>
      </c>
      <c r="FY27" s="83">
        <v>205</v>
      </c>
      <c r="FZ27" s="88">
        <v>1331</v>
      </c>
      <c r="GA27" s="81">
        <v>21</v>
      </c>
      <c r="GB27" s="82">
        <v>0</v>
      </c>
      <c r="GC27" s="82">
        <v>15</v>
      </c>
      <c r="GD27" s="82">
        <v>0</v>
      </c>
      <c r="GE27" s="83">
        <v>36</v>
      </c>
      <c r="GF27" s="82">
        <v>4</v>
      </c>
      <c r="GG27" s="82">
        <v>0</v>
      </c>
      <c r="GH27" s="83">
        <v>4</v>
      </c>
      <c r="GI27" s="88">
        <v>40</v>
      </c>
      <c r="GJ27" s="81">
        <v>100</v>
      </c>
      <c r="GK27" s="82">
        <v>13</v>
      </c>
      <c r="GL27" s="82">
        <v>371</v>
      </c>
      <c r="GM27" s="82">
        <v>56</v>
      </c>
      <c r="GN27" s="83">
        <v>540</v>
      </c>
      <c r="GO27" s="82">
        <v>13</v>
      </c>
      <c r="GP27" s="82">
        <v>2</v>
      </c>
      <c r="GQ27" s="83">
        <v>15</v>
      </c>
      <c r="GR27" s="88">
        <v>555</v>
      </c>
      <c r="GS27" s="81">
        <v>14</v>
      </c>
      <c r="GT27" s="82">
        <v>2</v>
      </c>
      <c r="GU27" s="82">
        <v>10</v>
      </c>
      <c r="GV27" s="82">
        <v>3</v>
      </c>
      <c r="GW27" s="83">
        <v>29</v>
      </c>
      <c r="GX27" s="82">
        <v>0</v>
      </c>
      <c r="GY27" s="82">
        <v>1</v>
      </c>
      <c r="GZ27" s="83">
        <v>1</v>
      </c>
      <c r="HA27" s="88">
        <v>30</v>
      </c>
      <c r="HB27" s="727">
        <v>1368</v>
      </c>
      <c r="HC27" s="738">
        <v>1371</v>
      </c>
      <c r="HD27" s="729">
        <v>508</v>
      </c>
      <c r="HE27" s="65">
        <v>585</v>
      </c>
      <c r="HF27" s="83">
        <v>1956</v>
      </c>
      <c r="HG27" s="595">
        <v>45</v>
      </c>
      <c r="HH27" s="701">
        <v>46</v>
      </c>
      <c r="HI27" s="702">
        <v>0</v>
      </c>
      <c r="HJ27" s="702">
        <v>2</v>
      </c>
      <c r="HK27" s="702">
        <v>0</v>
      </c>
      <c r="HL27" s="703">
        <v>0</v>
      </c>
      <c r="HM27" s="701">
        <v>0</v>
      </c>
      <c r="HN27" s="703">
        <v>0</v>
      </c>
      <c r="HO27" s="701">
        <v>2</v>
      </c>
      <c r="HP27" s="704">
        <v>11</v>
      </c>
      <c r="HQ27" s="704">
        <v>22</v>
      </c>
      <c r="HR27" s="703">
        <v>32</v>
      </c>
      <c r="HS27" s="789">
        <v>0</v>
      </c>
      <c r="HT27" s="790">
        <v>0</v>
      </c>
      <c r="HU27" s="790">
        <v>0</v>
      </c>
      <c r="HV27" s="791">
        <v>0</v>
      </c>
      <c r="HW27" s="792">
        <v>0</v>
      </c>
      <c r="HX27" s="790">
        <v>0</v>
      </c>
      <c r="HY27" s="790">
        <v>0</v>
      </c>
      <c r="HZ27" s="790">
        <v>0</v>
      </c>
      <c r="IA27" s="791">
        <v>159594</v>
      </c>
      <c r="IB27" s="48">
        <v>2</v>
      </c>
      <c r="IC27" s="52">
        <v>46461</v>
      </c>
      <c r="ID27" s="73">
        <v>0</v>
      </c>
    </row>
    <row r="28" spans="1:238" s="53" customFormat="1" ht="15.75" customHeight="1">
      <c r="A28" s="742">
        <v>22</v>
      </c>
      <c r="B28" s="742" t="s">
        <v>848</v>
      </c>
      <c r="C28" s="742" t="s">
        <v>108</v>
      </c>
      <c r="D28" s="741">
        <v>22</v>
      </c>
      <c r="E28" s="599" t="s">
        <v>313</v>
      </c>
      <c r="F28" s="451">
        <v>395</v>
      </c>
      <c r="G28" s="52">
        <v>0</v>
      </c>
      <c r="H28" s="71">
        <v>395</v>
      </c>
      <c r="I28" s="48">
        <v>0</v>
      </c>
      <c r="J28" s="52"/>
      <c r="K28" s="52">
        <v>0</v>
      </c>
      <c r="L28" s="52">
        <v>24</v>
      </c>
      <c r="M28" s="52">
        <v>0</v>
      </c>
      <c r="N28" s="52">
        <v>0</v>
      </c>
      <c r="O28" s="52">
        <v>0</v>
      </c>
      <c r="P28" s="52">
        <v>0</v>
      </c>
      <c r="Q28" s="52">
        <v>1</v>
      </c>
      <c r="R28" s="71">
        <v>25</v>
      </c>
      <c r="S28" s="48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71">
        <v>0</v>
      </c>
      <c r="AC28" s="48">
        <v>1014</v>
      </c>
      <c r="AD28" s="71">
        <v>16219</v>
      </c>
      <c r="AE28" s="48">
        <v>505</v>
      </c>
      <c r="AF28" s="71">
        <v>7575</v>
      </c>
      <c r="AG28" s="48">
        <v>1014</v>
      </c>
      <c r="AH28" s="71">
        <v>16219</v>
      </c>
      <c r="AI28" s="48">
        <v>505</v>
      </c>
      <c r="AJ28" s="71">
        <v>7575</v>
      </c>
      <c r="AK28" s="48">
        <v>0</v>
      </c>
      <c r="AL28" s="52">
        <v>0</v>
      </c>
      <c r="AM28" s="71">
        <v>0</v>
      </c>
      <c r="AN28" s="72">
        <v>0</v>
      </c>
      <c r="AO28" s="484">
        <v>0</v>
      </c>
      <c r="AP28" s="48">
        <v>0</v>
      </c>
      <c r="AQ28" s="52">
        <v>0</v>
      </c>
      <c r="AR28" s="73">
        <v>0</v>
      </c>
      <c r="AS28" s="74">
        <v>0</v>
      </c>
      <c r="AT28" s="484">
        <v>0</v>
      </c>
      <c r="AU28" s="48">
        <v>3280</v>
      </c>
      <c r="AV28" s="608">
        <v>0</v>
      </c>
      <c r="AW28" s="458">
        <v>165</v>
      </c>
      <c r="AX28" s="52">
        <v>60</v>
      </c>
      <c r="AY28" s="52">
        <v>45</v>
      </c>
      <c r="AZ28" s="52">
        <v>3</v>
      </c>
      <c r="BA28" s="75">
        <v>108</v>
      </c>
      <c r="BB28" s="52">
        <v>57</v>
      </c>
      <c r="BC28" s="52">
        <v>0</v>
      </c>
      <c r="BD28" s="52">
        <v>1</v>
      </c>
      <c r="BE28" s="52">
        <v>46</v>
      </c>
      <c r="BF28" s="52">
        <v>63</v>
      </c>
      <c r="BG28" s="73">
        <v>25</v>
      </c>
      <c r="BH28" s="48">
        <v>8</v>
      </c>
      <c r="BI28" s="52">
        <v>0</v>
      </c>
      <c r="BJ28" s="73">
        <v>8</v>
      </c>
      <c r="BK28" s="73">
        <v>156</v>
      </c>
      <c r="BL28" s="48">
        <v>9500</v>
      </c>
      <c r="BM28" s="73">
        <v>705</v>
      </c>
      <c r="BN28" s="694">
        <v>0</v>
      </c>
      <c r="BO28" s="695">
        <v>0</v>
      </c>
      <c r="BP28" s="695">
        <v>0</v>
      </c>
      <c r="BQ28" s="695">
        <v>0</v>
      </c>
      <c r="BR28" s="902">
        <v>0</v>
      </c>
      <c r="BS28" s="924">
        <v>0</v>
      </c>
      <c r="BT28" s="921">
        <v>0</v>
      </c>
      <c r="BU28" s="695">
        <v>0</v>
      </c>
      <c r="BV28" s="924">
        <v>0</v>
      </c>
      <c r="BW28" s="696">
        <v>0</v>
      </c>
      <c r="BX28" s="694">
        <v>0</v>
      </c>
      <c r="BY28" s="695">
        <v>0</v>
      </c>
      <c r="BZ28" s="695">
        <v>0</v>
      </c>
      <c r="CA28" s="695">
        <v>0</v>
      </c>
      <c r="CB28" s="695">
        <v>0</v>
      </c>
      <c r="CC28" s="696">
        <v>0</v>
      </c>
      <c r="CD28" s="695">
        <v>0</v>
      </c>
      <c r="CE28" s="695">
        <v>0</v>
      </c>
      <c r="CF28" s="695">
        <v>0</v>
      </c>
      <c r="CG28" s="71">
        <v>0</v>
      </c>
      <c r="CH28" s="694">
        <v>0</v>
      </c>
      <c r="CI28" s="695">
        <v>0</v>
      </c>
      <c r="CJ28" s="695">
        <v>0</v>
      </c>
      <c r="CK28" s="695">
        <v>0</v>
      </c>
      <c r="CL28" s="608">
        <v>0</v>
      </c>
      <c r="CM28" s="694">
        <v>0</v>
      </c>
      <c r="CN28" s="695">
        <v>0</v>
      </c>
      <c r="CO28" s="695">
        <v>0</v>
      </c>
      <c r="CP28" s="695">
        <v>0</v>
      </c>
      <c r="CQ28" s="695">
        <v>0</v>
      </c>
      <c r="CR28" s="695">
        <v>0</v>
      </c>
      <c r="CS28" s="695">
        <v>0</v>
      </c>
      <c r="CT28" s="902">
        <v>0</v>
      </c>
      <c r="CU28" s="76">
        <v>0</v>
      </c>
      <c r="CV28" s="77">
        <v>0</v>
      </c>
      <c r="CW28" s="77">
        <v>0</v>
      </c>
      <c r="CX28" s="78">
        <v>0</v>
      </c>
      <c r="CY28" s="469">
        <v>0</v>
      </c>
      <c r="CZ28" s="79">
        <v>0</v>
      </c>
      <c r="DA28" s="79">
        <v>0</v>
      </c>
      <c r="DB28" s="470">
        <v>0</v>
      </c>
      <c r="DC28" s="48">
        <v>0</v>
      </c>
      <c r="DD28" s="52">
        <v>13000</v>
      </c>
      <c r="DE28" s="52">
        <v>13500</v>
      </c>
      <c r="DF28" s="52">
        <v>81</v>
      </c>
      <c r="DG28" s="52">
        <v>27</v>
      </c>
      <c r="DH28" s="80">
        <v>108</v>
      </c>
      <c r="DI28" s="81"/>
      <c r="DJ28" s="82"/>
      <c r="DK28" s="82">
        <v>49</v>
      </c>
      <c r="DL28" s="82">
        <v>15</v>
      </c>
      <c r="DM28" s="82">
        <v>1</v>
      </c>
      <c r="DN28" s="82">
        <v>5</v>
      </c>
      <c r="DO28" s="82">
        <v>1</v>
      </c>
      <c r="DP28" s="65">
        <v>71</v>
      </c>
      <c r="DQ28" s="81">
        <v>0</v>
      </c>
      <c r="DR28" s="82">
        <v>0</v>
      </c>
      <c r="DS28" s="82">
        <v>0</v>
      </c>
      <c r="DT28" s="82">
        <v>0</v>
      </c>
      <c r="DU28" s="82">
        <v>0</v>
      </c>
      <c r="DV28" s="82">
        <v>0</v>
      </c>
      <c r="DW28" s="82">
        <v>0</v>
      </c>
      <c r="DX28" s="65">
        <v>0</v>
      </c>
      <c r="DY28" s="474">
        <v>0</v>
      </c>
      <c r="DZ28" s="48">
        <v>0</v>
      </c>
      <c r="EA28" s="52">
        <v>0</v>
      </c>
      <c r="EB28" s="73">
        <v>0</v>
      </c>
      <c r="EC28" s="81">
        <v>0</v>
      </c>
      <c r="ED28" s="82">
        <v>0</v>
      </c>
      <c r="EE28" s="82">
        <v>401</v>
      </c>
      <c r="EF28" s="82">
        <v>89</v>
      </c>
      <c r="EG28" s="82">
        <v>0</v>
      </c>
      <c r="EH28" s="82">
        <v>11</v>
      </c>
      <c r="EI28" s="82">
        <v>0</v>
      </c>
      <c r="EJ28" s="84">
        <v>0</v>
      </c>
      <c r="EK28" s="787">
        <v>501</v>
      </c>
      <c r="EL28" s="81">
        <v>1</v>
      </c>
      <c r="EM28" s="82">
        <v>1</v>
      </c>
      <c r="EN28" s="82">
        <v>964</v>
      </c>
      <c r="EO28" s="82">
        <v>98</v>
      </c>
      <c r="EP28" s="82">
        <v>10</v>
      </c>
      <c r="EQ28" s="82">
        <v>154</v>
      </c>
      <c r="ER28" s="82">
        <v>0</v>
      </c>
      <c r="ES28" s="82">
        <v>0</v>
      </c>
      <c r="ET28" s="474">
        <v>1228</v>
      </c>
      <c r="EU28" s="84">
        <v>1729</v>
      </c>
      <c r="EV28" s="81">
        <v>161</v>
      </c>
      <c r="EW28" s="82">
        <v>36</v>
      </c>
      <c r="EX28" s="82">
        <v>16258</v>
      </c>
      <c r="EY28" s="82">
        <v>565</v>
      </c>
      <c r="EZ28" s="82">
        <v>139</v>
      </c>
      <c r="FA28" s="82">
        <v>1557</v>
      </c>
      <c r="FB28" s="82">
        <v>0</v>
      </c>
      <c r="FC28" s="82">
        <v>0</v>
      </c>
      <c r="FD28" s="788">
        <v>23</v>
      </c>
      <c r="FE28" s="474">
        <v>18739</v>
      </c>
      <c r="FF28" s="81">
        <v>17326</v>
      </c>
      <c r="FG28" s="82">
        <v>190</v>
      </c>
      <c r="FH28" s="82">
        <v>0</v>
      </c>
      <c r="FI28" s="82">
        <v>1292</v>
      </c>
      <c r="FJ28" s="82">
        <v>3</v>
      </c>
      <c r="FK28" s="82">
        <v>0</v>
      </c>
      <c r="FL28" s="82">
        <v>14</v>
      </c>
      <c r="FM28" s="82">
        <v>1</v>
      </c>
      <c r="FN28" s="82">
        <v>0</v>
      </c>
      <c r="FO28" s="82">
        <v>0</v>
      </c>
      <c r="FP28" s="84">
        <v>9</v>
      </c>
      <c r="FQ28" s="474">
        <v>18835</v>
      </c>
      <c r="FR28" s="81">
        <v>254</v>
      </c>
      <c r="FS28" s="82">
        <v>1</v>
      </c>
      <c r="FT28" s="82">
        <v>192.9842931937173</v>
      </c>
      <c r="FU28" s="82">
        <v>1.0157068062827226</v>
      </c>
      <c r="FV28" s="83">
        <v>449</v>
      </c>
      <c r="FW28" s="82">
        <v>95</v>
      </c>
      <c r="FX28" s="82">
        <v>0</v>
      </c>
      <c r="FY28" s="83">
        <v>95</v>
      </c>
      <c r="FZ28" s="88">
        <v>544</v>
      </c>
      <c r="GA28" s="81">
        <v>17</v>
      </c>
      <c r="GB28" s="82">
        <v>0</v>
      </c>
      <c r="GC28" s="82">
        <v>5</v>
      </c>
      <c r="GD28" s="82">
        <v>0</v>
      </c>
      <c r="GE28" s="83">
        <v>22</v>
      </c>
      <c r="GF28" s="82"/>
      <c r="GG28" s="82"/>
      <c r="GH28" s="83">
        <v>0</v>
      </c>
      <c r="GI28" s="88">
        <v>22</v>
      </c>
      <c r="GJ28" s="81">
        <v>26</v>
      </c>
      <c r="GK28" s="82">
        <v>4</v>
      </c>
      <c r="GL28" s="82">
        <v>104</v>
      </c>
      <c r="GM28" s="82">
        <v>8</v>
      </c>
      <c r="GN28" s="83">
        <v>142</v>
      </c>
      <c r="GO28" s="82">
        <v>0</v>
      </c>
      <c r="GP28" s="82">
        <v>0</v>
      </c>
      <c r="GQ28" s="83">
        <v>0</v>
      </c>
      <c r="GR28" s="88">
        <v>142</v>
      </c>
      <c r="GS28" s="81">
        <v>9</v>
      </c>
      <c r="GT28" s="82">
        <v>5</v>
      </c>
      <c r="GU28" s="82">
        <v>11</v>
      </c>
      <c r="GV28" s="82">
        <v>7</v>
      </c>
      <c r="GW28" s="83">
        <v>32</v>
      </c>
      <c r="GX28" s="82">
        <v>0</v>
      </c>
      <c r="GY28" s="82">
        <v>0</v>
      </c>
      <c r="GZ28" s="83">
        <v>0</v>
      </c>
      <c r="HA28" s="88">
        <v>32</v>
      </c>
      <c r="HB28" s="727">
        <v>563.9842931937173</v>
      </c>
      <c r="HC28" s="738">
        <v>566</v>
      </c>
      <c r="HD28" s="729">
        <v>150</v>
      </c>
      <c r="HE28" s="65">
        <v>174</v>
      </c>
      <c r="HF28" s="83">
        <v>740</v>
      </c>
      <c r="HG28" s="595">
        <v>0</v>
      </c>
      <c r="HH28" s="701">
        <v>0</v>
      </c>
      <c r="HI28" s="702">
        <v>0</v>
      </c>
      <c r="HJ28" s="702">
        <v>0</v>
      </c>
      <c r="HK28" s="702">
        <v>0</v>
      </c>
      <c r="HL28" s="703">
        <v>0</v>
      </c>
      <c r="HM28" s="701">
        <v>0</v>
      </c>
      <c r="HN28" s="703">
        <v>0</v>
      </c>
      <c r="HO28" s="701">
        <v>13</v>
      </c>
      <c r="HP28" s="704">
        <v>20</v>
      </c>
      <c r="HQ28" s="704">
        <v>2950</v>
      </c>
      <c r="HR28" s="703">
        <v>4150</v>
      </c>
      <c r="HS28" s="789">
        <v>0</v>
      </c>
      <c r="HT28" s="790">
        <v>0</v>
      </c>
      <c r="HU28" s="790">
        <v>0</v>
      </c>
      <c r="HV28" s="791">
        <v>0</v>
      </c>
      <c r="HW28" s="792">
        <v>0</v>
      </c>
      <c r="HX28" s="790">
        <v>0</v>
      </c>
      <c r="HY28" s="790">
        <v>0</v>
      </c>
      <c r="HZ28" s="790">
        <v>0</v>
      </c>
      <c r="IA28" s="791">
        <v>142616</v>
      </c>
      <c r="IB28" s="48">
        <v>1</v>
      </c>
      <c r="IC28" s="52">
        <v>0</v>
      </c>
      <c r="ID28" s="73">
        <v>0</v>
      </c>
    </row>
    <row r="29" spans="1:238" s="53" customFormat="1" ht="15.75" customHeight="1">
      <c r="A29" s="742">
        <v>23</v>
      </c>
      <c r="B29" s="742" t="s">
        <v>848</v>
      </c>
      <c r="C29" s="742" t="s">
        <v>109</v>
      </c>
      <c r="D29" s="742">
        <v>23</v>
      </c>
      <c r="E29" s="599" t="s">
        <v>314</v>
      </c>
      <c r="F29" s="451">
        <v>172</v>
      </c>
      <c r="G29" s="52">
        <v>1</v>
      </c>
      <c r="H29" s="71">
        <v>173</v>
      </c>
      <c r="I29" s="48">
        <v>0</v>
      </c>
      <c r="J29" s="52"/>
      <c r="K29" s="52">
        <v>0</v>
      </c>
      <c r="L29" s="52">
        <v>2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71">
        <v>2</v>
      </c>
      <c r="S29" s="48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71">
        <v>0</v>
      </c>
      <c r="AC29" s="48">
        <v>862</v>
      </c>
      <c r="AD29" s="71">
        <v>12940</v>
      </c>
      <c r="AE29" s="48">
        <v>263</v>
      </c>
      <c r="AF29" s="71">
        <v>3873</v>
      </c>
      <c r="AG29" s="48">
        <v>862</v>
      </c>
      <c r="AH29" s="71">
        <v>12940</v>
      </c>
      <c r="AI29" s="48">
        <v>263</v>
      </c>
      <c r="AJ29" s="71">
        <v>3873</v>
      </c>
      <c r="AK29" s="48">
        <v>0</v>
      </c>
      <c r="AL29" s="52">
        <v>0</v>
      </c>
      <c r="AM29" s="71">
        <v>0</v>
      </c>
      <c r="AN29" s="72">
        <v>0</v>
      </c>
      <c r="AO29" s="484">
        <v>0</v>
      </c>
      <c r="AP29" s="48">
        <v>0</v>
      </c>
      <c r="AQ29" s="52">
        <v>0</v>
      </c>
      <c r="AR29" s="73">
        <v>0</v>
      </c>
      <c r="AS29" s="74">
        <v>0</v>
      </c>
      <c r="AT29" s="484">
        <v>0</v>
      </c>
      <c r="AU29" s="48">
        <v>348</v>
      </c>
      <c r="AV29" s="608">
        <v>53</v>
      </c>
      <c r="AW29" s="458">
        <v>133</v>
      </c>
      <c r="AX29" s="52">
        <v>49</v>
      </c>
      <c r="AY29" s="52">
        <v>10</v>
      </c>
      <c r="AZ29" s="52">
        <v>2</v>
      </c>
      <c r="BA29" s="75">
        <v>61</v>
      </c>
      <c r="BB29" s="52">
        <v>72</v>
      </c>
      <c r="BC29" s="52">
        <v>3</v>
      </c>
      <c r="BD29" s="52">
        <v>1</v>
      </c>
      <c r="BE29" s="52">
        <v>16</v>
      </c>
      <c r="BF29" s="52">
        <v>41</v>
      </c>
      <c r="BG29" s="73">
        <v>23</v>
      </c>
      <c r="BH29" s="48">
        <v>3</v>
      </c>
      <c r="BI29" s="52">
        <v>0</v>
      </c>
      <c r="BJ29" s="73">
        <v>3</v>
      </c>
      <c r="BK29" s="73">
        <v>54</v>
      </c>
      <c r="BL29" s="48">
        <v>71</v>
      </c>
      <c r="BM29" s="73">
        <v>50</v>
      </c>
      <c r="BN29" s="694">
        <v>0</v>
      </c>
      <c r="BO29" s="695">
        <v>0</v>
      </c>
      <c r="BP29" s="695">
        <v>0</v>
      </c>
      <c r="BQ29" s="695">
        <v>0</v>
      </c>
      <c r="BR29" s="902">
        <v>0</v>
      </c>
      <c r="BS29" s="924">
        <v>0</v>
      </c>
      <c r="BT29" s="921">
        <v>0</v>
      </c>
      <c r="BU29" s="695">
        <v>0</v>
      </c>
      <c r="BV29" s="924">
        <v>0</v>
      </c>
      <c r="BW29" s="696">
        <v>0</v>
      </c>
      <c r="BX29" s="694">
        <v>0</v>
      </c>
      <c r="BY29" s="695">
        <v>0</v>
      </c>
      <c r="BZ29" s="695">
        <v>0</v>
      </c>
      <c r="CA29" s="695">
        <v>0</v>
      </c>
      <c r="CB29" s="695">
        <v>0</v>
      </c>
      <c r="CC29" s="696">
        <v>0</v>
      </c>
      <c r="CD29" s="695">
        <v>0</v>
      </c>
      <c r="CE29" s="695">
        <v>0</v>
      </c>
      <c r="CF29" s="695">
        <v>0</v>
      </c>
      <c r="CG29" s="71">
        <v>0</v>
      </c>
      <c r="CH29" s="694">
        <v>0</v>
      </c>
      <c r="CI29" s="695">
        <v>0</v>
      </c>
      <c r="CJ29" s="695">
        <v>0</v>
      </c>
      <c r="CK29" s="695">
        <v>0</v>
      </c>
      <c r="CL29" s="608">
        <v>0</v>
      </c>
      <c r="CM29" s="694">
        <v>0</v>
      </c>
      <c r="CN29" s="695">
        <v>0</v>
      </c>
      <c r="CO29" s="695">
        <v>0</v>
      </c>
      <c r="CP29" s="695">
        <v>0</v>
      </c>
      <c r="CQ29" s="695">
        <v>0</v>
      </c>
      <c r="CR29" s="695">
        <v>0</v>
      </c>
      <c r="CS29" s="695">
        <v>0</v>
      </c>
      <c r="CT29" s="902">
        <v>0</v>
      </c>
      <c r="CU29" s="76">
        <v>0</v>
      </c>
      <c r="CV29" s="77">
        <v>0</v>
      </c>
      <c r="CW29" s="77">
        <v>0</v>
      </c>
      <c r="CX29" s="78">
        <v>0</v>
      </c>
      <c r="CY29" s="469">
        <v>0</v>
      </c>
      <c r="CZ29" s="79">
        <v>0</v>
      </c>
      <c r="DA29" s="79">
        <v>0</v>
      </c>
      <c r="DB29" s="470">
        <v>0</v>
      </c>
      <c r="DC29" s="48">
        <v>2281</v>
      </c>
      <c r="DD29" s="52">
        <v>0</v>
      </c>
      <c r="DE29" s="52">
        <v>5600</v>
      </c>
      <c r="DF29" s="52">
        <v>0</v>
      </c>
      <c r="DG29" s="52">
        <v>58</v>
      </c>
      <c r="DH29" s="80">
        <v>58</v>
      </c>
      <c r="DI29" s="81"/>
      <c r="DJ29" s="82"/>
      <c r="DK29" s="82">
        <v>9</v>
      </c>
      <c r="DL29" s="82"/>
      <c r="DM29" s="82"/>
      <c r="DN29" s="82"/>
      <c r="DO29" s="82">
        <v>2</v>
      </c>
      <c r="DP29" s="65">
        <v>11</v>
      </c>
      <c r="DQ29" s="81">
        <v>2</v>
      </c>
      <c r="DR29" s="82">
        <v>0</v>
      </c>
      <c r="DS29" s="82">
        <v>21</v>
      </c>
      <c r="DT29" s="82">
        <v>5</v>
      </c>
      <c r="DU29" s="82">
        <v>1</v>
      </c>
      <c r="DV29" s="82">
        <v>7</v>
      </c>
      <c r="DW29" s="82">
        <v>0</v>
      </c>
      <c r="DX29" s="65">
        <v>36</v>
      </c>
      <c r="DY29" s="474">
        <v>7</v>
      </c>
      <c r="DZ29" s="48">
        <v>0</v>
      </c>
      <c r="EA29" s="52">
        <v>0</v>
      </c>
      <c r="EB29" s="73">
        <v>0</v>
      </c>
      <c r="EC29" s="81">
        <v>0</v>
      </c>
      <c r="ED29" s="82">
        <v>0</v>
      </c>
      <c r="EE29" s="82">
        <v>58</v>
      </c>
      <c r="EF29" s="82">
        <v>2</v>
      </c>
      <c r="EG29" s="82">
        <v>0</v>
      </c>
      <c r="EH29" s="82">
        <v>0</v>
      </c>
      <c r="EI29" s="82">
        <v>0</v>
      </c>
      <c r="EJ29" s="84">
        <v>0</v>
      </c>
      <c r="EK29" s="787">
        <v>60</v>
      </c>
      <c r="EL29" s="81">
        <v>1</v>
      </c>
      <c r="EM29" s="82">
        <v>0</v>
      </c>
      <c r="EN29" s="82">
        <v>263</v>
      </c>
      <c r="EO29" s="82">
        <v>1</v>
      </c>
      <c r="EP29" s="82">
        <v>9</v>
      </c>
      <c r="EQ29" s="82">
        <v>91</v>
      </c>
      <c r="ER29" s="82">
        <v>0</v>
      </c>
      <c r="ES29" s="82">
        <v>0</v>
      </c>
      <c r="ET29" s="474">
        <v>365</v>
      </c>
      <c r="EU29" s="84">
        <v>425</v>
      </c>
      <c r="EV29" s="81">
        <v>4</v>
      </c>
      <c r="EW29" s="82">
        <v>15</v>
      </c>
      <c r="EX29" s="82">
        <v>4739</v>
      </c>
      <c r="EY29" s="82">
        <v>410</v>
      </c>
      <c r="EZ29" s="82">
        <v>201</v>
      </c>
      <c r="FA29" s="82">
        <v>3622</v>
      </c>
      <c r="FB29" s="82">
        <v>5</v>
      </c>
      <c r="FC29" s="82">
        <v>0</v>
      </c>
      <c r="FD29" s="788">
        <v>40</v>
      </c>
      <c r="FE29" s="474">
        <v>9036</v>
      </c>
      <c r="FF29" s="81">
        <v>519</v>
      </c>
      <c r="FG29" s="82">
        <v>8217</v>
      </c>
      <c r="FH29" s="82">
        <v>0</v>
      </c>
      <c r="FI29" s="82">
        <v>0</v>
      </c>
      <c r="FJ29" s="82">
        <v>23</v>
      </c>
      <c r="FK29" s="82">
        <v>287</v>
      </c>
      <c r="FL29" s="82">
        <v>74</v>
      </c>
      <c r="FM29" s="82">
        <v>0</v>
      </c>
      <c r="FN29" s="82">
        <v>0</v>
      </c>
      <c r="FO29" s="82">
        <v>0</v>
      </c>
      <c r="FP29" s="84">
        <v>13</v>
      </c>
      <c r="FQ29" s="474">
        <v>9133</v>
      </c>
      <c r="FR29" s="81"/>
      <c r="FS29" s="82"/>
      <c r="FT29" s="82"/>
      <c r="FU29" s="82"/>
      <c r="FV29" s="83">
        <v>0</v>
      </c>
      <c r="FW29" s="82"/>
      <c r="FX29" s="82"/>
      <c r="FY29" s="83">
        <v>0</v>
      </c>
      <c r="FZ29" s="88">
        <v>0</v>
      </c>
      <c r="GA29" s="81">
        <v>8</v>
      </c>
      <c r="GB29" s="82">
        <v>1</v>
      </c>
      <c r="GC29" s="82"/>
      <c r="GD29" s="82"/>
      <c r="GE29" s="83">
        <v>9</v>
      </c>
      <c r="GF29" s="82"/>
      <c r="GG29" s="82"/>
      <c r="GH29" s="83">
        <v>0</v>
      </c>
      <c r="GI29" s="88">
        <v>9</v>
      </c>
      <c r="GJ29" s="81">
        <v>13</v>
      </c>
      <c r="GK29" s="82">
        <v>0</v>
      </c>
      <c r="GL29" s="82">
        <v>16</v>
      </c>
      <c r="GM29" s="82">
        <v>0</v>
      </c>
      <c r="GN29" s="83">
        <v>29</v>
      </c>
      <c r="GO29" s="82">
        <v>0</v>
      </c>
      <c r="GP29" s="82">
        <v>0</v>
      </c>
      <c r="GQ29" s="83">
        <v>0</v>
      </c>
      <c r="GR29" s="88">
        <v>29</v>
      </c>
      <c r="GS29" s="81">
        <v>32</v>
      </c>
      <c r="GT29" s="82">
        <v>0</v>
      </c>
      <c r="GU29" s="82">
        <v>17</v>
      </c>
      <c r="GV29" s="82">
        <v>2</v>
      </c>
      <c r="GW29" s="83">
        <v>51</v>
      </c>
      <c r="GX29" s="82">
        <v>0</v>
      </c>
      <c r="GY29" s="82">
        <v>1</v>
      </c>
      <c r="GZ29" s="83">
        <v>1</v>
      </c>
      <c r="HA29" s="88">
        <v>52</v>
      </c>
      <c r="HB29" s="727">
        <v>8</v>
      </c>
      <c r="HC29" s="738">
        <v>9</v>
      </c>
      <c r="HD29" s="729">
        <v>78</v>
      </c>
      <c r="HE29" s="65">
        <v>81</v>
      </c>
      <c r="HF29" s="83">
        <v>90</v>
      </c>
      <c r="HG29" s="595">
        <v>12</v>
      </c>
      <c r="HH29" s="701">
        <v>20</v>
      </c>
      <c r="HI29" s="702">
        <v>1</v>
      </c>
      <c r="HJ29" s="702">
        <v>1</v>
      </c>
      <c r="HK29" s="702">
        <v>0</v>
      </c>
      <c r="HL29" s="703">
        <v>0</v>
      </c>
      <c r="HM29" s="701">
        <v>170</v>
      </c>
      <c r="HN29" s="703">
        <v>77</v>
      </c>
      <c r="HO29" s="701">
        <v>1</v>
      </c>
      <c r="HP29" s="704">
        <v>0</v>
      </c>
      <c r="HQ29" s="704">
        <v>1</v>
      </c>
      <c r="HR29" s="703">
        <v>28</v>
      </c>
      <c r="HS29" s="789">
        <v>23</v>
      </c>
      <c r="HT29" s="790">
        <v>9</v>
      </c>
      <c r="HU29" s="790">
        <v>0</v>
      </c>
      <c r="HV29" s="791">
        <v>0</v>
      </c>
      <c r="HW29" s="792">
        <v>0</v>
      </c>
      <c r="HX29" s="790">
        <v>0</v>
      </c>
      <c r="HY29" s="790">
        <v>0</v>
      </c>
      <c r="HZ29" s="790">
        <v>0</v>
      </c>
      <c r="IA29" s="791">
        <v>64247</v>
      </c>
      <c r="IB29" s="48">
        <v>0</v>
      </c>
      <c r="IC29" s="52">
        <v>0</v>
      </c>
      <c r="ID29" s="73">
        <v>0</v>
      </c>
    </row>
    <row r="30" spans="1:238" s="53" customFormat="1" ht="15.75" customHeight="1">
      <c r="A30" s="742">
        <v>24</v>
      </c>
      <c r="B30" s="742" t="s">
        <v>848</v>
      </c>
      <c r="C30" s="742" t="s">
        <v>110</v>
      </c>
      <c r="D30" s="741">
        <v>24</v>
      </c>
      <c r="E30" s="599" t="s">
        <v>315</v>
      </c>
      <c r="F30" s="451">
        <v>215</v>
      </c>
      <c r="G30" s="52">
        <v>1</v>
      </c>
      <c r="H30" s="71">
        <v>216</v>
      </c>
      <c r="I30" s="48">
        <v>0</v>
      </c>
      <c r="J30" s="52"/>
      <c r="K30" s="52">
        <v>0</v>
      </c>
      <c r="L30" s="52">
        <v>2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71">
        <v>2</v>
      </c>
      <c r="S30" s="48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71">
        <v>0</v>
      </c>
      <c r="AC30" s="48">
        <v>1085</v>
      </c>
      <c r="AD30" s="71">
        <v>24744</v>
      </c>
      <c r="AE30" s="48">
        <v>287</v>
      </c>
      <c r="AF30" s="71">
        <v>9039</v>
      </c>
      <c r="AG30" s="48">
        <v>1085</v>
      </c>
      <c r="AH30" s="71">
        <v>24748</v>
      </c>
      <c r="AI30" s="48">
        <v>287</v>
      </c>
      <c r="AJ30" s="71">
        <v>9040</v>
      </c>
      <c r="AK30" s="48">
        <v>28920</v>
      </c>
      <c r="AL30" s="52">
        <v>29955</v>
      </c>
      <c r="AM30" s="71">
        <v>1035</v>
      </c>
      <c r="AN30" s="72">
        <v>0</v>
      </c>
      <c r="AO30" s="484">
        <v>1035</v>
      </c>
      <c r="AP30" s="48">
        <v>0</v>
      </c>
      <c r="AQ30" s="52">
        <v>0</v>
      </c>
      <c r="AR30" s="73">
        <v>0</v>
      </c>
      <c r="AS30" s="74">
        <v>0</v>
      </c>
      <c r="AT30" s="484">
        <v>0</v>
      </c>
      <c r="AU30" s="48">
        <v>861</v>
      </c>
      <c r="AV30" s="608">
        <v>0</v>
      </c>
      <c r="AW30" s="458">
        <v>310</v>
      </c>
      <c r="AX30" s="52">
        <v>165</v>
      </c>
      <c r="AY30" s="52">
        <v>12</v>
      </c>
      <c r="AZ30" s="52">
        <v>18</v>
      </c>
      <c r="BA30" s="75">
        <v>195</v>
      </c>
      <c r="BB30" s="52">
        <v>115</v>
      </c>
      <c r="BC30" s="52">
        <v>1</v>
      </c>
      <c r="BD30" s="52">
        <v>14</v>
      </c>
      <c r="BE30" s="52">
        <v>46</v>
      </c>
      <c r="BF30" s="52">
        <v>134</v>
      </c>
      <c r="BG30" s="73">
        <v>15</v>
      </c>
      <c r="BH30" s="48">
        <v>3</v>
      </c>
      <c r="BI30" s="52">
        <v>0</v>
      </c>
      <c r="BJ30" s="73">
        <v>3</v>
      </c>
      <c r="BK30" s="73">
        <v>44</v>
      </c>
      <c r="BL30" s="48">
        <v>740</v>
      </c>
      <c r="BM30" s="73">
        <v>0</v>
      </c>
      <c r="BN30" s="694">
        <v>0</v>
      </c>
      <c r="BO30" s="695">
        <v>0</v>
      </c>
      <c r="BP30" s="695">
        <v>0</v>
      </c>
      <c r="BQ30" s="695">
        <v>0</v>
      </c>
      <c r="BR30" s="902">
        <v>0</v>
      </c>
      <c r="BS30" s="924">
        <v>0</v>
      </c>
      <c r="BT30" s="921">
        <v>0</v>
      </c>
      <c r="BU30" s="695">
        <v>0</v>
      </c>
      <c r="BV30" s="924">
        <v>0</v>
      </c>
      <c r="BW30" s="696">
        <v>0</v>
      </c>
      <c r="BX30" s="694">
        <v>0</v>
      </c>
      <c r="BY30" s="695">
        <v>0</v>
      </c>
      <c r="BZ30" s="695">
        <v>0</v>
      </c>
      <c r="CA30" s="695">
        <v>0</v>
      </c>
      <c r="CB30" s="695">
        <v>0</v>
      </c>
      <c r="CC30" s="696">
        <v>0</v>
      </c>
      <c r="CD30" s="695">
        <v>0</v>
      </c>
      <c r="CE30" s="695">
        <v>0</v>
      </c>
      <c r="CF30" s="695">
        <v>0</v>
      </c>
      <c r="CG30" s="71">
        <v>0</v>
      </c>
      <c r="CH30" s="694">
        <v>0</v>
      </c>
      <c r="CI30" s="695">
        <v>0</v>
      </c>
      <c r="CJ30" s="695">
        <v>0</v>
      </c>
      <c r="CK30" s="695">
        <v>0</v>
      </c>
      <c r="CL30" s="608">
        <v>0</v>
      </c>
      <c r="CM30" s="694">
        <v>0</v>
      </c>
      <c r="CN30" s="695">
        <v>0</v>
      </c>
      <c r="CO30" s="695">
        <v>0</v>
      </c>
      <c r="CP30" s="695">
        <v>0</v>
      </c>
      <c r="CQ30" s="695">
        <v>4</v>
      </c>
      <c r="CR30" s="695">
        <v>0</v>
      </c>
      <c r="CS30" s="695">
        <v>1</v>
      </c>
      <c r="CT30" s="902">
        <v>0</v>
      </c>
      <c r="CU30" s="76">
        <v>0</v>
      </c>
      <c r="CV30" s="77">
        <v>0</v>
      </c>
      <c r="CW30" s="77">
        <v>0</v>
      </c>
      <c r="CX30" s="78">
        <v>0</v>
      </c>
      <c r="CY30" s="469">
        <v>0</v>
      </c>
      <c r="CZ30" s="79">
        <v>0</v>
      </c>
      <c r="DA30" s="79">
        <v>0</v>
      </c>
      <c r="DB30" s="470">
        <v>0</v>
      </c>
      <c r="DC30" s="48">
        <v>8500</v>
      </c>
      <c r="DD30" s="52">
        <v>50000</v>
      </c>
      <c r="DE30" s="52">
        <v>9500</v>
      </c>
      <c r="DF30" s="52">
        <v>150</v>
      </c>
      <c r="DG30" s="52">
        <v>40</v>
      </c>
      <c r="DH30" s="80">
        <v>190</v>
      </c>
      <c r="DI30" s="81">
        <v>2</v>
      </c>
      <c r="DJ30" s="82"/>
      <c r="DK30" s="82">
        <v>75</v>
      </c>
      <c r="DL30" s="82"/>
      <c r="DM30" s="82"/>
      <c r="DN30" s="82">
        <v>4</v>
      </c>
      <c r="DO30" s="82">
        <v>0</v>
      </c>
      <c r="DP30" s="65">
        <v>81</v>
      </c>
      <c r="DQ30" s="81">
        <v>4</v>
      </c>
      <c r="DR30" s="82">
        <v>2</v>
      </c>
      <c r="DS30" s="82">
        <v>110</v>
      </c>
      <c r="DT30" s="82">
        <v>7</v>
      </c>
      <c r="DU30" s="82">
        <v>0</v>
      </c>
      <c r="DV30" s="82">
        <v>12</v>
      </c>
      <c r="DW30" s="82">
        <v>0</v>
      </c>
      <c r="DX30" s="65">
        <v>135</v>
      </c>
      <c r="DY30" s="474">
        <v>0</v>
      </c>
      <c r="DZ30" s="48">
        <v>0</v>
      </c>
      <c r="EA30" s="52">
        <v>0</v>
      </c>
      <c r="EB30" s="73">
        <v>0</v>
      </c>
      <c r="EC30" s="81">
        <v>2</v>
      </c>
      <c r="ED30" s="82">
        <v>0</v>
      </c>
      <c r="EE30" s="82">
        <v>696</v>
      </c>
      <c r="EF30" s="82">
        <v>0</v>
      </c>
      <c r="EG30" s="82">
        <v>0</v>
      </c>
      <c r="EH30" s="82">
        <v>2</v>
      </c>
      <c r="EI30" s="82">
        <v>0</v>
      </c>
      <c r="EJ30" s="84">
        <v>0</v>
      </c>
      <c r="EK30" s="787">
        <v>700</v>
      </c>
      <c r="EL30" s="81">
        <v>0</v>
      </c>
      <c r="EM30" s="82">
        <v>2</v>
      </c>
      <c r="EN30" s="82">
        <v>2522</v>
      </c>
      <c r="EO30" s="82">
        <v>13</v>
      </c>
      <c r="EP30" s="82">
        <v>11</v>
      </c>
      <c r="EQ30" s="82">
        <v>102</v>
      </c>
      <c r="ER30" s="82">
        <v>18</v>
      </c>
      <c r="ES30" s="82">
        <v>1</v>
      </c>
      <c r="ET30" s="474">
        <v>2669</v>
      </c>
      <c r="EU30" s="84">
        <v>3369</v>
      </c>
      <c r="EV30" s="81">
        <v>7</v>
      </c>
      <c r="EW30" s="82">
        <v>41</v>
      </c>
      <c r="EX30" s="82">
        <v>11893</v>
      </c>
      <c r="EY30" s="82">
        <v>346</v>
      </c>
      <c r="EZ30" s="82">
        <v>247</v>
      </c>
      <c r="FA30" s="82">
        <v>1256</v>
      </c>
      <c r="FB30" s="82">
        <v>424</v>
      </c>
      <c r="FC30" s="82">
        <v>2</v>
      </c>
      <c r="FD30" s="788">
        <v>10</v>
      </c>
      <c r="FE30" s="474">
        <v>14226</v>
      </c>
      <c r="FF30" s="81">
        <v>9592</v>
      </c>
      <c r="FG30" s="82">
        <v>4373</v>
      </c>
      <c r="FH30" s="82">
        <v>0</v>
      </c>
      <c r="FI30" s="82">
        <v>0</v>
      </c>
      <c r="FJ30" s="82">
        <v>2</v>
      </c>
      <c r="FK30" s="82">
        <v>0</v>
      </c>
      <c r="FL30" s="82">
        <v>350</v>
      </c>
      <c r="FM30" s="82">
        <v>0</v>
      </c>
      <c r="FN30" s="82">
        <v>0</v>
      </c>
      <c r="FO30" s="82">
        <v>0</v>
      </c>
      <c r="FP30" s="84">
        <v>0</v>
      </c>
      <c r="FQ30" s="474">
        <v>14317</v>
      </c>
      <c r="FR30" s="81">
        <v>23</v>
      </c>
      <c r="FS30" s="82">
        <v>0</v>
      </c>
      <c r="FT30" s="82">
        <v>15</v>
      </c>
      <c r="FU30" s="82">
        <v>0</v>
      </c>
      <c r="FV30" s="83">
        <v>38</v>
      </c>
      <c r="FW30" s="82">
        <v>6</v>
      </c>
      <c r="FX30" s="82">
        <v>0</v>
      </c>
      <c r="FY30" s="83">
        <v>6</v>
      </c>
      <c r="FZ30" s="88">
        <v>44</v>
      </c>
      <c r="GA30" s="81">
        <v>17.88235294117647</v>
      </c>
      <c r="GB30" s="82">
        <v>1.1176470588235294</v>
      </c>
      <c r="GC30" s="82">
        <v>16</v>
      </c>
      <c r="GD30" s="82">
        <v>0</v>
      </c>
      <c r="GE30" s="83">
        <v>35</v>
      </c>
      <c r="GF30" s="82"/>
      <c r="GG30" s="82"/>
      <c r="GH30" s="83">
        <v>0</v>
      </c>
      <c r="GI30" s="88">
        <v>35</v>
      </c>
      <c r="GJ30" s="81">
        <v>17</v>
      </c>
      <c r="GK30" s="82">
        <v>0</v>
      </c>
      <c r="GL30" s="82">
        <v>13</v>
      </c>
      <c r="GM30" s="82">
        <v>1</v>
      </c>
      <c r="GN30" s="83">
        <v>31</v>
      </c>
      <c r="GO30" s="82">
        <v>1</v>
      </c>
      <c r="GP30" s="82">
        <v>0</v>
      </c>
      <c r="GQ30" s="83">
        <v>1</v>
      </c>
      <c r="GR30" s="88">
        <v>32</v>
      </c>
      <c r="GS30" s="81">
        <v>53</v>
      </c>
      <c r="GT30" s="82">
        <v>0</v>
      </c>
      <c r="GU30" s="82">
        <v>18</v>
      </c>
      <c r="GV30" s="82">
        <v>0</v>
      </c>
      <c r="GW30" s="83">
        <v>71</v>
      </c>
      <c r="GX30" s="82">
        <v>11</v>
      </c>
      <c r="GY30" s="82">
        <v>0</v>
      </c>
      <c r="GZ30" s="83">
        <v>11</v>
      </c>
      <c r="HA30" s="88">
        <v>82</v>
      </c>
      <c r="HB30" s="727">
        <v>77.88235294117646</v>
      </c>
      <c r="HC30" s="738">
        <v>79</v>
      </c>
      <c r="HD30" s="729">
        <v>113</v>
      </c>
      <c r="HE30" s="65">
        <v>114</v>
      </c>
      <c r="HF30" s="83">
        <v>193</v>
      </c>
      <c r="HG30" s="595">
        <v>11</v>
      </c>
      <c r="HH30" s="701">
        <v>17</v>
      </c>
      <c r="HI30" s="702">
        <v>1</v>
      </c>
      <c r="HJ30" s="702">
        <v>0</v>
      </c>
      <c r="HK30" s="702">
        <v>0</v>
      </c>
      <c r="HL30" s="703">
        <v>0</v>
      </c>
      <c r="HM30" s="701">
        <v>100</v>
      </c>
      <c r="HN30" s="703">
        <v>45</v>
      </c>
      <c r="HO30" s="701">
        <v>16</v>
      </c>
      <c r="HP30" s="704">
        <v>2</v>
      </c>
      <c r="HQ30" s="704">
        <v>10</v>
      </c>
      <c r="HR30" s="703">
        <v>200</v>
      </c>
      <c r="HS30" s="789">
        <v>50</v>
      </c>
      <c r="HT30" s="790">
        <v>25</v>
      </c>
      <c r="HU30" s="790">
        <v>0</v>
      </c>
      <c r="HV30" s="791">
        <v>0</v>
      </c>
      <c r="HW30" s="792">
        <v>0</v>
      </c>
      <c r="HX30" s="790">
        <v>0</v>
      </c>
      <c r="HY30" s="790">
        <v>0</v>
      </c>
      <c r="HZ30" s="790">
        <v>0</v>
      </c>
      <c r="IA30" s="791">
        <v>58844</v>
      </c>
      <c r="IB30" s="48">
        <v>0</v>
      </c>
      <c r="IC30" s="52">
        <v>492</v>
      </c>
      <c r="ID30" s="73">
        <v>0</v>
      </c>
    </row>
    <row r="31" spans="1:238" s="53" customFormat="1" ht="15.75" customHeight="1">
      <c r="A31" s="742">
        <v>25</v>
      </c>
      <c r="B31" s="742" t="s">
        <v>848</v>
      </c>
      <c r="C31" s="742" t="s">
        <v>111</v>
      </c>
      <c r="D31" s="741">
        <v>25</v>
      </c>
      <c r="E31" s="599" t="s">
        <v>316</v>
      </c>
      <c r="F31" s="451">
        <v>675</v>
      </c>
      <c r="G31" s="52">
        <v>1</v>
      </c>
      <c r="H31" s="71">
        <v>676</v>
      </c>
      <c r="I31" s="48">
        <v>0</v>
      </c>
      <c r="J31" s="52"/>
      <c r="K31" s="52">
        <v>0</v>
      </c>
      <c r="L31" s="52">
        <v>10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71">
        <v>10</v>
      </c>
      <c r="S31" s="48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71">
        <v>0</v>
      </c>
      <c r="AC31" s="48">
        <v>955</v>
      </c>
      <c r="AD31" s="71">
        <v>9588</v>
      </c>
      <c r="AE31" s="48">
        <v>803</v>
      </c>
      <c r="AF31" s="71">
        <v>5799</v>
      </c>
      <c r="AG31" s="48">
        <v>955</v>
      </c>
      <c r="AH31" s="71">
        <v>9588</v>
      </c>
      <c r="AI31" s="48">
        <v>803</v>
      </c>
      <c r="AJ31" s="71">
        <v>5799</v>
      </c>
      <c r="AK31" s="48">
        <v>0</v>
      </c>
      <c r="AL31" s="52">
        <v>0</v>
      </c>
      <c r="AM31" s="71">
        <v>0</v>
      </c>
      <c r="AN31" s="72">
        <v>0</v>
      </c>
      <c r="AO31" s="484">
        <v>0</v>
      </c>
      <c r="AP31" s="48">
        <v>0</v>
      </c>
      <c r="AQ31" s="52">
        <v>0</v>
      </c>
      <c r="AR31" s="73">
        <v>0</v>
      </c>
      <c r="AS31" s="74">
        <v>0</v>
      </c>
      <c r="AT31" s="484">
        <v>0</v>
      </c>
      <c r="AU31" s="48">
        <v>2139</v>
      </c>
      <c r="AV31" s="608">
        <v>0</v>
      </c>
      <c r="AW31" s="458">
        <v>52</v>
      </c>
      <c r="AX31" s="52">
        <v>31</v>
      </c>
      <c r="AY31" s="52">
        <v>21</v>
      </c>
      <c r="AZ31" s="52">
        <v>0</v>
      </c>
      <c r="BA31" s="75">
        <v>52</v>
      </c>
      <c r="BB31" s="52">
        <v>0</v>
      </c>
      <c r="BC31" s="52">
        <v>0</v>
      </c>
      <c r="BD31" s="52">
        <v>0</v>
      </c>
      <c r="BE31" s="52">
        <v>32</v>
      </c>
      <c r="BF31" s="52">
        <v>20</v>
      </c>
      <c r="BG31" s="73">
        <v>0</v>
      </c>
      <c r="BH31" s="48">
        <v>5</v>
      </c>
      <c r="BI31" s="52">
        <v>0</v>
      </c>
      <c r="BJ31" s="73">
        <v>5</v>
      </c>
      <c r="BK31" s="73">
        <v>90</v>
      </c>
      <c r="BL31" s="48">
        <v>284</v>
      </c>
      <c r="BM31" s="73">
        <v>89</v>
      </c>
      <c r="BN31" s="694">
        <v>0</v>
      </c>
      <c r="BO31" s="695">
        <v>0</v>
      </c>
      <c r="BP31" s="695">
        <v>0</v>
      </c>
      <c r="BQ31" s="695">
        <v>0</v>
      </c>
      <c r="BR31" s="902">
        <v>0</v>
      </c>
      <c r="BS31" s="924">
        <v>0</v>
      </c>
      <c r="BT31" s="921">
        <v>0</v>
      </c>
      <c r="BU31" s="695">
        <v>0</v>
      </c>
      <c r="BV31" s="924">
        <v>0</v>
      </c>
      <c r="BW31" s="696">
        <v>0</v>
      </c>
      <c r="BX31" s="694">
        <v>0</v>
      </c>
      <c r="BY31" s="695">
        <v>0</v>
      </c>
      <c r="BZ31" s="695">
        <v>0</v>
      </c>
      <c r="CA31" s="695">
        <v>0</v>
      </c>
      <c r="CB31" s="695">
        <v>0</v>
      </c>
      <c r="CC31" s="696">
        <v>0</v>
      </c>
      <c r="CD31" s="695">
        <v>0</v>
      </c>
      <c r="CE31" s="695">
        <v>0</v>
      </c>
      <c r="CF31" s="695">
        <v>0</v>
      </c>
      <c r="CG31" s="71">
        <v>0</v>
      </c>
      <c r="CH31" s="694">
        <v>0</v>
      </c>
      <c r="CI31" s="695">
        <v>0</v>
      </c>
      <c r="CJ31" s="695">
        <v>0</v>
      </c>
      <c r="CK31" s="695">
        <v>0</v>
      </c>
      <c r="CL31" s="608">
        <v>0</v>
      </c>
      <c r="CM31" s="694">
        <v>0</v>
      </c>
      <c r="CN31" s="695">
        <v>0</v>
      </c>
      <c r="CO31" s="695">
        <v>0</v>
      </c>
      <c r="CP31" s="695">
        <v>0</v>
      </c>
      <c r="CQ31" s="695">
        <v>0</v>
      </c>
      <c r="CR31" s="695">
        <v>0</v>
      </c>
      <c r="CS31" s="695">
        <v>0</v>
      </c>
      <c r="CT31" s="902">
        <v>0</v>
      </c>
      <c r="CU31" s="76">
        <v>0</v>
      </c>
      <c r="CV31" s="77">
        <v>0</v>
      </c>
      <c r="CW31" s="77">
        <v>0</v>
      </c>
      <c r="CX31" s="78">
        <v>0</v>
      </c>
      <c r="CY31" s="469">
        <v>0</v>
      </c>
      <c r="CZ31" s="79">
        <v>0</v>
      </c>
      <c r="DA31" s="79">
        <v>0</v>
      </c>
      <c r="DB31" s="470">
        <v>0</v>
      </c>
      <c r="DC31" s="48">
        <v>953</v>
      </c>
      <c r="DD31" s="52">
        <v>111971</v>
      </c>
      <c r="DE31" s="52">
        <v>8800</v>
      </c>
      <c r="DF31" s="52">
        <v>0</v>
      </c>
      <c r="DG31" s="52">
        <v>52</v>
      </c>
      <c r="DH31" s="80">
        <v>52</v>
      </c>
      <c r="DI31" s="81"/>
      <c r="DJ31" s="82"/>
      <c r="DK31" s="82">
        <v>30</v>
      </c>
      <c r="DL31" s="82">
        <v>5</v>
      </c>
      <c r="DM31" s="82">
        <v>4</v>
      </c>
      <c r="DN31" s="82">
        <v>3</v>
      </c>
      <c r="DO31" s="82">
        <v>0</v>
      </c>
      <c r="DP31" s="65">
        <v>42</v>
      </c>
      <c r="DQ31" s="81">
        <v>0</v>
      </c>
      <c r="DR31" s="82">
        <v>0</v>
      </c>
      <c r="DS31" s="82">
        <v>0</v>
      </c>
      <c r="DT31" s="82">
        <v>0</v>
      </c>
      <c r="DU31" s="82">
        <v>0</v>
      </c>
      <c r="DV31" s="82">
        <v>0</v>
      </c>
      <c r="DW31" s="82">
        <v>0</v>
      </c>
      <c r="DX31" s="65">
        <v>0</v>
      </c>
      <c r="DY31" s="474">
        <v>0</v>
      </c>
      <c r="DZ31" s="48">
        <v>0</v>
      </c>
      <c r="EA31" s="52">
        <v>0</v>
      </c>
      <c r="EB31" s="73">
        <v>0</v>
      </c>
      <c r="EC31" s="81">
        <v>0</v>
      </c>
      <c r="ED31" s="82">
        <v>0</v>
      </c>
      <c r="EE31" s="82">
        <v>236</v>
      </c>
      <c r="EF31" s="82">
        <v>5</v>
      </c>
      <c r="EG31" s="82">
        <v>4</v>
      </c>
      <c r="EH31" s="82">
        <v>6</v>
      </c>
      <c r="EI31" s="82">
        <v>0</v>
      </c>
      <c r="EJ31" s="84">
        <v>0</v>
      </c>
      <c r="EK31" s="787">
        <v>251</v>
      </c>
      <c r="EL31" s="81">
        <v>0</v>
      </c>
      <c r="EM31" s="82">
        <v>0</v>
      </c>
      <c r="EN31" s="82">
        <v>890</v>
      </c>
      <c r="EO31" s="82">
        <v>60</v>
      </c>
      <c r="EP31" s="82">
        <v>19</v>
      </c>
      <c r="EQ31" s="82">
        <v>123</v>
      </c>
      <c r="ER31" s="82">
        <v>2</v>
      </c>
      <c r="ES31" s="82">
        <v>0</v>
      </c>
      <c r="ET31" s="474">
        <v>1094</v>
      </c>
      <c r="EU31" s="84">
        <v>1345</v>
      </c>
      <c r="EV31" s="81">
        <v>0</v>
      </c>
      <c r="EW31" s="82">
        <v>0</v>
      </c>
      <c r="EX31" s="82">
        <v>11657</v>
      </c>
      <c r="EY31" s="82">
        <v>732</v>
      </c>
      <c r="EZ31" s="82">
        <v>210</v>
      </c>
      <c r="FA31" s="82">
        <v>2657</v>
      </c>
      <c r="FB31" s="82">
        <v>45</v>
      </c>
      <c r="FC31" s="82">
        <v>0</v>
      </c>
      <c r="FD31" s="788">
        <v>0</v>
      </c>
      <c r="FE31" s="474">
        <v>15301</v>
      </c>
      <c r="FF31" s="81">
        <v>9940</v>
      </c>
      <c r="FG31" s="82">
        <v>1356</v>
      </c>
      <c r="FH31" s="82">
        <v>0</v>
      </c>
      <c r="FI31" s="82">
        <v>8</v>
      </c>
      <c r="FJ31" s="82">
        <v>129</v>
      </c>
      <c r="FK31" s="82">
        <v>0</v>
      </c>
      <c r="FL31" s="82">
        <v>162</v>
      </c>
      <c r="FM31" s="82">
        <v>2</v>
      </c>
      <c r="FN31" s="82">
        <v>0</v>
      </c>
      <c r="FO31" s="82">
        <v>0</v>
      </c>
      <c r="FP31" s="84">
        <v>9</v>
      </c>
      <c r="FQ31" s="474">
        <v>11606</v>
      </c>
      <c r="FR31" s="81">
        <v>116</v>
      </c>
      <c r="FS31" s="82">
        <v>0</v>
      </c>
      <c r="FT31" s="82">
        <v>171</v>
      </c>
      <c r="FU31" s="82">
        <v>0</v>
      </c>
      <c r="FV31" s="83">
        <v>287</v>
      </c>
      <c r="FW31" s="82">
        <v>27.964285714285715</v>
      </c>
      <c r="FX31" s="82">
        <v>1.0357142857142858</v>
      </c>
      <c r="FY31" s="83">
        <v>29</v>
      </c>
      <c r="FZ31" s="88">
        <v>316</v>
      </c>
      <c r="GA31" s="81">
        <v>21</v>
      </c>
      <c r="GB31" s="82">
        <v>0</v>
      </c>
      <c r="GC31" s="82">
        <v>6</v>
      </c>
      <c r="GD31" s="82">
        <v>0</v>
      </c>
      <c r="GE31" s="83">
        <v>27</v>
      </c>
      <c r="GF31" s="82"/>
      <c r="GG31" s="82"/>
      <c r="GH31" s="83">
        <v>0</v>
      </c>
      <c r="GI31" s="88">
        <v>27</v>
      </c>
      <c r="GJ31" s="81">
        <v>16</v>
      </c>
      <c r="GK31" s="82">
        <v>1</v>
      </c>
      <c r="GL31" s="82">
        <v>73</v>
      </c>
      <c r="GM31" s="82">
        <v>5</v>
      </c>
      <c r="GN31" s="83">
        <v>95</v>
      </c>
      <c r="GO31" s="82">
        <v>3</v>
      </c>
      <c r="GP31" s="82">
        <v>43</v>
      </c>
      <c r="GQ31" s="83">
        <v>46</v>
      </c>
      <c r="GR31" s="88">
        <v>141</v>
      </c>
      <c r="GS31" s="81">
        <v>20</v>
      </c>
      <c r="GT31" s="82">
        <v>0</v>
      </c>
      <c r="GU31" s="82">
        <v>7</v>
      </c>
      <c r="GV31" s="82">
        <v>0</v>
      </c>
      <c r="GW31" s="83">
        <v>27</v>
      </c>
      <c r="GX31" s="82">
        <v>0</v>
      </c>
      <c r="GY31" s="82">
        <v>0</v>
      </c>
      <c r="GZ31" s="83">
        <v>0</v>
      </c>
      <c r="HA31" s="88">
        <v>27</v>
      </c>
      <c r="HB31" s="727">
        <v>341.9642857142857</v>
      </c>
      <c r="HC31" s="738">
        <v>343</v>
      </c>
      <c r="HD31" s="729">
        <v>119</v>
      </c>
      <c r="HE31" s="65">
        <v>168</v>
      </c>
      <c r="HF31" s="83">
        <v>511</v>
      </c>
      <c r="HG31" s="595">
        <v>12</v>
      </c>
      <c r="HH31" s="701">
        <v>0</v>
      </c>
      <c r="HI31" s="702">
        <v>2</v>
      </c>
      <c r="HJ31" s="702">
        <v>0</v>
      </c>
      <c r="HK31" s="702">
        <v>0</v>
      </c>
      <c r="HL31" s="703">
        <v>1</v>
      </c>
      <c r="HM31" s="701">
        <v>533</v>
      </c>
      <c r="HN31" s="703">
        <v>0</v>
      </c>
      <c r="HO31" s="701">
        <v>4</v>
      </c>
      <c r="HP31" s="704">
        <v>18</v>
      </c>
      <c r="HQ31" s="704">
        <v>27</v>
      </c>
      <c r="HR31" s="703">
        <v>152</v>
      </c>
      <c r="HS31" s="789">
        <v>0</v>
      </c>
      <c r="HT31" s="790">
        <v>0</v>
      </c>
      <c r="HU31" s="790">
        <v>0</v>
      </c>
      <c r="HV31" s="791">
        <v>0</v>
      </c>
      <c r="HW31" s="792">
        <v>0</v>
      </c>
      <c r="HX31" s="790">
        <v>0</v>
      </c>
      <c r="HY31" s="790">
        <v>0</v>
      </c>
      <c r="HZ31" s="790">
        <v>0</v>
      </c>
      <c r="IA31" s="791">
        <v>95788</v>
      </c>
      <c r="IB31" s="48">
        <v>1</v>
      </c>
      <c r="IC31" s="52">
        <v>27817</v>
      </c>
      <c r="ID31" s="73">
        <v>0</v>
      </c>
    </row>
    <row r="32" spans="1:238" s="53" customFormat="1" ht="15.75" customHeight="1">
      <c r="A32" s="89">
        <v>26</v>
      </c>
      <c r="B32" s="742" t="s">
        <v>848</v>
      </c>
      <c r="C32" s="435" t="s">
        <v>112</v>
      </c>
      <c r="D32" s="742">
        <v>26</v>
      </c>
      <c r="E32" s="599" t="s">
        <v>259</v>
      </c>
      <c r="F32" s="451">
        <v>646</v>
      </c>
      <c r="G32" s="52">
        <v>1</v>
      </c>
      <c r="H32" s="71">
        <v>647</v>
      </c>
      <c r="I32" s="48">
        <v>1</v>
      </c>
      <c r="J32" s="52">
        <v>108</v>
      </c>
      <c r="K32" s="52">
        <v>0</v>
      </c>
      <c r="L32" s="52">
        <v>5</v>
      </c>
      <c r="M32" s="52">
        <v>0</v>
      </c>
      <c r="N32" s="52">
        <v>1</v>
      </c>
      <c r="O32" s="52">
        <v>0</v>
      </c>
      <c r="P32" s="52">
        <v>0</v>
      </c>
      <c r="Q32" s="52">
        <v>0</v>
      </c>
      <c r="R32" s="71">
        <v>115</v>
      </c>
      <c r="S32" s="48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71">
        <v>0</v>
      </c>
      <c r="AC32" s="48">
        <v>2549</v>
      </c>
      <c r="AD32" s="71">
        <v>32870</v>
      </c>
      <c r="AE32" s="48">
        <v>767</v>
      </c>
      <c r="AF32" s="71">
        <v>11283</v>
      </c>
      <c r="AG32" s="48">
        <v>2549</v>
      </c>
      <c r="AH32" s="71">
        <v>32870</v>
      </c>
      <c r="AI32" s="48">
        <v>767</v>
      </c>
      <c r="AJ32" s="71">
        <v>11283</v>
      </c>
      <c r="AK32" s="48">
        <v>0</v>
      </c>
      <c r="AL32" s="52">
        <v>0</v>
      </c>
      <c r="AM32" s="71">
        <v>2775</v>
      </c>
      <c r="AN32" s="72">
        <v>0</v>
      </c>
      <c r="AO32" s="484">
        <v>2775</v>
      </c>
      <c r="AP32" s="48">
        <v>425</v>
      </c>
      <c r="AQ32" s="52">
        <v>200</v>
      </c>
      <c r="AR32" s="73">
        <v>625</v>
      </c>
      <c r="AS32" s="74">
        <v>0</v>
      </c>
      <c r="AT32" s="484">
        <v>625</v>
      </c>
      <c r="AU32" s="48">
        <v>2032</v>
      </c>
      <c r="AV32" s="608">
        <v>0</v>
      </c>
      <c r="AW32" s="458">
        <v>599</v>
      </c>
      <c r="AX32" s="52">
        <v>124</v>
      </c>
      <c r="AY32" s="52">
        <v>151</v>
      </c>
      <c r="AZ32" s="52">
        <v>62</v>
      </c>
      <c r="BA32" s="75">
        <v>337</v>
      </c>
      <c r="BB32" s="52">
        <v>262</v>
      </c>
      <c r="BC32" s="52">
        <v>0</v>
      </c>
      <c r="BD32" s="52">
        <v>0</v>
      </c>
      <c r="BE32" s="52">
        <v>0</v>
      </c>
      <c r="BF32" s="52">
        <v>0</v>
      </c>
      <c r="BG32" s="73">
        <v>0</v>
      </c>
      <c r="BH32" s="48">
        <v>12</v>
      </c>
      <c r="BI32" s="52">
        <v>0</v>
      </c>
      <c r="BJ32" s="73">
        <v>12</v>
      </c>
      <c r="BK32" s="73">
        <v>332</v>
      </c>
      <c r="BL32" s="48">
        <v>211</v>
      </c>
      <c r="BM32" s="73" t="s">
        <v>833</v>
      </c>
      <c r="BN32" s="694">
        <v>0</v>
      </c>
      <c r="BO32" s="695">
        <v>0</v>
      </c>
      <c r="BP32" s="695">
        <v>0</v>
      </c>
      <c r="BQ32" s="695">
        <v>0</v>
      </c>
      <c r="BR32" s="902">
        <v>0</v>
      </c>
      <c r="BS32" s="924">
        <v>0</v>
      </c>
      <c r="BT32" s="921">
        <v>0</v>
      </c>
      <c r="BU32" s="695">
        <v>0</v>
      </c>
      <c r="BV32" s="924">
        <v>0</v>
      </c>
      <c r="BW32" s="696">
        <v>0</v>
      </c>
      <c r="BX32" s="694">
        <v>0</v>
      </c>
      <c r="BY32" s="695">
        <v>0</v>
      </c>
      <c r="BZ32" s="695">
        <v>0</v>
      </c>
      <c r="CA32" s="695">
        <v>0</v>
      </c>
      <c r="CB32" s="695">
        <v>0</v>
      </c>
      <c r="CC32" s="696">
        <v>0</v>
      </c>
      <c r="CD32" s="695">
        <v>0</v>
      </c>
      <c r="CE32" s="695">
        <v>0</v>
      </c>
      <c r="CF32" s="695">
        <v>0</v>
      </c>
      <c r="CG32" s="71">
        <v>0</v>
      </c>
      <c r="CH32" s="694">
        <v>0</v>
      </c>
      <c r="CI32" s="695">
        <v>0</v>
      </c>
      <c r="CJ32" s="695">
        <v>0</v>
      </c>
      <c r="CK32" s="695">
        <v>0</v>
      </c>
      <c r="CL32" s="608">
        <v>0</v>
      </c>
      <c r="CM32" s="694">
        <v>0</v>
      </c>
      <c r="CN32" s="695">
        <v>0</v>
      </c>
      <c r="CO32" s="695">
        <v>0</v>
      </c>
      <c r="CP32" s="695">
        <v>0</v>
      </c>
      <c r="CQ32" s="695">
        <v>0</v>
      </c>
      <c r="CR32" s="695">
        <v>0</v>
      </c>
      <c r="CS32" s="695">
        <v>0</v>
      </c>
      <c r="CT32" s="902">
        <v>0</v>
      </c>
      <c r="CU32" s="76">
        <v>0</v>
      </c>
      <c r="CV32" s="77">
        <v>0</v>
      </c>
      <c r="CW32" s="77">
        <v>0</v>
      </c>
      <c r="CX32" s="78">
        <v>0</v>
      </c>
      <c r="CY32" s="469">
        <v>0</v>
      </c>
      <c r="CZ32" s="79">
        <v>0</v>
      </c>
      <c r="DA32" s="79">
        <v>0</v>
      </c>
      <c r="DB32" s="470">
        <v>0</v>
      </c>
      <c r="DC32" s="48">
        <v>5520</v>
      </c>
      <c r="DD32" s="52">
        <v>73935</v>
      </c>
      <c r="DE32" s="52">
        <v>20257</v>
      </c>
      <c r="DF32" s="52">
        <v>0</v>
      </c>
      <c r="DG32" s="52">
        <v>125</v>
      </c>
      <c r="DH32" s="80">
        <v>125</v>
      </c>
      <c r="DI32" s="81">
        <v>3</v>
      </c>
      <c r="DJ32" s="82"/>
      <c r="DK32" s="82">
        <v>51</v>
      </c>
      <c r="DL32" s="82">
        <v>38</v>
      </c>
      <c r="DM32" s="82">
        <v>4</v>
      </c>
      <c r="DN32" s="82">
        <v>2</v>
      </c>
      <c r="DO32" s="82">
        <v>0</v>
      </c>
      <c r="DP32" s="65">
        <v>98</v>
      </c>
      <c r="DQ32" s="81">
        <v>0</v>
      </c>
      <c r="DR32" s="82">
        <v>0</v>
      </c>
      <c r="DS32" s="82">
        <v>0</v>
      </c>
      <c r="DT32" s="82">
        <v>0</v>
      </c>
      <c r="DU32" s="82">
        <v>0</v>
      </c>
      <c r="DV32" s="82">
        <v>0</v>
      </c>
      <c r="DW32" s="82">
        <v>0</v>
      </c>
      <c r="DX32" s="65">
        <v>0</v>
      </c>
      <c r="DY32" s="474">
        <v>0</v>
      </c>
      <c r="DZ32" s="48">
        <v>0</v>
      </c>
      <c r="EA32" s="52">
        <v>0</v>
      </c>
      <c r="EB32" s="73">
        <v>0</v>
      </c>
      <c r="EC32" s="81">
        <v>2</v>
      </c>
      <c r="ED32" s="82">
        <v>6</v>
      </c>
      <c r="EE32" s="82">
        <v>537</v>
      </c>
      <c r="EF32" s="82">
        <v>49</v>
      </c>
      <c r="EG32" s="82">
        <v>3</v>
      </c>
      <c r="EH32" s="82">
        <v>2</v>
      </c>
      <c r="EI32" s="82">
        <v>0</v>
      </c>
      <c r="EJ32" s="84">
        <v>0</v>
      </c>
      <c r="EK32" s="787">
        <v>599</v>
      </c>
      <c r="EL32" s="81">
        <v>0</v>
      </c>
      <c r="EM32" s="82">
        <v>0</v>
      </c>
      <c r="EN32" s="82">
        <v>1525</v>
      </c>
      <c r="EO32" s="82">
        <v>70</v>
      </c>
      <c r="EP32" s="82">
        <v>17</v>
      </c>
      <c r="EQ32" s="82">
        <v>81</v>
      </c>
      <c r="ER32" s="82">
        <v>0</v>
      </c>
      <c r="ES32" s="82">
        <v>0</v>
      </c>
      <c r="ET32" s="474">
        <v>1693</v>
      </c>
      <c r="EU32" s="84">
        <v>2292</v>
      </c>
      <c r="EV32" s="81">
        <v>17</v>
      </c>
      <c r="EW32" s="82">
        <v>74</v>
      </c>
      <c r="EX32" s="82">
        <v>9668</v>
      </c>
      <c r="EY32" s="82">
        <v>2272</v>
      </c>
      <c r="EZ32" s="82">
        <v>929</v>
      </c>
      <c r="FA32" s="82">
        <v>1907</v>
      </c>
      <c r="FB32" s="82">
        <v>1</v>
      </c>
      <c r="FC32" s="82">
        <v>0</v>
      </c>
      <c r="FD32" s="788">
        <v>3</v>
      </c>
      <c r="FE32" s="474">
        <v>14871</v>
      </c>
      <c r="FF32" s="81">
        <v>34</v>
      </c>
      <c r="FG32" s="82">
        <v>14905</v>
      </c>
      <c r="FH32" s="82">
        <v>1</v>
      </c>
      <c r="FI32" s="82">
        <v>0</v>
      </c>
      <c r="FJ32" s="82">
        <v>9</v>
      </c>
      <c r="FK32" s="82">
        <v>4</v>
      </c>
      <c r="FL32" s="82">
        <v>109</v>
      </c>
      <c r="FM32" s="82">
        <v>0</v>
      </c>
      <c r="FN32" s="82">
        <v>0</v>
      </c>
      <c r="FO32" s="82">
        <v>0</v>
      </c>
      <c r="FP32" s="84">
        <v>20</v>
      </c>
      <c r="FQ32" s="474">
        <v>15082</v>
      </c>
      <c r="FR32" s="81">
        <v>4</v>
      </c>
      <c r="FS32" s="82">
        <v>0</v>
      </c>
      <c r="FT32" s="82">
        <v>8</v>
      </c>
      <c r="FU32" s="82">
        <v>0</v>
      </c>
      <c r="FV32" s="83">
        <v>12</v>
      </c>
      <c r="FW32" s="82">
        <v>5</v>
      </c>
      <c r="FX32" s="82">
        <v>0</v>
      </c>
      <c r="FY32" s="83">
        <v>5</v>
      </c>
      <c r="FZ32" s="88">
        <v>17</v>
      </c>
      <c r="GA32" s="81">
        <v>36</v>
      </c>
      <c r="GB32" s="82">
        <v>0</v>
      </c>
      <c r="GC32" s="82">
        <v>5</v>
      </c>
      <c r="GD32" s="82">
        <v>0</v>
      </c>
      <c r="GE32" s="83">
        <v>41</v>
      </c>
      <c r="GF32" s="82"/>
      <c r="GG32" s="82"/>
      <c r="GH32" s="83">
        <v>0</v>
      </c>
      <c r="GI32" s="88">
        <v>41</v>
      </c>
      <c r="GJ32" s="81">
        <v>13</v>
      </c>
      <c r="GK32" s="82">
        <v>0</v>
      </c>
      <c r="GL32" s="82">
        <v>38</v>
      </c>
      <c r="GM32" s="82">
        <v>2</v>
      </c>
      <c r="GN32" s="83">
        <v>53</v>
      </c>
      <c r="GO32" s="82">
        <v>1</v>
      </c>
      <c r="GP32" s="82">
        <v>0</v>
      </c>
      <c r="GQ32" s="83">
        <v>1</v>
      </c>
      <c r="GR32" s="88">
        <v>54</v>
      </c>
      <c r="GS32" s="81">
        <v>83</v>
      </c>
      <c r="GT32" s="82">
        <v>1</v>
      </c>
      <c r="GU32" s="82">
        <v>52</v>
      </c>
      <c r="GV32" s="82">
        <v>3</v>
      </c>
      <c r="GW32" s="83">
        <v>139</v>
      </c>
      <c r="GX32" s="82">
        <v>5</v>
      </c>
      <c r="GY32" s="82">
        <v>0</v>
      </c>
      <c r="GZ32" s="83">
        <v>5</v>
      </c>
      <c r="HA32" s="88">
        <v>144</v>
      </c>
      <c r="HB32" s="727">
        <v>58</v>
      </c>
      <c r="HC32" s="738">
        <v>58</v>
      </c>
      <c r="HD32" s="729">
        <v>192</v>
      </c>
      <c r="HE32" s="65">
        <v>198</v>
      </c>
      <c r="HF32" s="83">
        <v>256</v>
      </c>
      <c r="HG32" s="595">
        <v>0</v>
      </c>
      <c r="HH32" s="701">
        <v>0</v>
      </c>
      <c r="HI32" s="702">
        <v>1</v>
      </c>
      <c r="HJ32" s="702">
        <v>2</v>
      </c>
      <c r="HK32" s="702">
        <v>0</v>
      </c>
      <c r="HL32" s="703">
        <v>0</v>
      </c>
      <c r="HM32" s="701">
        <v>211</v>
      </c>
      <c r="HN32" s="703">
        <v>15</v>
      </c>
      <c r="HO32" s="701">
        <v>0</v>
      </c>
      <c r="HP32" s="704">
        <v>1</v>
      </c>
      <c r="HQ32" s="704">
        <v>0</v>
      </c>
      <c r="HR32" s="703">
        <v>13</v>
      </c>
      <c r="HS32" s="789">
        <v>0</v>
      </c>
      <c r="HT32" s="790">
        <v>0</v>
      </c>
      <c r="HU32" s="790">
        <v>0</v>
      </c>
      <c r="HV32" s="791">
        <v>0</v>
      </c>
      <c r="HW32" s="792">
        <v>0</v>
      </c>
      <c r="HX32" s="790">
        <v>0</v>
      </c>
      <c r="HY32" s="790">
        <v>0</v>
      </c>
      <c r="HZ32" s="790">
        <v>0</v>
      </c>
      <c r="IA32" s="791">
        <v>78652</v>
      </c>
      <c r="IB32" s="48">
        <v>2</v>
      </c>
      <c r="IC32" s="52">
        <v>35725</v>
      </c>
      <c r="ID32" s="73">
        <v>0</v>
      </c>
    </row>
    <row r="33" spans="1:238" s="53" customFormat="1" ht="15.75" customHeight="1">
      <c r="A33" s="89">
        <v>33</v>
      </c>
      <c r="B33" s="742" t="s">
        <v>849</v>
      </c>
      <c r="C33" s="435" t="s">
        <v>839</v>
      </c>
      <c r="D33" s="741">
        <v>27</v>
      </c>
      <c r="E33" s="599" t="s">
        <v>840</v>
      </c>
      <c r="F33" s="451"/>
      <c r="G33" s="52"/>
      <c r="H33" s="71"/>
      <c r="I33" s="48"/>
      <c r="J33" s="52"/>
      <c r="K33" s="52"/>
      <c r="L33" s="52"/>
      <c r="M33" s="52"/>
      <c r="N33" s="52"/>
      <c r="O33" s="52"/>
      <c r="P33" s="52"/>
      <c r="Q33" s="52"/>
      <c r="R33" s="71">
        <v>0</v>
      </c>
      <c r="S33" s="48"/>
      <c r="T33" s="52"/>
      <c r="U33" s="52"/>
      <c r="V33" s="52"/>
      <c r="W33" s="52"/>
      <c r="X33" s="52"/>
      <c r="Y33" s="52"/>
      <c r="Z33" s="52"/>
      <c r="AA33" s="52"/>
      <c r="AB33" s="71"/>
      <c r="AC33" s="48"/>
      <c r="AD33" s="71"/>
      <c r="AE33" s="48"/>
      <c r="AF33" s="71"/>
      <c r="AG33" s="48">
        <v>0</v>
      </c>
      <c r="AH33" s="71">
        <v>0</v>
      </c>
      <c r="AI33" s="48">
        <v>0</v>
      </c>
      <c r="AJ33" s="71">
        <v>0</v>
      </c>
      <c r="AK33" s="48"/>
      <c r="AL33" s="52"/>
      <c r="AM33" s="71"/>
      <c r="AN33" s="72"/>
      <c r="AO33" s="484"/>
      <c r="AP33" s="48"/>
      <c r="AQ33" s="52"/>
      <c r="AR33" s="73"/>
      <c r="AS33" s="74"/>
      <c r="AT33" s="484"/>
      <c r="AU33" s="48"/>
      <c r="AV33" s="608"/>
      <c r="AW33" s="458">
        <v>175</v>
      </c>
      <c r="AX33" s="52">
        <v>2</v>
      </c>
      <c r="AY33" s="52">
        <v>120</v>
      </c>
      <c r="AZ33" s="52">
        <v>0</v>
      </c>
      <c r="BA33" s="75">
        <v>122</v>
      </c>
      <c r="BB33" s="52">
        <v>53</v>
      </c>
      <c r="BC33" s="52">
        <v>0</v>
      </c>
      <c r="BD33" s="52">
        <v>0</v>
      </c>
      <c r="BE33" s="52">
        <v>0</v>
      </c>
      <c r="BF33" s="52">
        <v>0</v>
      </c>
      <c r="BG33" s="73">
        <v>0</v>
      </c>
      <c r="BH33" s="48"/>
      <c r="BI33" s="52"/>
      <c r="BJ33" s="73"/>
      <c r="BK33" s="73"/>
      <c r="BL33" s="48">
        <v>0</v>
      </c>
      <c r="BM33" s="73">
        <v>0</v>
      </c>
      <c r="BN33" s="694">
        <v>0</v>
      </c>
      <c r="BO33" s="695">
        <v>0</v>
      </c>
      <c r="BP33" s="695">
        <v>0</v>
      </c>
      <c r="BQ33" s="695">
        <v>0</v>
      </c>
      <c r="BR33" s="902">
        <v>0</v>
      </c>
      <c r="BS33" s="924">
        <v>0</v>
      </c>
      <c r="BT33" s="921">
        <v>0</v>
      </c>
      <c r="BU33" s="695">
        <v>0</v>
      </c>
      <c r="BV33" s="924">
        <v>0</v>
      </c>
      <c r="BW33" s="696">
        <v>0</v>
      </c>
      <c r="BX33" s="694">
        <v>0</v>
      </c>
      <c r="BY33" s="695">
        <v>0</v>
      </c>
      <c r="BZ33" s="695">
        <v>0</v>
      </c>
      <c r="CA33" s="695">
        <v>0</v>
      </c>
      <c r="CB33" s="695">
        <v>0</v>
      </c>
      <c r="CC33" s="696">
        <v>0</v>
      </c>
      <c r="CD33" s="695">
        <v>0</v>
      </c>
      <c r="CE33" s="695">
        <v>0</v>
      </c>
      <c r="CF33" s="695">
        <v>0</v>
      </c>
      <c r="CG33" s="71">
        <v>0</v>
      </c>
      <c r="CH33" s="694">
        <v>0</v>
      </c>
      <c r="CI33" s="695">
        <v>0</v>
      </c>
      <c r="CJ33" s="695">
        <v>0</v>
      </c>
      <c r="CK33" s="695">
        <v>0</v>
      </c>
      <c r="CL33" s="608">
        <v>0</v>
      </c>
      <c r="CM33" s="694"/>
      <c r="CN33" s="695"/>
      <c r="CO33" s="695"/>
      <c r="CP33" s="695"/>
      <c r="CQ33" s="695"/>
      <c r="CR33" s="695"/>
      <c r="CS33" s="695"/>
      <c r="CT33" s="902">
        <v>0</v>
      </c>
      <c r="CU33" s="76">
        <v>0</v>
      </c>
      <c r="CV33" s="77">
        <v>0</v>
      </c>
      <c r="CW33" s="77">
        <v>0</v>
      </c>
      <c r="CX33" s="78">
        <v>0</v>
      </c>
      <c r="CY33" s="469">
        <v>0</v>
      </c>
      <c r="CZ33" s="79">
        <v>0</v>
      </c>
      <c r="DA33" s="79">
        <v>0</v>
      </c>
      <c r="DB33" s="470">
        <v>0</v>
      </c>
      <c r="DC33" s="48">
        <v>0</v>
      </c>
      <c r="DD33" s="52">
        <v>0</v>
      </c>
      <c r="DE33" s="52">
        <v>5556</v>
      </c>
      <c r="DF33" s="52">
        <v>0</v>
      </c>
      <c r="DG33" s="52">
        <v>0</v>
      </c>
      <c r="DH33" s="80">
        <v>0</v>
      </c>
      <c r="DI33" s="81"/>
      <c r="DJ33" s="82"/>
      <c r="DK33" s="82"/>
      <c r="DL33" s="82"/>
      <c r="DM33" s="82"/>
      <c r="DN33" s="82"/>
      <c r="DO33" s="82"/>
      <c r="DP33" s="65"/>
      <c r="DQ33" s="81"/>
      <c r="DR33" s="82"/>
      <c r="DS33" s="82"/>
      <c r="DT33" s="82"/>
      <c r="DU33" s="82"/>
      <c r="DV33" s="82"/>
      <c r="DW33" s="82"/>
      <c r="DX33" s="65"/>
      <c r="DY33" s="474"/>
      <c r="DZ33" s="48"/>
      <c r="EA33" s="52"/>
      <c r="EB33" s="73"/>
      <c r="EC33" s="81"/>
      <c r="ED33" s="82"/>
      <c r="EE33" s="82"/>
      <c r="EF33" s="82"/>
      <c r="EG33" s="82"/>
      <c r="EH33" s="82"/>
      <c r="EI33" s="82"/>
      <c r="EJ33" s="84"/>
      <c r="EK33" s="787"/>
      <c r="EL33" s="81"/>
      <c r="EM33" s="82"/>
      <c r="EN33" s="82"/>
      <c r="EO33" s="82"/>
      <c r="EP33" s="82"/>
      <c r="EQ33" s="82"/>
      <c r="ER33" s="82"/>
      <c r="ES33" s="82"/>
      <c r="ET33" s="474"/>
      <c r="EU33" s="84"/>
      <c r="EV33" s="81"/>
      <c r="EW33" s="82"/>
      <c r="EX33" s="82"/>
      <c r="EY33" s="82"/>
      <c r="EZ33" s="82"/>
      <c r="FA33" s="82"/>
      <c r="FB33" s="82"/>
      <c r="FC33" s="82"/>
      <c r="FD33" s="788"/>
      <c r="FE33" s="474">
        <v>0</v>
      </c>
      <c r="FF33" s="81"/>
      <c r="FG33" s="82"/>
      <c r="FH33" s="82"/>
      <c r="FI33" s="82"/>
      <c r="FJ33" s="82"/>
      <c r="FK33" s="82"/>
      <c r="FL33" s="82"/>
      <c r="FM33" s="82"/>
      <c r="FN33" s="82"/>
      <c r="FO33" s="82"/>
      <c r="FP33" s="84"/>
      <c r="FQ33" s="474"/>
      <c r="FR33" s="81"/>
      <c r="FS33" s="82"/>
      <c r="FT33" s="82"/>
      <c r="FU33" s="82"/>
      <c r="FV33" s="83"/>
      <c r="FW33" s="82"/>
      <c r="FX33" s="82"/>
      <c r="FY33" s="83"/>
      <c r="FZ33" s="88"/>
      <c r="GA33" s="81"/>
      <c r="GB33" s="82"/>
      <c r="GC33" s="82"/>
      <c r="GD33" s="82"/>
      <c r="GE33" s="83"/>
      <c r="GF33" s="82"/>
      <c r="GG33" s="82"/>
      <c r="GH33" s="83"/>
      <c r="GI33" s="88"/>
      <c r="GJ33" s="81"/>
      <c r="GK33" s="82"/>
      <c r="GL33" s="82"/>
      <c r="GM33" s="82"/>
      <c r="GN33" s="83"/>
      <c r="GO33" s="82"/>
      <c r="GP33" s="82"/>
      <c r="GQ33" s="83"/>
      <c r="GR33" s="88"/>
      <c r="GS33" s="81"/>
      <c r="GT33" s="82"/>
      <c r="GU33" s="82"/>
      <c r="GV33" s="82"/>
      <c r="GW33" s="83"/>
      <c r="GX33" s="82"/>
      <c r="GY33" s="82"/>
      <c r="GZ33" s="83"/>
      <c r="HA33" s="88"/>
      <c r="HB33" s="727"/>
      <c r="HC33" s="738"/>
      <c r="HD33" s="729"/>
      <c r="HE33" s="65"/>
      <c r="HF33" s="83"/>
      <c r="HG33" s="595">
        <v>12</v>
      </c>
      <c r="HH33" s="701">
        <v>43</v>
      </c>
      <c r="HI33" s="702">
        <v>1</v>
      </c>
      <c r="HJ33" s="702">
        <v>0</v>
      </c>
      <c r="HK33" s="702">
        <v>0</v>
      </c>
      <c r="HL33" s="703">
        <v>0</v>
      </c>
      <c r="HM33" s="701">
        <v>0</v>
      </c>
      <c r="HN33" s="703">
        <v>0</v>
      </c>
      <c r="HO33" s="701">
        <v>0</v>
      </c>
      <c r="HP33" s="704">
        <v>0</v>
      </c>
      <c r="HQ33" s="704">
        <v>0</v>
      </c>
      <c r="HR33" s="703">
        <v>0</v>
      </c>
      <c r="HS33" s="789">
        <v>0</v>
      </c>
      <c r="HT33" s="790">
        <v>0</v>
      </c>
      <c r="HU33" s="790">
        <v>0</v>
      </c>
      <c r="HV33" s="791">
        <v>0</v>
      </c>
      <c r="HW33" s="792">
        <v>0</v>
      </c>
      <c r="HX33" s="790">
        <v>0</v>
      </c>
      <c r="HY33" s="790">
        <v>0</v>
      </c>
      <c r="HZ33" s="790">
        <v>0</v>
      </c>
      <c r="IA33" s="791"/>
      <c r="IB33" s="48">
        <v>0</v>
      </c>
      <c r="IC33" s="52">
        <v>0</v>
      </c>
      <c r="ID33" s="73">
        <v>0</v>
      </c>
    </row>
    <row r="34" spans="1:238" s="53" customFormat="1" ht="15.75" customHeight="1">
      <c r="A34" s="89">
        <v>29</v>
      </c>
      <c r="B34" s="742" t="s">
        <v>849</v>
      </c>
      <c r="C34" s="435" t="s">
        <v>837</v>
      </c>
      <c r="D34" s="741">
        <v>28</v>
      </c>
      <c r="E34" s="599" t="s">
        <v>838</v>
      </c>
      <c r="F34" s="451">
        <v>1692</v>
      </c>
      <c r="G34" s="52">
        <v>98</v>
      </c>
      <c r="H34" s="71">
        <v>1790</v>
      </c>
      <c r="I34" s="48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71">
        <v>0</v>
      </c>
      <c r="S34" s="48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71">
        <v>0</v>
      </c>
      <c r="AC34" s="48">
        <v>1683</v>
      </c>
      <c r="AD34" s="71">
        <v>18639</v>
      </c>
      <c r="AE34" s="48">
        <v>1829</v>
      </c>
      <c r="AF34" s="71">
        <v>12987</v>
      </c>
      <c r="AG34" s="48">
        <v>1683</v>
      </c>
      <c r="AH34" s="71">
        <v>18639</v>
      </c>
      <c r="AI34" s="48">
        <v>1829</v>
      </c>
      <c r="AJ34" s="71">
        <v>12987</v>
      </c>
      <c r="AK34" s="48">
        <v>0</v>
      </c>
      <c r="AL34" s="52">
        <v>0</v>
      </c>
      <c r="AM34" s="71">
        <v>0</v>
      </c>
      <c r="AN34" s="72">
        <v>0</v>
      </c>
      <c r="AO34" s="484">
        <v>0</v>
      </c>
      <c r="AP34" s="48">
        <v>0</v>
      </c>
      <c r="AQ34" s="52">
        <v>21235</v>
      </c>
      <c r="AR34" s="73">
        <v>21235</v>
      </c>
      <c r="AS34" s="74">
        <v>0</v>
      </c>
      <c r="AT34" s="484">
        <v>21235</v>
      </c>
      <c r="AU34" s="48">
        <v>12260</v>
      </c>
      <c r="AV34" s="608">
        <v>10</v>
      </c>
      <c r="AW34" s="458">
        <v>228</v>
      </c>
      <c r="AX34" s="52">
        <v>23</v>
      </c>
      <c r="AY34" s="52">
        <v>58</v>
      </c>
      <c r="AZ34" s="52">
        <v>1</v>
      </c>
      <c r="BA34" s="75">
        <v>82</v>
      </c>
      <c r="BB34" s="52">
        <v>146</v>
      </c>
      <c r="BC34" s="52">
        <v>3</v>
      </c>
      <c r="BD34" s="52">
        <v>1</v>
      </c>
      <c r="BE34" s="52">
        <v>21</v>
      </c>
      <c r="BF34" s="52">
        <v>63</v>
      </c>
      <c r="BG34" s="73">
        <v>1</v>
      </c>
      <c r="BH34" s="48">
        <v>25</v>
      </c>
      <c r="BI34" s="52">
        <v>0</v>
      </c>
      <c r="BJ34" s="73">
        <v>25</v>
      </c>
      <c r="BK34" s="73">
        <v>256</v>
      </c>
      <c r="BL34" s="48">
        <v>0</v>
      </c>
      <c r="BM34" s="73">
        <v>138</v>
      </c>
      <c r="BN34" s="694">
        <v>0</v>
      </c>
      <c r="BO34" s="695">
        <v>0</v>
      </c>
      <c r="BP34" s="695">
        <v>0</v>
      </c>
      <c r="BQ34" s="695">
        <v>0</v>
      </c>
      <c r="BR34" s="902">
        <v>0</v>
      </c>
      <c r="BS34" s="924">
        <v>0</v>
      </c>
      <c r="BT34" s="921">
        <v>0</v>
      </c>
      <c r="BU34" s="695">
        <v>0</v>
      </c>
      <c r="BV34" s="924">
        <v>0</v>
      </c>
      <c r="BW34" s="696">
        <v>0</v>
      </c>
      <c r="BX34" s="694">
        <v>0</v>
      </c>
      <c r="BY34" s="695">
        <v>0</v>
      </c>
      <c r="BZ34" s="695">
        <v>0</v>
      </c>
      <c r="CA34" s="695">
        <v>0</v>
      </c>
      <c r="CB34" s="695">
        <v>0</v>
      </c>
      <c r="CC34" s="696">
        <v>0</v>
      </c>
      <c r="CD34" s="695">
        <v>0</v>
      </c>
      <c r="CE34" s="695">
        <v>0</v>
      </c>
      <c r="CF34" s="695">
        <v>0</v>
      </c>
      <c r="CG34" s="71">
        <v>0</v>
      </c>
      <c r="CH34" s="694">
        <v>0</v>
      </c>
      <c r="CI34" s="695">
        <v>0</v>
      </c>
      <c r="CJ34" s="695">
        <v>0</v>
      </c>
      <c r="CK34" s="695">
        <v>0</v>
      </c>
      <c r="CL34" s="608">
        <v>0</v>
      </c>
      <c r="CM34" s="694">
        <v>0</v>
      </c>
      <c r="CN34" s="695">
        <v>0</v>
      </c>
      <c r="CO34" s="695">
        <v>0</v>
      </c>
      <c r="CP34" s="695">
        <v>0</v>
      </c>
      <c r="CQ34" s="695">
        <v>0</v>
      </c>
      <c r="CR34" s="695">
        <v>0</v>
      </c>
      <c r="CS34" s="695">
        <v>0</v>
      </c>
      <c r="CT34" s="902">
        <v>0</v>
      </c>
      <c r="CU34" s="76">
        <v>0</v>
      </c>
      <c r="CV34" s="77">
        <v>0</v>
      </c>
      <c r="CW34" s="77">
        <v>0</v>
      </c>
      <c r="CX34" s="78">
        <v>0</v>
      </c>
      <c r="CY34" s="469">
        <v>0</v>
      </c>
      <c r="CZ34" s="79">
        <v>0</v>
      </c>
      <c r="DA34" s="79">
        <v>0</v>
      </c>
      <c r="DB34" s="470">
        <v>0</v>
      </c>
      <c r="DC34" s="48">
        <v>692</v>
      </c>
      <c r="DD34" s="52">
        <v>0</v>
      </c>
      <c r="DE34" s="52">
        <v>8264</v>
      </c>
      <c r="DF34" s="52">
        <v>0</v>
      </c>
      <c r="DG34" s="52">
        <v>82</v>
      </c>
      <c r="DH34" s="80">
        <v>82</v>
      </c>
      <c r="DI34" s="81"/>
      <c r="DJ34" s="82"/>
      <c r="DK34" s="82"/>
      <c r="DL34" s="82"/>
      <c r="DM34" s="82"/>
      <c r="DN34" s="82"/>
      <c r="DO34" s="82">
        <v>1</v>
      </c>
      <c r="DP34" s="65">
        <v>1</v>
      </c>
      <c r="DQ34" s="81">
        <v>0</v>
      </c>
      <c r="DR34" s="82">
        <v>0</v>
      </c>
      <c r="DS34" s="82">
        <v>0</v>
      </c>
      <c r="DT34" s="82">
        <v>0</v>
      </c>
      <c r="DU34" s="82">
        <v>0</v>
      </c>
      <c r="DV34" s="82">
        <v>0</v>
      </c>
      <c r="DW34" s="82">
        <v>0</v>
      </c>
      <c r="DX34" s="65">
        <v>0</v>
      </c>
      <c r="DY34" s="474">
        <v>0</v>
      </c>
      <c r="DZ34" s="48">
        <v>0</v>
      </c>
      <c r="EA34" s="52">
        <v>0</v>
      </c>
      <c r="EB34" s="73">
        <v>0</v>
      </c>
      <c r="EC34" s="81">
        <v>0</v>
      </c>
      <c r="ED34" s="82">
        <v>0</v>
      </c>
      <c r="EE34" s="82">
        <v>3</v>
      </c>
      <c r="EF34" s="82">
        <v>0</v>
      </c>
      <c r="EG34" s="82">
        <v>0</v>
      </c>
      <c r="EH34" s="82">
        <v>0</v>
      </c>
      <c r="EI34" s="82">
        <v>0</v>
      </c>
      <c r="EJ34" s="84">
        <v>0</v>
      </c>
      <c r="EK34" s="787">
        <v>3</v>
      </c>
      <c r="EL34" s="81">
        <v>0</v>
      </c>
      <c r="EM34" s="82">
        <v>0</v>
      </c>
      <c r="EN34" s="82">
        <v>0</v>
      </c>
      <c r="EO34" s="82">
        <v>1</v>
      </c>
      <c r="EP34" s="82">
        <v>3</v>
      </c>
      <c r="EQ34" s="82">
        <v>0</v>
      </c>
      <c r="ER34" s="82">
        <v>0</v>
      </c>
      <c r="ES34" s="82">
        <v>0</v>
      </c>
      <c r="ET34" s="474">
        <v>4</v>
      </c>
      <c r="EU34" s="84">
        <v>7</v>
      </c>
      <c r="EV34" s="81">
        <v>8</v>
      </c>
      <c r="EW34" s="82">
        <v>17</v>
      </c>
      <c r="EX34" s="82">
        <v>577</v>
      </c>
      <c r="EY34" s="82">
        <v>419</v>
      </c>
      <c r="EZ34" s="82">
        <v>33</v>
      </c>
      <c r="FA34" s="82">
        <v>184</v>
      </c>
      <c r="FB34" s="82">
        <v>0</v>
      </c>
      <c r="FC34" s="82">
        <v>0</v>
      </c>
      <c r="FD34" s="788">
        <v>45</v>
      </c>
      <c r="FE34" s="474">
        <v>1283</v>
      </c>
      <c r="FF34" s="81">
        <v>0</v>
      </c>
      <c r="FG34" s="82">
        <v>0</v>
      </c>
      <c r="FH34" s="82">
        <v>0</v>
      </c>
      <c r="FI34" s="82">
        <v>0</v>
      </c>
      <c r="FJ34" s="82">
        <v>0</v>
      </c>
      <c r="FK34" s="82">
        <v>2055</v>
      </c>
      <c r="FL34" s="82">
        <v>216</v>
      </c>
      <c r="FM34" s="82">
        <v>0</v>
      </c>
      <c r="FN34" s="82">
        <v>0</v>
      </c>
      <c r="FO34" s="82">
        <v>0</v>
      </c>
      <c r="FP34" s="84">
        <v>0</v>
      </c>
      <c r="FQ34" s="474">
        <v>2271</v>
      </c>
      <c r="FR34" s="81"/>
      <c r="FS34" s="82"/>
      <c r="FT34" s="82"/>
      <c r="FU34" s="82"/>
      <c r="FV34" s="83">
        <v>0</v>
      </c>
      <c r="FW34" s="82"/>
      <c r="FX34" s="82"/>
      <c r="FY34" s="83">
        <v>0</v>
      </c>
      <c r="FZ34" s="88">
        <v>0</v>
      </c>
      <c r="GA34" s="81">
        <v>1</v>
      </c>
      <c r="GB34" s="82">
        <v>0</v>
      </c>
      <c r="GC34" s="82">
        <v>1</v>
      </c>
      <c r="GD34" s="82">
        <v>0</v>
      </c>
      <c r="GE34" s="83">
        <v>2</v>
      </c>
      <c r="GF34" s="82"/>
      <c r="GG34" s="82"/>
      <c r="GH34" s="83">
        <v>0</v>
      </c>
      <c r="GI34" s="88">
        <v>2</v>
      </c>
      <c r="GJ34" s="81">
        <v>0</v>
      </c>
      <c r="GK34" s="82">
        <v>0</v>
      </c>
      <c r="GL34" s="82">
        <v>15</v>
      </c>
      <c r="GM34" s="82">
        <v>0</v>
      </c>
      <c r="GN34" s="83">
        <v>15</v>
      </c>
      <c r="GO34" s="82">
        <v>0</v>
      </c>
      <c r="GP34" s="82">
        <v>0</v>
      </c>
      <c r="GQ34" s="83">
        <v>0</v>
      </c>
      <c r="GR34" s="88">
        <v>15</v>
      </c>
      <c r="GS34" s="81">
        <v>6</v>
      </c>
      <c r="GT34" s="82">
        <v>0</v>
      </c>
      <c r="GU34" s="82">
        <v>7</v>
      </c>
      <c r="GV34" s="82">
        <v>0</v>
      </c>
      <c r="GW34" s="83">
        <v>13</v>
      </c>
      <c r="GX34" s="82">
        <v>0</v>
      </c>
      <c r="GY34" s="82">
        <v>0</v>
      </c>
      <c r="GZ34" s="83">
        <v>0</v>
      </c>
      <c r="HA34" s="88">
        <v>13</v>
      </c>
      <c r="HB34" s="727">
        <v>2</v>
      </c>
      <c r="HC34" s="738">
        <v>2</v>
      </c>
      <c r="HD34" s="729">
        <v>28</v>
      </c>
      <c r="HE34" s="65">
        <v>28</v>
      </c>
      <c r="HF34" s="83">
        <v>30</v>
      </c>
      <c r="HG34" s="595">
        <v>12</v>
      </c>
      <c r="HH34" s="701">
        <v>43</v>
      </c>
      <c r="HI34" s="702">
        <v>1</v>
      </c>
      <c r="HJ34" s="702">
        <v>0</v>
      </c>
      <c r="HK34" s="702">
        <v>0</v>
      </c>
      <c r="HL34" s="703">
        <v>0</v>
      </c>
      <c r="HM34" s="701">
        <v>68</v>
      </c>
      <c r="HN34" s="703">
        <v>136</v>
      </c>
      <c r="HO34" s="701">
        <v>8</v>
      </c>
      <c r="HP34" s="704">
        <v>4</v>
      </c>
      <c r="HQ34" s="704">
        <v>14</v>
      </c>
      <c r="HR34" s="703">
        <v>180</v>
      </c>
      <c r="HS34" s="789">
        <v>0</v>
      </c>
      <c r="HT34" s="790">
        <v>0</v>
      </c>
      <c r="HU34" s="790">
        <v>0</v>
      </c>
      <c r="HV34" s="791">
        <v>0</v>
      </c>
      <c r="HW34" s="792">
        <v>0</v>
      </c>
      <c r="HX34" s="790">
        <v>0</v>
      </c>
      <c r="HY34" s="790">
        <v>0</v>
      </c>
      <c r="HZ34" s="790">
        <v>0</v>
      </c>
      <c r="IA34" s="791">
        <v>2160849</v>
      </c>
      <c r="IB34" s="48">
        <v>1</v>
      </c>
      <c r="IC34" s="52">
        <v>14640</v>
      </c>
      <c r="ID34" s="73">
        <v>0</v>
      </c>
    </row>
    <row r="35" spans="1:238" s="53" customFormat="1" ht="15.75" customHeight="1">
      <c r="A35" s="89">
        <v>27</v>
      </c>
      <c r="B35" s="742" t="s">
        <v>849</v>
      </c>
      <c r="C35" s="435" t="s">
        <v>113</v>
      </c>
      <c r="D35" s="742">
        <v>29</v>
      </c>
      <c r="E35" s="599" t="s">
        <v>773</v>
      </c>
      <c r="F35" s="451">
        <v>142</v>
      </c>
      <c r="G35" s="52">
        <v>1</v>
      </c>
      <c r="H35" s="71">
        <v>143</v>
      </c>
      <c r="I35" s="48">
        <v>0</v>
      </c>
      <c r="J35" s="52">
        <v>0</v>
      </c>
      <c r="K35" s="52">
        <v>0</v>
      </c>
      <c r="L35" s="52">
        <v>2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71">
        <v>2</v>
      </c>
      <c r="S35" s="48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71">
        <v>0</v>
      </c>
      <c r="AC35" s="48">
        <v>243</v>
      </c>
      <c r="AD35" s="71">
        <v>10288</v>
      </c>
      <c r="AE35" s="48">
        <v>145</v>
      </c>
      <c r="AF35" s="71">
        <v>3011</v>
      </c>
      <c r="AG35" s="48">
        <v>244</v>
      </c>
      <c r="AH35" s="71">
        <v>10289</v>
      </c>
      <c r="AI35" s="48">
        <v>146</v>
      </c>
      <c r="AJ35" s="71">
        <v>3012</v>
      </c>
      <c r="AK35" s="48">
        <v>9906</v>
      </c>
      <c r="AL35" s="52">
        <v>10174</v>
      </c>
      <c r="AM35" s="71">
        <v>271</v>
      </c>
      <c r="AN35" s="72">
        <v>4</v>
      </c>
      <c r="AO35" s="484">
        <v>275</v>
      </c>
      <c r="AP35" s="48">
        <v>0</v>
      </c>
      <c r="AQ35" s="52">
        <v>0</v>
      </c>
      <c r="AR35" s="73">
        <v>0</v>
      </c>
      <c r="AS35" s="74">
        <v>0</v>
      </c>
      <c r="AT35" s="484">
        <v>0</v>
      </c>
      <c r="AU35" s="48">
        <v>0</v>
      </c>
      <c r="AV35" s="608">
        <v>0</v>
      </c>
      <c r="AW35" s="458">
        <v>245</v>
      </c>
      <c r="AX35" s="52">
        <v>0</v>
      </c>
      <c r="AY35" s="52">
        <v>60</v>
      </c>
      <c r="AZ35" s="52">
        <v>130</v>
      </c>
      <c r="BA35" s="75">
        <v>190</v>
      </c>
      <c r="BB35" s="52">
        <v>55</v>
      </c>
      <c r="BC35" s="52">
        <v>0</v>
      </c>
      <c r="BD35" s="52">
        <v>0</v>
      </c>
      <c r="BE35" s="52">
        <v>0</v>
      </c>
      <c r="BF35" s="52">
        <v>0</v>
      </c>
      <c r="BG35" s="73">
        <v>0</v>
      </c>
      <c r="BH35" s="48">
        <v>6</v>
      </c>
      <c r="BI35" s="52">
        <v>0</v>
      </c>
      <c r="BJ35" s="73">
        <v>6</v>
      </c>
      <c r="BK35" s="73">
        <v>64</v>
      </c>
      <c r="BL35" s="48">
        <v>350</v>
      </c>
      <c r="BM35" s="73">
        <v>172</v>
      </c>
      <c r="BN35" s="694">
        <v>0</v>
      </c>
      <c r="BO35" s="695">
        <v>0</v>
      </c>
      <c r="BP35" s="695">
        <v>0</v>
      </c>
      <c r="BQ35" s="695">
        <v>0</v>
      </c>
      <c r="BR35" s="902">
        <v>0</v>
      </c>
      <c r="BS35" s="924">
        <v>0</v>
      </c>
      <c r="BT35" s="921">
        <v>0</v>
      </c>
      <c r="BU35" s="695">
        <v>0</v>
      </c>
      <c r="BV35" s="924">
        <v>0</v>
      </c>
      <c r="BW35" s="696">
        <v>0</v>
      </c>
      <c r="BX35" s="694">
        <v>0</v>
      </c>
      <c r="BY35" s="695">
        <v>0</v>
      </c>
      <c r="BZ35" s="695">
        <v>0</v>
      </c>
      <c r="CA35" s="695">
        <v>0</v>
      </c>
      <c r="CB35" s="695">
        <v>0</v>
      </c>
      <c r="CC35" s="696">
        <v>0</v>
      </c>
      <c r="CD35" s="695">
        <v>0</v>
      </c>
      <c r="CE35" s="695">
        <v>0</v>
      </c>
      <c r="CF35" s="695">
        <v>0</v>
      </c>
      <c r="CG35" s="71">
        <v>0</v>
      </c>
      <c r="CH35" s="694">
        <v>0</v>
      </c>
      <c r="CI35" s="695">
        <v>0</v>
      </c>
      <c r="CJ35" s="695">
        <v>0</v>
      </c>
      <c r="CK35" s="695">
        <v>0</v>
      </c>
      <c r="CL35" s="608">
        <v>0</v>
      </c>
      <c r="CM35" s="694">
        <v>1</v>
      </c>
      <c r="CN35" s="695">
        <v>0</v>
      </c>
      <c r="CO35" s="695">
        <v>1</v>
      </c>
      <c r="CP35" s="695">
        <v>1</v>
      </c>
      <c r="CQ35" s="695">
        <v>1</v>
      </c>
      <c r="CR35" s="695">
        <v>1</v>
      </c>
      <c r="CS35" s="695">
        <v>1</v>
      </c>
      <c r="CT35" s="902">
        <v>0</v>
      </c>
      <c r="CU35" s="76">
        <v>0</v>
      </c>
      <c r="CV35" s="77">
        <v>0</v>
      </c>
      <c r="CW35" s="77">
        <v>0</v>
      </c>
      <c r="CX35" s="78" t="s">
        <v>834</v>
      </c>
      <c r="CY35" s="469">
        <v>0</v>
      </c>
      <c r="CZ35" s="79">
        <v>3</v>
      </c>
      <c r="DA35" s="79">
        <v>0</v>
      </c>
      <c r="DB35" s="470">
        <v>2</v>
      </c>
      <c r="DC35" s="48">
        <v>1626</v>
      </c>
      <c r="DD35" s="52">
        <v>1797</v>
      </c>
      <c r="DE35" s="52">
        <v>10000</v>
      </c>
      <c r="DF35" s="52">
        <v>155</v>
      </c>
      <c r="DG35" s="52">
        <v>0</v>
      </c>
      <c r="DH35" s="80">
        <v>155</v>
      </c>
      <c r="DI35" s="81"/>
      <c r="DJ35" s="82"/>
      <c r="DK35" s="82">
        <v>2</v>
      </c>
      <c r="DL35" s="82"/>
      <c r="DM35" s="82">
        <v>2</v>
      </c>
      <c r="DN35" s="82"/>
      <c r="DO35" s="82">
        <v>1</v>
      </c>
      <c r="DP35" s="65">
        <v>5</v>
      </c>
      <c r="DQ35" s="81">
        <v>0</v>
      </c>
      <c r="DR35" s="82">
        <v>0</v>
      </c>
      <c r="DS35" s="82">
        <v>0</v>
      </c>
      <c r="DT35" s="82">
        <v>0</v>
      </c>
      <c r="DU35" s="82">
        <v>0</v>
      </c>
      <c r="DV35" s="82">
        <v>0</v>
      </c>
      <c r="DW35" s="82">
        <v>0</v>
      </c>
      <c r="DX35" s="65">
        <v>0</v>
      </c>
      <c r="DY35" s="474">
        <v>0</v>
      </c>
      <c r="DZ35" s="48">
        <v>0</v>
      </c>
      <c r="EA35" s="52">
        <v>0</v>
      </c>
      <c r="EB35" s="73">
        <v>0</v>
      </c>
      <c r="EC35" s="81">
        <v>0</v>
      </c>
      <c r="ED35" s="82">
        <v>0</v>
      </c>
      <c r="EE35" s="82">
        <v>31</v>
      </c>
      <c r="EF35" s="82">
        <v>0</v>
      </c>
      <c r="EG35" s="82">
        <v>2</v>
      </c>
      <c r="EH35" s="82">
        <v>0</v>
      </c>
      <c r="EI35" s="82">
        <v>0</v>
      </c>
      <c r="EJ35" s="84">
        <v>0</v>
      </c>
      <c r="EK35" s="787">
        <v>33</v>
      </c>
      <c r="EL35" s="81">
        <v>0</v>
      </c>
      <c r="EM35" s="82">
        <v>0</v>
      </c>
      <c r="EN35" s="82">
        <v>1</v>
      </c>
      <c r="EO35" s="82">
        <v>2</v>
      </c>
      <c r="EP35" s="82">
        <v>4</v>
      </c>
      <c r="EQ35" s="82">
        <v>4</v>
      </c>
      <c r="ER35" s="82">
        <v>0</v>
      </c>
      <c r="ES35" s="82">
        <v>0</v>
      </c>
      <c r="ET35" s="474">
        <v>11</v>
      </c>
      <c r="EU35" s="84">
        <v>44</v>
      </c>
      <c r="EV35" s="81">
        <v>0</v>
      </c>
      <c r="EW35" s="82">
        <v>5</v>
      </c>
      <c r="EX35" s="82">
        <v>92</v>
      </c>
      <c r="EY35" s="82">
        <v>54</v>
      </c>
      <c r="EZ35" s="82">
        <v>41</v>
      </c>
      <c r="FA35" s="82">
        <v>41</v>
      </c>
      <c r="FB35" s="82">
        <v>0</v>
      </c>
      <c r="FC35" s="82">
        <v>0</v>
      </c>
      <c r="FD35" s="788">
        <v>4</v>
      </c>
      <c r="FE35" s="474">
        <v>237</v>
      </c>
      <c r="FF35" s="81">
        <v>0</v>
      </c>
      <c r="FG35" s="82">
        <v>246</v>
      </c>
      <c r="FH35" s="82">
        <v>0</v>
      </c>
      <c r="FI35" s="82">
        <v>0</v>
      </c>
      <c r="FJ35" s="82">
        <v>2</v>
      </c>
      <c r="FK35" s="82">
        <v>0</v>
      </c>
      <c r="FL35" s="82">
        <v>2</v>
      </c>
      <c r="FM35" s="82">
        <v>0</v>
      </c>
      <c r="FN35" s="82">
        <v>0</v>
      </c>
      <c r="FO35" s="82">
        <v>0</v>
      </c>
      <c r="FP35" s="84">
        <v>0</v>
      </c>
      <c r="FQ35" s="474">
        <v>250</v>
      </c>
      <c r="FR35" s="81"/>
      <c r="FS35" s="82"/>
      <c r="FT35" s="82"/>
      <c r="FU35" s="82"/>
      <c r="FV35" s="83">
        <v>0</v>
      </c>
      <c r="FW35" s="82"/>
      <c r="FX35" s="82"/>
      <c r="FY35" s="83">
        <v>0</v>
      </c>
      <c r="FZ35" s="88">
        <v>0</v>
      </c>
      <c r="GA35" s="81">
        <v>5</v>
      </c>
      <c r="GB35" s="82">
        <v>0</v>
      </c>
      <c r="GC35" s="82"/>
      <c r="GD35" s="82"/>
      <c r="GE35" s="83">
        <v>5</v>
      </c>
      <c r="GF35" s="82"/>
      <c r="GG35" s="82"/>
      <c r="GH35" s="83">
        <v>0</v>
      </c>
      <c r="GI35" s="88">
        <v>5</v>
      </c>
      <c r="GJ35" s="81">
        <v>1</v>
      </c>
      <c r="GK35" s="82">
        <v>0</v>
      </c>
      <c r="GL35" s="82">
        <v>1</v>
      </c>
      <c r="GM35" s="82">
        <v>0</v>
      </c>
      <c r="GN35" s="83">
        <v>2</v>
      </c>
      <c r="GO35" s="82">
        <v>0</v>
      </c>
      <c r="GP35" s="82">
        <v>0</v>
      </c>
      <c r="GQ35" s="83">
        <v>0</v>
      </c>
      <c r="GR35" s="88">
        <v>2</v>
      </c>
      <c r="GS35" s="81">
        <v>1</v>
      </c>
      <c r="GT35" s="82">
        <v>0</v>
      </c>
      <c r="GU35" s="82">
        <v>5</v>
      </c>
      <c r="GV35" s="82">
        <v>0</v>
      </c>
      <c r="GW35" s="83">
        <v>6</v>
      </c>
      <c r="GX35" s="82">
        <v>2</v>
      </c>
      <c r="GY35" s="82">
        <v>0</v>
      </c>
      <c r="GZ35" s="83">
        <v>2</v>
      </c>
      <c r="HA35" s="88">
        <v>8</v>
      </c>
      <c r="HB35" s="727">
        <v>5</v>
      </c>
      <c r="HC35" s="738">
        <v>5</v>
      </c>
      <c r="HD35" s="729">
        <v>10</v>
      </c>
      <c r="HE35" s="65">
        <v>10</v>
      </c>
      <c r="HF35" s="83">
        <v>15</v>
      </c>
      <c r="HG35" s="595">
        <v>0</v>
      </c>
      <c r="HH35" s="701">
        <v>1</v>
      </c>
      <c r="HI35" s="702">
        <v>1</v>
      </c>
      <c r="HJ35" s="702">
        <v>0</v>
      </c>
      <c r="HK35" s="702">
        <v>0</v>
      </c>
      <c r="HL35" s="703">
        <v>2</v>
      </c>
      <c r="HM35" s="701">
        <v>676</v>
      </c>
      <c r="HN35" s="703">
        <v>207</v>
      </c>
      <c r="HO35" s="701">
        <v>1</v>
      </c>
      <c r="HP35" s="704">
        <v>2</v>
      </c>
      <c r="HQ35" s="704">
        <v>8</v>
      </c>
      <c r="HR35" s="703">
        <v>0</v>
      </c>
      <c r="HS35" s="789">
        <v>0</v>
      </c>
      <c r="HT35" s="790">
        <v>0</v>
      </c>
      <c r="HU35" s="790">
        <v>0</v>
      </c>
      <c r="HV35" s="791">
        <v>0</v>
      </c>
      <c r="HW35" s="792">
        <v>0</v>
      </c>
      <c r="HX35" s="790">
        <v>0</v>
      </c>
      <c r="HY35" s="790">
        <v>0</v>
      </c>
      <c r="HZ35" s="790">
        <v>0</v>
      </c>
      <c r="IA35" s="791">
        <v>39188</v>
      </c>
      <c r="IB35" s="48">
        <v>1</v>
      </c>
      <c r="IC35" s="52">
        <v>1367</v>
      </c>
      <c r="ID35" s="73">
        <v>0</v>
      </c>
    </row>
    <row r="36" spans="1:238" s="53" customFormat="1" ht="15.75" customHeight="1">
      <c r="A36" s="89">
        <v>34</v>
      </c>
      <c r="B36" s="742" t="s">
        <v>849</v>
      </c>
      <c r="C36" s="435" t="s">
        <v>789</v>
      </c>
      <c r="D36" s="741">
        <v>30</v>
      </c>
      <c r="E36" s="599" t="s">
        <v>853</v>
      </c>
      <c r="F36" s="451">
        <v>584</v>
      </c>
      <c r="G36" s="52">
        <v>0</v>
      </c>
      <c r="H36" s="71">
        <v>584</v>
      </c>
      <c r="I36" s="48">
        <v>36</v>
      </c>
      <c r="J36" s="52">
        <v>1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71">
        <v>37</v>
      </c>
      <c r="S36" s="48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71">
        <v>0</v>
      </c>
      <c r="AC36" s="48">
        <v>988</v>
      </c>
      <c r="AD36" s="71">
        <v>1789</v>
      </c>
      <c r="AE36" s="48">
        <v>623</v>
      </c>
      <c r="AF36" s="71">
        <v>1226</v>
      </c>
      <c r="AG36" s="48">
        <v>990</v>
      </c>
      <c r="AH36" s="71">
        <v>1791</v>
      </c>
      <c r="AI36" s="48">
        <v>623</v>
      </c>
      <c r="AJ36" s="71">
        <v>1226</v>
      </c>
      <c r="AK36" s="48"/>
      <c r="AL36" s="52"/>
      <c r="AM36" s="71"/>
      <c r="AN36" s="72"/>
      <c r="AO36" s="484"/>
      <c r="AP36" s="48"/>
      <c r="AQ36" s="52"/>
      <c r="AR36" s="73"/>
      <c r="AS36" s="74"/>
      <c r="AT36" s="484"/>
      <c r="AU36" s="48"/>
      <c r="AV36" s="608"/>
      <c r="AW36" s="458">
        <v>92</v>
      </c>
      <c r="AX36" s="52">
        <v>0</v>
      </c>
      <c r="AY36" s="52">
        <v>92</v>
      </c>
      <c r="AZ36" s="52">
        <v>0</v>
      </c>
      <c r="BA36" s="75">
        <v>92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73">
        <v>0</v>
      </c>
      <c r="BH36" s="48">
        <v>1</v>
      </c>
      <c r="BI36" s="52">
        <v>0</v>
      </c>
      <c r="BJ36" s="73">
        <v>1</v>
      </c>
      <c r="BK36" s="73">
        <v>50</v>
      </c>
      <c r="BL36" s="48">
        <v>0</v>
      </c>
      <c r="BM36" s="73">
        <v>0</v>
      </c>
      <c r="BN36" s="694">
        <v>0</v>
      </c>
      <c r="BO36" s="695">
        <v>0</v>
      </c>
      <c r="BP36" s="695">
        <v>0</v>
      </c>
      <c r="BQ36" s="695">
        <v>0</v>
      </c>
      <c r="BR36" s="902">
        <v>0</v>
      </c>
      <c r="BS36" s="924">
        <v>0</v>
      </c>
      <c r="BT36" s="921">
        <v>0</v>
      </c>
      <c r="BU36" s="695">
        <v>0</v>
      </c>
      <c r="BV36" s="924">
        <v>0</v>
      </c>
      <c r="BW36" s="696">
        <v>0</v>
      </c>
      <c r="BX36" s="694">
        <v>0</v>
      </c>
      <c r="BY36" s="695">
        <v>0</v>
      </c>
      <c r="BZ36" s="695">
        <v>0</v>
      </c>
      <c r="CA36" s="695">
        <v>0</v>
      </c>
      <c r="CB36" s="695">
        <v>0</v>
      </c>
      <c r="CC36" s="696">
        <v>0</v>
      </c>
      <c r="CD36" s="695">
        <v>0</v>
      </c>
      <c r="CE36" s="695">
        <v>0</v>
      </c>
      <c r="CF36" s="695">
        <v>0</v>
      </c>
      <c r="CG36" s="71">
        <v>0</v>
      </c>
      <c r="CH36" s="694">
        <v>0</v>
      </c>
      <c r="CI36" s="695">
        <v>0</v>
      </c>
      <c r="CJ36" s="695">
        <v>0</v>
      </c>
      <c r="CK36" s="695">
        <v>0</v>
      </c>
      <c r="CL36" s="608">
        <v>0</v>
      </c>
      <c r="CM36" s="694"/>
      <c r="CN36" s="695"/>
      <c r="CO36" s="695"/>
      <c r="CP36" s="695">
        <v>2</v>
      </c>
      <c r="CQ36" s="695">
        <v>2</v>
      </c>
      <c r="CR36" s="695"/>
      <c r="CS36" s="695"/>
      <c r="CT36" s="902">
        <v>0</v>
      </c>
      <c r="CU36" s="76">
        <v>0</v>
      </c>
      <c r="CV36" s="77">
        <v>0</v>
      </c>
      <c r="CW36" s="77">
        <v>0</v>
      </c>
      <c r="CX36" s="78">
        <v>0</v>
      </c>
      <c r="CY36" s="469">
        <v>0</v>
      </c>
      <c r="CZ36" s="79">
        <v>0</v>
      </c>
      <c r="DA36" s="79">
        <v>0</v>
      </c>
      <c r="DB36" s="470">
        <v>0</v>
      </c>
      <c r="DC36" s="48">
        <v>0</v>
      </c>
      <c r="DD36" s="52">
        <v>0</v>
      </c>
      <c r="DE36" s="52">
        <v>900</v>
      </c>
      <c r="DF36" s="52">
        <v>92</v>
      </c>
      <c r="DG36" s="52">
        <v>0</v>
      </c>
      <c r="DH36" s="80">
        <v>92</v>
      </c>
      <c r="DI36" s="81"/>
      <c r="DJ36" s="82"/>
      <c r="DK36" s="82"/>
      <c r="DL36" s="82"/>
      <c r="DM36" s="82"/>
      <c r="DN36" s="82"/>
      <c r="DO36" s="82"/>
      <c r="DP36" s="65"/>
      <c r="DQ36" s="81"/>
      <c r="DR36" s="82"/>
      <c r="DS36" s="82"/>
      <c r="DT36" s="82"/>
      <c r="DU36" s="82"/>
      <c r="DV36" s="82"/>
      <c r="DW36" s="82"/>
      <c r="DX36" s="65"/>
      <c r="DY36" s="474"/>
      <c r="DZ36" s="48"/>
      <c r="EA36" s="52"/>
      <c r="EB36" s="73"/>
      <c r="EC36" s="81"/>
      <c r="ED36" s="82"/>
      <c r="EE36" s="82"/>
      <c r="EF36" s="82"/>
      <c r="EG36" s="82"/>
      <c r="EH36" s="82"/>
      <c r="EI36" s="82"/>
      <c r="EJ36" s="84"/>
      <c r="EK36" s="787"/>
      <c r="EL36" s="81"/>
      <c r="EM36" s="82"/>
      <c r="EN36" s="82"/>
      <c r="EO36" s="82"/>
      <c r="EP36" s="82"/>
      <c r="EQ36" s="82"/>
      <c r="ER36" s="82"/>
      <c r="ES36" s="82"/>
      <c r="ET36" s="474"/>
      <c r="EU36" s="84"/>
      <c r="EV36" s="81"/>
      <c r="EW36" s="82"/>
      <c r="EX36" s="82"/>
      <c r="EY36" s="82"/>
      <c r="EZ36" s="82"/>
      <c r="FA36" s="82"/>
      <c r="FB36" s="82"/>
      <c r="FC36" s="82"/>
      <c r="FD36" s="788"/>
      <c r="FE36" s="474">
        <v>0</v>
      </c>
      <c r="FF36" s="81"/>
      <c r="FG36" s="82"/>
      <c r="FH36" s="82"/>
      <c r="FI36" s="82"/>
      <c r="FJ36" s="82"/>
      <c r="FK36" s="82"/>
      <c r="FL36" s="82"/>
      <c r="FM36" s="82"/>
      <c r="FN36" s="82"/>
      <c r="FO36" s="82"/>
      <c r="FP36" s="84"/>
      <c r="FQ36" s="474"/>
      <c r="FR36" s="81"/>
      <c r="FS36" s="82"/>
      <c r="FT36" s="82">
        <v>4</v>
      </c>
      <c r="FU36" s="82">
        <v>0</v>
      </c>
      <c r="FV36" s="83">
        <v>4</v>
      </c>
      <c r="FW36" s="82"/>
      <c r="FX36" s="82"/>
      <c r="FY36" s="83">
        <v>0</v>
      </c>
      <c r="FZ36" s="88">
        <v>4</v>
      </c>
      <c r="GA36" s="81"/>
      <c r="GB36" s="82"/>
      <c r="GC36" s="82"/>
      <c r="GD36" s="82"/>
      <c r="GE36" s="83"/>
      <c r="GF36" s="82"/>
      <c r="GG36" s="82"/>
      <c r="GH36" s="83"/>
      <c r="GI36" s="88"/>
      <c r="GJ36" s="81">
        <v>24</v>
      </c>
      <c r="GK36" s="82">
        <v>4</v>
      </c>
      <c r="GL36" s="82">
        <v>19</v>
      </c>
      <c r="GM36" s="82">
        <v>4</v>
      </c>
      <c r="GN36" s="83">
        <v>51</v>
      </c>
      <c r="GO36" s="82">
        <v>0</v>
      </c>
      <c r="GP36" s="82">
        <v>2</v>
      </c>
      <c r="GQ36" s="83">
        <v>2</v>
      </c>
      <c r="GR36" s="88">
        <v>53</v>
      </c>
      <c r="GS36" s="81">
        <v>0</v>
      </c>
      <c r="GT36" s="82">
        <v>0</v>
      </c>
      <c r="GU36" s="82">
        <v>0</v>
      </c>
      <c r="GV36" s="82">
        <v>0</v>
      </c>
      <c r="GW36" s="83">
        <v>0</v>
      </c>
      <c r="GX36" s="82">
        <v>0</v>
      </c>
      <c r="GY36" s="82">
        <v>0</v>
      </c>
      <c r="GZ36" s="83">
        <v>0</v>
      </c>
      <c r="HA36" s="88">
        <v>0</v>
      </c>
      <c r="HB36" s="727">
        <v>4</v>
      </c>
      <c r="HC36" s="738">
        <v>4</v>
      </c>
      <c r="HD36" s="729">
        <v>43</v>
      </c>
      <c r="HE36" s="65">
        <v>53</v>
      </c>
      <c r="HF36" s="83">
        <v>57</v>
      </c>
      <c r="HG36" s="595">
        <v>4</v>
      </c>
      <c r="HH36" s="701">
        <v>0</v>
      </c>
      <c r="HI36" s="702">
        <v>0</v>
      </c>
      <c r="HJ36" s="702">
        <v>0</v>
      </c>
      <c r="HK36" s="702">
        <v>0</v>
      </c>
      <c r="HL36" s="703">
        <v>0</v>
      </c>
      <c r="HM36" s="701">
        <v>0</v>
      </c>
      <c r="HN36" s="703">
        <v>0</v>
      </c>
      <c r="HO36" s="701">
        <v>0</v>
      </c>
      <c r="HP36" s="704">
        <v>0</v>
      </c>
      <c r="HQ36" s="704">
        <v>0</v>
      </c>
      <c r="HR36" s="703">
        <v>0</v>
      </c>
      <c r="HS36" s="789">
        <v>0</v>
      </c>
      <c r="HT36" s="790">
        <v>0</v>
      </c>
      <c r="HU36" s="790">
        <v>0</v>
      </c>
      <c r="HV36" s="791">
        <v>0</v>
      </c>
      <c r="HW36" s="792">
        <v>0</v>
      </c>
      <c r="HX36" s="790">
        <v>0</v>
      </c>
      <c r="HY36" s="790">
        <v>0</v>
      </c>
      <c r="HZ36" s="790">
        <v>0</v>
      </c>
      <c r="IA36" s="791"/>
      <c r="IB36" s="48">
        <v>0</v>
      </c>
      <c r="IC36" s="52">
        <v>0</v>
      </c>
      <c r="ID36" s="73">
        <v>0</v>
      </c>
    </row>
    <row r="37" spans="1:238" s="53" customFormat="1" ht="15.75" customHeight="1">
      <c r="A37" s="89">
        <v>28</v>
      </c>
      <c r="B37" s="742" t="s">
        <v>849</v>
      </c>
      <c r="C37" s="435" t="s">
        <v>114</v>
      </c>
      <c r="D37" s="741">
        <v>31</v>
      </c>
      <c r="E37" s="599" t="s">
        <v>317</v>
      </c>
      <c r="F37" s="451">
        <v>584</v>
      </c>
      <c r="G37" s="52">
        <v>0</v>
      </c>
      <c r="H37" s="71">
        <v>584</v>
      </c>
      <c r="I37" s="48">
        <v>36</v>
      </c>
      <c r="J37" s="52">
        <v>1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71">
        <v>37</v>
      </c>
      <c r="S37" s="48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71">
        <v>0</v>
      </c>
      <c r="AC37" s="48">
        <v>988</v>
      </c>
      <c r="AD37" s="71">
        <v>1789</v>
      </c>
      <c r="AE37" s="48">
        <v>623</v>
      </c>
      <c r="AF37" s="71">
        <v>1226</v>
      </c>
      <c r="AG37" s="48">
        <v>988</v>
      </c>
      <c r="AH37" s="71">
        <v>1789</v>
      </c>
      <c r="AI37" s="48">
        <v>623</v>
      </c>
      <c r="AJ37" s="71">
        <v>1226</v>
      </c>
      <c r="AK37" s="48">
        <v>11093</v>
      </c>
      <c r="AL37" s="52">
        <v>11163</v>
      </c>
      <c r="AM37" s="71">
        <v>70</v>
      </c>
      <c r="AN37" s="72">
        <v>70</v>
      </c>
      <c r="AO37" s="484">
        <v>140</v>
      </c>
      <c r="AP37" s="48">
        <v>0</v>
      </c>
      <c r="AQ37" s="52">
        <v>0</v>
      </c>
      <c r="AR37" s="73">
        <v>0</v>
      </c>
      <c r="AS37" s="74">
        <v>0</v>
      </c>
      <c r="AT37" s="484">
        <v>0</v>
      </c>
      <c r="AU37" s="48">
        <v>0</v>
      </c>
      <c r="AV37" s="608">
        <v>0</v>
      </c>
      <c r="AW37" s="458">
        <v>152</v>
      </c>
      <c r="AX37" s="52">
        <v>34</v>
      </c>
      <c r="AY37" s="52">
        <v>22</v>
      </c>
      <c r="AZ37" s="52">
        <v>0</v>
      </c>
      <c r="BA37" s="75">
        <v>56</v>
      </c>
      <c r="BB37" s="52">
        <v>96</v>
      </c>
      <c r="BC37" s="52">
        <v>1</v>
      </c>
      <c r="BD37" s="52">
        <v>15</v>
      </c>
      <c r="BE37" s="52">
        <v>25</v>
      </c>
      <c r="BF37" s="52">
        <v>15</v>
      </c>
      <c r="BG37" s="73">
        <v>0</v>
      </c>
      <c r="BH37" s="48">
        <v>0</v>
      </c>
      <c r="BI37" s="52">
        <v>0</v>
      </c>
      <c r="BJ37" s="73">
        <v>0</v>
      </c>
      <c r="BK37" s="73">
        <v>60</v>
      </c>
      <c r="BL37" s="48">
        <v>92</v>
      </c>
      <c r="BM37" s="73">
        <v>35</v>
      </c>
      <c r="BN37" s="694">
        <v>0</v>
      </c>
      <c r="BO37" s="695">
        <v>0</v>
      </c>
      <c r="BP37" s="695">
        <v>0</v>
      </c>
      <c r="BQ37" s="695">
        <v>0</v>
      </c>
      <c r="BR37" s="902">
        <v>235</v>
      </c>
      <c r="BS37" s="924">
        <v>235</v>
      </c>
      <c r="BT37" s="921">
        <v>0</v>
      </c>
      <c r="BU37" s="695">
        <v>0</v>
      </c>
      <c r="BV37" s="924">
        <v>0</v>
      </c>
      <c r="BW37" s="696">
        <v>235</v>
      </c>
      <c r="BX37" s="694">
        <v>0</v>
      </c>
      <c r="BY37" s="695">
        <v>0</v>
      </c>
      <c r="BZ37" s="695">
        <v>0</v>
      </c>
      <c r="CA37" s="695">
        <v>0</v>
      </c>
      <c r="CB37" s="695">
        <v>0</v>
      </c>
      <c r="CC37" s="696">
        <v>0</v>
      </c>
      <c r="CD37" s="695">
        <v>0</v>
      </c>
      <c r="CE37" s="695">
        <v>0</v>
      </c>
      <c r="CF37" s="695">
        <v>0</v>
      </c>
      <c r="CG37" s="71">
        <v>0</v>
      </c>
      <c r="CH37" s="694">
        <v>0</v>
      </c>
      <c r="CI37" s="695">
        <v>0</v>
      </c>
      <c r="CJ37" s="695">
        <v>0</v>
      </c>
      <c r="CK37" s="695">
        <v>0</v>
      </c>
      <c r="CL37" s="608">
        <v>0</v>
      </c>
      <c r="CM37" s="694">
        <v>0</v>
      </c>
      <c r="CN37" s="695">
        <v>0</v>
      </c>
      <c r="CO37" s="695">
        <v>0</v>
      </c>
      <c r="CP37" s="695">
        <v>0</v>
      </c>
      <c r="CQ37" s="695">
        <v>0</v>
      </c>
      <c r="CR37" s="695">
        <v>0</v>
      </c>
      <c r="CS37" s="695">
        <v>0</v>
      </c>
      <c r="CT37" s="902">
        <v>0</v>
      </c>
      <c r="CU37" s="76">
        <v>0</v>
      </c>
      <c r="CV37" s="77">
        <v>0</v>
      </c>
      <c r="CW37" s="77">
        <v>0</v>
      </c>
      <c r="CX37" s="78">
        <v>0</v>
      </c>
      <c r="CY37" s="469">
        <v>0</v>
      </c>
      <c r="CZ37" s="79">
        <v>0</v>
      </c>
      <c r="DA37" s="79">
        <v>0</v>
      </c>
      <c r="DB37" s="470">
        <v>0</v>
      </c>
      <c r="DC37" s="48">
        <v>0</v>
      </c>
      <c r="DD37" s="52">
        <v>0</v>
      </c>
      <c r="DE37" s="52">
        <v>10537</v>
      </c>
      <c r="DF37" s="52">
        <v>0</v>
      </c>
      <c r="DG37" s="52">
        <v>139</v>
      </c>
      <c r="DH37" s="80">
        <v>139</v>
      </c>
      <c r="DI37" s="81"/>
      <c r="DJ37" s="82"/>
      <c r="DK37" s="82">
        <v>15</v>
      </c>
      <c r="DL37" s="82">
        <v>1</v>
      </c>
      <c r="DM37" s="82"/>
      <c r="DN37" s="82"/>
      <c r="DO37" s="82">
        <v>0</v>
      </c>
      <c r="DP37" s="65">
        <v>16</v>
      </c>
      <c r="DQ37" s="81">
        <v>0</v>
      </c>
      <c r="DR37" s="82">
        <v>0</v>
      </c>
      <c r="DS37" s="82">
        <v>0</v>
      </c>
      <c r="DT37" s="82">
        <v>0</v>
      </c>
      <c r="DU37" s="82">
        <v>0</v>
      </c>
      <c r="DV37" s="82">
        <v>0</v>
      </c>
      <c r="DW37" s="82">
        <v>0</v>
      </c>
      <c r="DX37" s="65">
        <v>0</v>
      </c>
      <c r="DY37" s="474">
        <v>0</v>
      </c>
      <c r="DZ37" s="48">
        <v>0</v>
      </c>
      <c r="EA37" s="52">
        <v>0</v>
      </c>
      <c r="EB37" s="73">
        <v>0</v>
      </c>
      <c r="EC37" s="81">
        <v>1</v>
      </c>
      <c r="ED37" s="82">
        <v>0</v>
      </c>
      <c r="EE37" s="82">
        <v>16</v>
      </c>
      <c r="EF37" s="82">
        <v>2</v>
      </c>
      <c r="EG37" s="82">
        <v>0</v>
      </c>
      <c r="EH37" s="82">
        <v>1</v>
      </c>
      <c r="EI37" s="82">
        <v>0</v>
      </c>
      <c r="EJ37" s="84">
        <v>0</v>
      </c>
      <c r="EK37" s="787">
        <v>20</v>
      </c>
      <c r="EL37" s="81">
        <v>1</v>
      </c>
      <c r="EM37" s="82">
        <v>0</v>
      </c>
      <c r="EN37" s="82">
        <v>102</v>
      </c>
      <c r="EO37" s="82">
        <v>2</v>
      </c>
      <c r="EP37" s="82">
        <v>2</v>
      </c>
      <c r="EQ37" s="82">
        <v>11</v>
      </c>
      <c r="ER37" s="82">
        <v>0</v>
      </c>
      <c r="ES37" s="82">
        <v>0</v>
      </c>
      <c r="ET37" s="474">
        <v>118</v>
      </c>
      <c r="EU37" s="84">
        <v>138</v>
      </c>
      <c r="EV37" s="81">
        <v>25</v>
      </c>
      <c r="EW37" s="82">
        <v>13</v>
      </c>
      <c r="EX37" s="82">
        <v>2357</v>
      </c>
      <c r="EY37" s="82">
        <v>467</v>
      </c>
      <c r="EZ37" s="82">
        <v>33</v>
      </c>
      <c r="FA37" s="82">
        <v>62</v>
      </c>
      <c r="FB37" s="82">
        <v>0</v>
      </c>
      <c r="FC37" s="82">
        <v>0</v>
      </c>
      <c r="FD37" s="788">
        <v>4</v>
      </c>
      <c r="FE37" s="474">
        <v>2961</v>
      </c>
      <c r="FF37" s="81">
        <v>0</v>
      </c>
      <c r="FG37" s="82">
        <v>2935</v>
      </c>
      <c r="FH37" s="82">
        <v>0</v>
      </c>
      <c r="FI37" s="82">
        <v>0</v>
      </c>
      <c r="FJ37" s="82">
        <v>0</v>
      </c>
      <c r="FK37" s="82">
        <v>0</v>
      </c>
      <c r="FL37" s="82">
        <v>0</v>
      </c>
      <c r="FM37" s="82">
        <v>12</v>
      </c>
      <c r="FN37" s="82">
        <v>0</v>
      </c>
      <c r="FO37" s="82">
        <v>0</v>
      </c>
      <c r="FP37" s="84">
        <v>18</v>
      </c>
      <c r="FQ37" s="474">
        <v>2965</v>
      </c>
      <c r="FR37" s="81"/>
      <c r="FS37" s="82"/>
      <c r="FT37" s="82"/>
      <c r="FU37" s="82"/>
      <c r="FV37" s="83"/>
      <c r="FW37" s="82"/>
      <c r="FX37" s="82"/>
      <c r="FY37" s="83"/>
      <c r="FZ37" s="88"/>
      <c r="GA37" s="81"/>
      <c r="GB37" s="82"/>
      <c r="GC37" s="82"/>
      <c r="GD37" s="82"/>
      <c r="GE37" s="83"/>
      <c r="GF37" s="82"/>
      <c r="GG37" s="82"/>
      <c r="GH37" s="83"/>
      <c r="GI37" s="88"/>
      <c r="GJ37" s="81">
        <v>0</v>
      </c>
      <c r="GK37" s="82">
        <v>0</v>
      </c>
      <c r="GL37" s="82">
        <v>0</v>
      </c>
      <c r="GM37" s="82">
        <v>1</v>
      </c>
      <c r="GN37" s="83">
        <v>1</v>
      </c>
      <c r="GO37" s="82">
        <v>0</v>
      </c>
      <c r="GP37" s="82">
        <v>0</v>
      </c>
      <c r="GQ37" s="83">
        <v>0</v>
      </c>
      <c r="GR37" s="88">
        <v>1</v>
      </c>
      <c r="GS37" s="81">
        <v>0</v>
      </c>
      <c r="GT37" s="82">
        <v>0</v>
      </c>
      <c r="GU37" s="82">
        <v>0</v>
      </c>
      <c r="GV37" s="82">
        <v>0</v>
      </c>
      <c r="GW37" s="83">
        <v>0</v>
      </c>
      <c r="GX37" s="82">
        <v>0</v>
      </c>
      <c r="GY37" s="82">
        <v>0</v>
      </c>
      <c r="GZ37" s="83">
        <v>0</v>
      </c>
      <c r="HA37" s="88">
        <v>0</v>
      </c>
      <c r="HB37" s="727">
        <v>0</v>
      </c>
      <c r="HC37" s="738">
        <v>0</v>
      </c>
      <c r="HD37" s="729">
        <v>0</v>
      </c>
      <c r="HE37" s="65">
        <v>1</v>
      </c>
      <c r="HF37" s="83">
        <v>1</v>
      </c>
      <c r="HG37" s="595">
        <v>0</v>
      </c>
      <c r="HH37" s="701">
        <v>0</v>
      </c>
      <c r="HI37" s="702">
        <v>0</v>
      </c>
      <c r="HJ37" s="702">
        <v>0</v>
      </c>
      <c r="HK37" s="702">
        <v>0</v>
      </c>
      <c r="HL37" s="703">
        <v>0</v>
      </c>
      <c r="HM37" s="701">
        <v>69</v>
      </c>
      <c r="HN37" s="703">
        <v>7</v>
      </c>
      <c r="HO37" s="701">
        <v>3</v>
      </c>
      <c r="HP37" s="704">
        <v>0</v>
      </c>
      <c r="HQ37" s="704">
        <v>9</v>
      </c>
      <c r="HR37" s="703">
        <v>25</v>
      </c>
      <c r="HS37" s="789">
        <v>0</v>
      </c>
      <c r="HT37" s="790">
        <v>0</v>
      </c>
      <c r="HU37" s="790">
        <v>0</v>
      </c>
      <c r="HV37" s="791">
        <v>0</v>
      </c>
      <c r="HW37" s="792">
        <v>0</v>
      </c>
      <c r="HX37" s="790">
        <v>0</v>
      </c>
      <c r="HY37" s="790">
        <v>0</v>
      </c>
      <c r="HZ37" s="790">
        <v>0</v>
      </c>
      <c r="IA37" s="791">
        <v>50220</v>
      </c>
      <c r="IB37" s="48">
        <v>0</v>
      </c>
      <c r="IC37" s="52">
        <v>0</v>
      </c>
      <c r="ID37" s="73">
        <v>0</v>
      </c>
    </row>
    <row r="38" spans="1:238" s="765" customFormat="1" ht="15.75" customHeight="1">
      <c r="A38" s="746">
        <v>30</v>
      </c>
      <c r="B38" s="929" t="s">
        <v>850</v>
      </c>
      <c r="C38" s="745" t="s">
        <v>115</v>
      </c>
      <c r="D38" s="742">
        <v>32</v>
      </c>
      <c r="E38" s="747" t="s">
        <v>318</v>
      </c>
      <c r="F38" s="793">
        <v>414</v>
      </c>
      <c r="G38" s="767">
        <v>581</v>
      </c>
      <c r="H38" s="794">
        <v>995</v>
      </c>
      <c r="I38" s="762">
        <v>0</v>
      </c>
      <c r="J38" s="767">
        <v>0</v>
      </c>
      <c r="K38" s="767">
        <v>0</v>
      </c>
      <c r="L38" s="767">
        <v>0</v>
      </c>
      <c r="M38" s="767">
        <v>0</v>
      </c>
      <c r="N38" s="767">
        <v>4</v>
      </c>
      <c r="O38" s="767">
        <v>0</v>
      </c>
      <c r="P38" s="767">
        <v>0</v>
      </c>
      <c r="Q38" s="767">
        <v>0</v>
      </c>
      <c r="R38" s="794">
        <v>4</v>
      </c>
      <c r="S38" s="762">
        <v>0</v>
      </c>
      <c r="T38" s="767">
        <v>0</v>
      </c>
      <c r="U38" s="767">
        <v>0</v>
      </c>
      <c r="V38" s="767">
        <v>0</v>
      </c>
      <c r="W38" s="767">
        <v>0</v>
      </c>
      <c r="X38" s="767">
        <v>0</v>
      </c>
      <c r="Y38" s="767">
        <v>0</v>
      </c>
      <c r="Z38" s="767">
        <v>0</v>
      </c>
      <c r="AA38" s="767">
        <v>0</v>
      </c>
      <c r="AB38" s="794">
        <v>0</v>
      </c>
      <c r="AC38" s="762">
        <v>1898</v>
      </c>
      <c r="AD38" s="794">
        <v>16740</v>
      </c>
      <c r="AE38" s="762">
        <v>1007</v>
      </c>
      <c r="AF38" s="794">
        <v>8322</v>
      </c>
      <c r="AG38" s="762">
        <v>14105</v>
      </c>
      <c r="AH38" s="794">
        <v>72955</v>
      </c>
      <c r="AI38" s="762">
        <v>11926</v>
      </c>
      <c r="AJ38" s="794">
        <v>53917</v>
      </c>
      <c r="AK38" s="762">
        <v>0</v>
      </c>
      <c r="AL38" s="767">
        <v>0</v>
      </c>
      <c r="AM38" s="794">
        <v>530</v>
      </c>
      <c r="AN38" s="766">
        <v>0</v>
      </c>
      <c r="AO38" s="795">
        <v>530</v>
      </c>
      <c r="AP38" s="762">
        <v>0</v>
      </c>
      <c r="AQ38" s="767">
        <v>0</v>
      </c>
      <c r="AR38" s="796">
        <v>0</v>
      </c>
      <c r="AS38" s="797">
        <v>0</v>
      </c>
      <c r="AT38" s="795">
        <v>0</v>
      </c>
      <c r="AU38" s="762">
        <v>0</v>
      </c>
      <c r="AV38" s="798">
        <v>0</v>
      </c>
      <c r="AW38" s="799">
        <v>0</v>
      </c>
      <c r="AX38" s="767">
        <v>0</v>
      </c>
      <c r="AY38" s="767">
        <v>0</v>
      </c>
      <c r="AZ38" s="767">
        <v>0</v>
      </c>
      <c r="BA38" s="800">
        <v>0</v>
      </c>
      <c r="BB38" s="767">
        <v>0</v>
      </c>
      <c r="BC38" s="767">
        <v>0</v>
      </c>
      <c r="BD38" s="767">
        <v>0</v>
      </c>
      <c r="BE38" s="767">
        <v>0</v>
      </c>
      <c r="BF38" s="767">
        <v>0</v>
      </c>
      <c r="BG38" s="796">
        <v>0</v>
      </c>
      <c r="BH38" s="762">
        <v>39</v>
      </c>
      <c r="BI38" s="767">
        <v>3</v>
      </c>
      <c r="BJ38" s="796">
        <v>42</v>
      </c>
      <c r="BK38" s="796">
        <v>151</v>
      </c>
      <c r="BL38" s="762">
        <v>0</v>
      </c>
      <c r="BM38" s="796">
        <v>0</v>
      </c>
      <c r="BN38" s="801">
        <v>732</v>
      </c>
      <c r="BO38" s="802">
        <v>14393</v>
      </c>
      <c r="BP38" s="802">
        <v>30514</v>
      </c>
      <c r="BQ38" s="802">
        <v>38096</v>
      </c>
      <c r="BR38" s="903">
        <v>5396</v>
      </c>
      <c r="BS38" s="937">
        <v>88399</v>
      </c>
      <c r="BT38" s="922">
        <v>149</v>
      </c>
      <c r="BU38" s="802">
        <v>5952</v>
      </c>
      <c r="BV38" s="937">
        <v>6101</v>
      </c>
      <c r="BW38" s="803">
        <v>95232</v>
      </c>
      <c r="BX38" s="801">
        <v>5</v>
      </c>
      <c r="BY38" s="802">
        <v>393</v>
      </c>
      <c r="BZ38" s="802">
        <v>729</v>
      </c>
      <c r="CA38" s="802">
        <v>1605</v>
      </c>
      <c r="CB38" s="802">
        <v>1302</v>
      </c>
      <c r="CC38" s="803">
        <v>4029</v>
      </c>
      <c r="CD38" s="802">
        <v>1</v>
      </c>
      <c r="CE38" s="802">
        <v>8</v>
      </c>
      <c r="CF38" s="802">
        <v>9</v>
      </c>
      <c r="CG38" s="794">
        <v>4043</v>
      </c>
      <c r="CH38" s="801">
        <v>2700</v>
      </c>
      <c r="CI38" s="802">
        <v>4493</v>
      </c>
      <c r="CJ38" s="802">
        <v>0</v>
      </c>
      <c r="CK38" s="802">
        <v>0</v>
      </c>
      <c r="CL38" s="798">
        <v>0</v>
      </c>
      <c r="CM38" s="801">
        <v>1307</v>
      </c>
      <c r="CN38" s="802">
        <v>9604</v>
      </c>
      <c r="CO38" s="802">
        <v>10911</v>
      </c>
      <c r="CP38" s="802">
        <v>12207</v>
      </c>
      <c r="CQ38" s="802">
        <v>56215</v>
      </c>
      <c r="CR38" s="802">
        <v>10919</v>
      </c>
      <c r="CS38" s="802">
        <v>45595</v>
      </c>
      <c r="CT38" s="903">
        <v>45000</v>
      </c>
      <c r="CU38" s="804">
        <v>1</v>
      </c>
      <c r="CV38" s="805">
        <v>0</v>
      </c>
      <c r="CW38" s="805">
        <v>1</v>
      </c>
      <c r="CX38" s="806">
        <v>1</v>
      </c>
      <c r="CY38" s="807" t="s">
        <v>835</v>
      </c>
      <c r="CZ38" s="808" t="s">
        <v>835</v>
      </c>
      <c r="DA38" s="808" t="s">
        <v>835</v>
      </c>
      <c r="DB38" s="809" t="s">
        <v>835</v>
      </c>
      <c r="DC38" s="762">
        <v>3694</v>
      </c>
      <c r="DD38" s="767">
        <v>2700</v>
      </c>
      <c r="DE38" s="767">
        <v>13811</v>
      </c>
      <c r="DF38" s="767">
        <v>0</v>
      </c>
      <c r="DG38" s="767">
        <v>0</v>
      </c>
      <c r="DH38" s="810">
        <v>0</v>
      </c>
      <c r="DI38" s="811">
        <v>15</v>
      </c>
      <c r="DJ38" s="812"/>
      <c r="DK38" s="812"/>
      <c r="DL38" s="812">
        <v>3</v>
      </c>
      <c r="DM38" s="812"/>
      <c r="DN38" s="812"/>
      <c r="DO38" s="812">
        <v>1</v>
      </c>
      <c r="DP38" s="779">
        <v>19</v>
      </c>
      <c r="DQ38" s="811">
        <v>52</v>
      </c>
      <c r="DR38" s="812">
        <v>193</v>
      </c>
      <c r="DS38" s="812">
        <v>580</v>
      </c>
      <c r="DT38" s="812">
        <v>1127</v>
      </c>
      <c r="DU38" s="812">
        <v>0</v>
      </c>
      <c r="DV38" s="812">
        <v>715</v>
      </c>
      <c r="DW38" s="812">
        <v>0</v>
      </c>
      <c r="DX38" s="779">
        <v>2667</v>
      </c>
      <c r="DY38" s="813">
        <v>0</v>
      </c>
      <c r="DZ38" s="762">
        <v>25</v>
      </c>
      <c r="EA38" s="767">
        <v>0</v>
      </c>
      <c r="EB38" s="796">
        <v>0</v>
      </c>
      <c r="EC38" s="811">
        <v>26</v>
      </c>
      <c r="ED38" s="812">
        <v>0</v>
      </c>
      <c r="EE38" s="812">
        <v>0</v>
      </c>
      <c r="EF38" s="812">
        <v>5</v>
      </c>
      <c r="EG38" s="812">
        <v>0</v>
      </c>
      <c r="EH38" s="812">
        <v>1</v>
      </c>
      <c r="EI38" s="812">
        <v>0</v>
      </c>
      <c r="EJ38" s="814">
        <v>0</v>
      </c>
      <c r="EK38" s="815">
        <v>32</v>
      </c>
      <c r="EL38" s="811">
        <v>7</v>
      </c>
      <c r="EM38" s="812">
        <v>3</v>
      </c>
      <c r="EN38" s="812">
        <v>1</v>
      </c>
      <c r="EO38" s="812">
        <v>5</v>
      </c>
      <c r="EP38" s="812">
        <v>12</v>
      </c>
      <c r="EQ38" s="812">
        <v>0</v>
      </c>
      <c r="ER38" s="812">
        <v>0</v>
      </c>
      <c r="ES38" s="812">
        <v>0</v>
      </c>
      <c r="ET38" s="813">
        <v>28</v>
      </c>
      <c r="EU38" s="814">
        <v>60</v>
      </c>
      <c r="EV38" s="811">
        <v>62</v>
      </c>
      <c r="EW38" s="812">
        <v>21</v>
      </c>
      <c r="EX38" s="812">
        <v>158</v>
      </c>
      <c r="EY38" s="812">
        <v>246</v>
      </c>
      <c r="EZ38" s="812">
        <v>6</v>
      </c>
      <c r="FA38" s="812">
        <v>210</v>
      </c>
      <c r="FB38" s="812">
        <v>0</v>
      </c>
      <c r="FC38" s="812">
        <v>0</v>
      </c>
      <c r="FD38" s="816">
        <v>5</v>
      </c>
      <c r="FE38" s="813">
        <v>708</v>
      </c>
      <c r="FF38" s="811">
        <v>0</v>
      </c>
      <c r="FG38" s="812">
        <v>0</v>
      </c>
      <c r="FH38" s="812">
        <v>0</v>
      </c>
      <c r="FI38" s="812">
        <v>0</v>
      </c>
      <c r="FJ38" s="812">
        <v>0</v>
      </c>
      <c r="FK38" s="812">
        <v>0</v>
      </c>
      <c r="FL38" s="812">
        <v>168</v>
      </c>
      <c r="FM38" s="812">
        <v>0</v>
      </c>
      <c r="FN38" s="812">
        <v>1647</v>
      </c>
      <c r="FO38" s="812">
        <v>0</v>
      </c>
      <c r="FP38" s="814">
        <v>6</v>
      </c>
      <c r="FQ38" s="813">
        <v>1821</v>
      </c>
      <c r="FR38" s="811"/>
      <c r="FS38" s="812"/>
      <c r="FT38" s="812"/>
      <c r="FU38" s="812"/>
      <c r="FV38" s="817"/>
      <c r="FW38" s="812"/>
      <c r="FX38" s="812"/>
      <c r="FY38" s="817"/>
      <c r="FZ38" s="818"/>
      <c r="GA38" s="811"/>
      <c r="GB38" s="812"/>
      <c r="GC38" s="812"/>
      <c r="GD38" s="812"/>
      <c r="GE38" s="817"/>
      <c r="GF38" s="812"/>
      <c r="GG38" s="812"/>
      <c r="GH38" s="817"/>
      <c r="GI38" s="818"/>
      <c r="GJ38" s="811">
        <v>4</v>
      </c>
      <c r="GK38" s="812">
        <v>0</v>
      </c>
      <c r="GL38" s="812">
        <v>11</v>
      </c>
      <c r="GM38" s="812">
        <v>11</v>
      </c>
      <c r="GN38" s="817">
        <v>26</v>
      </c>
      <c r="GO38" s="812">
        <v>2</v>
      </c>
      <c r="GP38" s="812">
        <v>0</v>
      </c>
      <c r="GQ38" s="817">
        <v>2</v>
      </c>
      <c r="GR38" s="818">
        <v>28</v>
      </c>
      <c r="GS38" s="811">
        <v>0</v>
      </c>
      <c r="GT38" s="812">
        <v>0</v>
      </c>
      <c r="GU38" s="812">
        <v>341</v>
      </c>
      <c r="GV38" s="812">
        <v>107</v>
      </c>
      <c r="GW38" s="817">
        <v>448</v>
      </c>
      <c r="GX38" s="812">
        <v>0</v>
      </c>
      <c r="GY38" s="812">
        <v>2</v>
      </c>
      <c r="GZ38" s="817">
        <v>2</v>
      </c>
      <c r="HA38" s="818">
        <v>450</v>
      </c>
      <c r="HB38" s="819">
        <v>0</v>
      </c>
      <c r="HC38" s="820">
        <v>0</v>
      </c>
      <c r="HD38" s="821">
        <v>358</v>
      </c>
      <c r="HE38" s="779">
        <v>478</v>
      </c>
      <c r="HF38" s="817">
        <v>478</v>
      </c>
      <c r="HG38" s="822">
        <v>4</v>
      </c>
      <c r="HH38" s="823">
        <v>0</v>
      </c>
      <c r="HI38" s="824">
        <v>2</v>
      </c>
      <c r="HJ38" s="824">
        <v>5</v>
      </c>
      <c r="HK38" s="824">
        <v>6</v>
      </c>
      <c r="HL38" s="825">
        <v>5</v>
      </c>
      <c r="HM38" s="823">
        <v>0</v>
      </c>
      <c r="HN38" s="825">
        <v>0</v>
      </c>
      <c r="HO38" s="823">
        <v>0</v>
      </c>
      <c r="HP38" s="826">
        <v>59</v>
      </c>
      <c r="HQ38" s="826">
        <v>118</v>
      </c>
      <c r="HR38" s="825">
        <v>1044</v>
      </c>
      <c r="HS38" s="942">
        <v>0</v>
      </c>
      <c r="HT38" s="944">
        <v>0</v>
      </c>
      <c r="HU38" s="944">
        <v>0</v>
      </c>
      <c r="HV38" s="946">
        <v>0</v>
      </c>
      <c r="HW38" s="948">
        <v>0</v>
      </c>
      <c r="HX38" s="944">
        <v>0</v>
      </c>
      <c r="HY38" s="944">
        <v>0</v>
      </c>
      <c r="HZ38" s="944">
        <v>0</v>
      </c>
      <c r="IA38" s="946">
        <v>610942</v>
      </c>
      <c r="IB38" s="762">
        <v>2</v>
      </c>
      <c r="IC38" s="767">
        <v>3600</v>
      </c>
      <c r="ID38" s="796">
        <v>540</v>
      </c>
    </row>
    <row r="39" spans="1:238" s="53" customFormat="1" ht="15.75" customHeight="1">
      <c r="A39" s="89">
        <v>32</v>
      </c>
      <c r="B39" s="742" t="s">
        <v>850</v>
      </c>
      <c r="C39" s="435" t="s">
        <v>116</v>
      </c>
      <c r="D39" s="741">
        <v>33</v>
      </c>
      <c r="E39" s="599" t="s">
        <v>74</v>
      </c>
      <c r="F39" s="451">
        <v>711</v>
      </c>
      <c r="G39" s="52">
        <v>1</v>
      </c>
      <c r="H39" s="71">
        <v>712</v>
      </c>
      <c r="I39" s="48">
        <v>0</v>
      </c>
      <c r="J39" s="52">
        <v>0</v>
      </c>
      <c r="K39" s="52">
        <v>0</v>
      </c>
      <c r="L39" s="52">
        <v>2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71">
        <v>2</v>
      </c>
      <c r="S39" s="48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71">
        <v>0</v>
      </c>
      <c r="AC39" s="48">
        <v>1681</v>
      </c>
      <c r="AD39" s="71">
        <v>48015</v>
      </c>
      <c r="AE39" s="48">
        <v>716</v>
      </c>
      <c r="AF39" s="71">
        <v>29784</v>
      </c>
      <c r="AG39" s="48">
        <v>1681</v>
      </c>
      <c r="AH39" s="71">
        <v>48015</v>
      </c>
      <c r="AI39" s="48">
        <v>716</v>
      </c>
      <c r="AJ39" s="71">
        <v>29784</v>
      </c>
      <c r="AK39" s="48">
        <v>29403</v>
      </c>
      <c r="AL39" s="52">
        <v>30050</v>
      </c>
      <c r="AM39" s="71">
        <v>647</v>
      </c>
      <c r="AN39" s="72">
        <v>0</v>
      </c>
      <c r="AO39" s="484">
        <v>647</v>
      </c>
      <c r="AP39" s="48">
        <v>0</v>
      </c>
      <c r="AQ39" s="52">
        <v>0</v>
      </c>
      <c r="AR39" s="73">
        <v>0</v>
      </c>
      <c r="AS39" s="74">
        <v>0</v>
      </c>
      <c r="AT39" s="484">
        <v>0</v>
      </c>
      <c r="AU39" s="48">
        <v>0</v>
      </c>
      <c r="AV39" s="608">
        <v>0</v>
      </c>
      <c r="AW39" s="458">
        <v>0</v>
      </c>
      <c r="AX39" s="52">
        <v>0</v>
      </c>
      <c r="AY39" s="52">
        <v>0</v>
      </c>
      <c r="AZ39" s="52">
        <v>0</v>
      </c>
      <c r="BA39" s="75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73">
        <v>0</v>
      </c>
      <c r="BH39" s="48">
        <v>0</v>
      </c>
      <c r="BI39" s="52">
        <v>0</v>
      </c>
      <c r="BJ39" s="73">
        <v>0</v>
      </c>
      <c r="BK39" s="73">
        <v>0</v>
      </c>
      <c r="BL39" s="48">
        <v>0</v>
      </c>
      <c r="BM39" s="73">
        <v>0</v>
      </c>
      <c r="BN39" s="694">
        <v>0</v>
      </c>
      <c r="BO39" s="695">
        <v>0</v>
      </c>
      <c r="BP39" s="695">
        <v>0</v>
      </c>
      <c r="BQ39" s="695">
        <v>0</v>
      </c>
      <c r="BR39" s="902">
        <v>317</v>
      </c>
      <c r="BS39" s="924">
        <v>317</v>
      </c>
      <c r="BT39" s="921">
        <v>0</v>
      </c>
      <c r="BU39" s="695">
        <v>0</v>
      </c>
      <c r="BV39" s="924">
        <v>0</v>
      </c>
      <c r="BW39" s="696">
        <v>317</v>
      </c>
      <c r="BX39" s="694">
        <v>0</v>
      </c>
      <c r="BY39" s="695">
        <v>0</v>
      </c>
      <c r="BZ39" s="695">
        <v>0</v>
      </c>
      <c r="CA39" s="695">
        <v>0</v>
      </c>
      <c r="CB39" s="695">
        <v>0</v>
      </c>
      <c r="CC39" s="696">
        <v>0</v>
      </c>
      <c r="CD39" s="695">
        <v>0</v>
      </c>
      <c r="CE39" s="695">
        <v>0</v>
      </c>
      <c r="CF39" s="695">
        <v>0</v>
      </c>
      <c r="CG39" s="71">
        <v>0</v>
      </c>
      <c r="CH39" s="694">
        <v>0</v>
      </c>
      <c r="CI39" s="695">
        <v>0</v>
      </c>
      <c r="CJ39" s="695">
        <v>0</v>
      </c>
      <c r="CK39" s="695">
        <v>0</v>
      </c>
      <c r="CL39" s="608">
        <v>0</v>
      </c>
      <c r="CM39" s="694">
        <v>0</v>
      </c>
      <c r="CN39" s="695">
        <v>0</v>
      </c>
      <c r="CO39" s="695">
        <v>0</v>
      </c>
      <c r="CP39" s="695">
        <v>0</v>
      </c>
      <c r="CQ39" s="695">
        <v>0</v>
      </c>
      <c r="CR39" s="695">
        <v>0</v>
      </c>
      <c r="CS39" s="695">
        <v>0</v>
      </c>
      <c r="CT39" s="902">
        <v>0</v>
      </c>
      <c r="CU39" s="76">
        <v>0</v>
      </c>
      <c r="CV39" s="77">
        <v>0</v>
      </c>
      <c r="CW39" s="77">
        <v>0</v>
      </c>
      <c r="CX39" s="78">
        <v>0</v>
      </c>
      <c r="CY39" s="469">
        <v>0</v>
      </c>
      <c r="CZ39" s="79">
        <v>0</v>
      </c>
      <c r="DA39" s="79">
        <v>0</v>
      </c>
      <c r="DB39" s="470">
        <v>0</v>
      </c>
      <c r="DC39" s="48">
        <v>1029</v>
      </c>
      <c r="DD39" s="52">
        <v>1040</v>
      </c>
      <c r="DE39" s="52">
        <v>4125</v>
      </c>
      <c r="DF39" s="52">
        <v>0</v>
      </c>
      <c r="DG39" s="52">
        <v>0</v>
      </c>
      <c r="DH39" s="80">
        <v>0</v>
      </c>
      <c r="DI39" s="81"/>
      <c r="DJ39" s="82"/>
      <c r="DK39" s="82"/>
      <c r="DL39" s="82"/>
      <c r="DM39" s="82"/>
      <c r="DN39" s="82"/>
      <c r="DO39" s="82"/>
      <c r="DP39" s="65">
        <v>0</v>
      </c>
      <c r="DQ39" s="81">
        <v>0</v>
      </c>
      <c r="DR39" s="82">
        <v>0</v>
      </c>
      <c r="DS39" s="82">
        <v>0</v>
      </c>
      <c r="DT39" s="82">
        <v>0</v>
      </c>
      <c r="DU39" s="82">
        <v>0</v>
      </c>
      <c r="DV39" s="82">
        <v>0</v>
      </c>
      <c r="DW39" s="82">
        <v>0</v>
      </c>
      <c r="DX39" s="65">
        <v>0</v>
      </c>
      <c r="DY39" s="474">
        <v>0</v>
      </c>
      <c r="DZ39" s="48">
        <v>0</v>
      </c>
      <c r="EA39" s="52">
        <v>0</v>
      </c>
      <c r="EB39" s="73">
        <v>0</v>
      </c>
      <c r="EC39" s="81">
        <v>0</v>
      </c>
      <c r="ED39" s="82">
        <v>0</v>
      </c>
      <c r="EE39" s="82">
        <v>0</v>
      </c>
      <c r="EF39" s="82">
        <v>0</v>
      </c>
      <c r="EG39" s="82">
        <v>0</v>
      </c>
      <c r="EH39" s="82">
        <v>0</v>
      </c>
      <c r="EI39" s="82">
        <v>0</v>
      </c>
      <c r="EJ39" s="84">
        <v>0</v>
      </c>
      <c r="EK39" s="787">
        <v>0</v>
      </c>
      <c r="EL39" s="81">
        <v>0</v>
      </c>
      <c r="EM39" s="82">
        <v>0</v>
      </c>
      <c r="EN39" s="82">
        <v>0</v>
      </c>
      <c r="EO39" s="82">
        <v>0</v>
      </c>
      <c r="EP39" s="82">
        <v>0</v>
      </c>
      <c r="EQ39" s="82">
        <v>0</v>
      </c>
      <c r="ER39" s="82">
        <v>1</v>
      </c>
      <c r="ES39" s="82">
        <v>0</v>
      </c>
      <c r="ET39" s="474">
        <v>1</v>
      </c>
      <c r="EU39" s="84">
        <v>1</v>
      </c>
      <c r="EV39" s="81">
        <v>0</v>
      </c>
      <c r="EW39" s="82">
        <v>0</v>
      </c>
      <c r="EX39" s="82">
        <v>1</v>
      </c>
      <c r="EY39" s="82">
        <v>0</v>
      </c>
      <c r="EZ39" s="82">
        <v>3</v>
      </c>
      <c r="FA39" s="82">
        <v>0</v>
      </c>
      <c r="FB39" s="82">
        <v>2157</v>
      </c>
      <c r="FC39" s="82">
        <v>0</v>
      </c>
      <c r="FD39" s="788">
        <v>0</v>
      </c>
      <c r="FE39" s="474">
        <v>2161</v>
      </c>
      <c r="FF39" s="81">
        <v>0</v>
      </c>
      <c r="FG39" s="82">
        <v>0</v>
      </c>
      <c r="FH39" s="82">
        <v>0</v>
      </c>
      <c r="FI39" s="82">
        <v>0</v>
      </c>
      <c r="FJ39" s="82">
        <v>0</v>
      </c>
      <c r="FK39" s="82">
        <v>0</v>
      </c>
      <c r="FL39" s="82">
        <v>0</v>
      </c>
      <c r="FM39" s="82">
        <v>0</v>
      </c>
      <c r="FN39" s="82">
        <v>0</v>
      </c>
      <c r="FO39" s="82">
        <v>2162</v>
      </c>
      <c r="FP39" s="84">
        <v>0</v>
      </c>
      <c r="FQ39" s="474">
        <v>2162</v>
      </c>
      <c r="FR39" s="81"/>
      <c r="FS39" s="82"/>
      <c r="FT39" s="82"/>
      <c r="FU39" s="82"/>
      <c r="FV39" s="83"/>
      <c r="FW39" s="82"/>
      <c r="FX39" s="82"/>
      <c r="FY39" s="83"/>
      <c r="FZ39" s="88"/>
      <c r="GA39" s="81"/>
      <c r="GB39" s="82"/>
      <c r="GC39" s="82"/>
      <c r="GD39" s="82"/>
      <c r="GE39" s="83"/>
      <c r="GF39" s="82"/>
      <c r="GG39" s="82"/>
      <c r="GH39" s="83"/>
      <c r="GI39" s="88"/>
      <c r="GJ39" s="81">
        <v>0</v>
      </c>
      <c r="GK39" s="82">
        <v>0</v>
      </c>
      <c r="GL39" s="82">
        <v>1</v>
      </c>
      <c r="GM39" s="82">
        <v>0</v>
      </c>
      <c r="GN39" s="83">
        <v>1</v>
      </c>
      <c r="GO39" s="82">
        <v>0</v>
      </c>
      <c r="GP39" s="82">
        <v>2</v>
      </c>
      <c r="GQ39" s="83">
        <v>2</v>
      </c>
      <c r="GR39" s="88">
        <v>3</v>
      </c>
      <c r="GS39" s="81">
        <v>7</v>
      </c>
      <c r="GT39" s="82">
        <v>1</v>
      </c>
      <c r="GU39" s="82">
        <v>5</v>
      </c>
      <c r="GV39" s="82">
        <v>1</v>
      </c>
      <c r="GW39" s="83">
        <v>14</v>
      </c>
      <c r="GX39" s="82">
        <v>1</v>
      </c>
      <c r="GY39" s="82">
        <v>0</v>
      </c>
      <c r="GZ39" s="83">
        <v>1</v>
      </c>
      <c r="HA39" s="88">
        <v>15</v>
      </c>
      <c r="HB39" s="727">
        <v>0</v>
      </c>
      <c r="HC39" s="738">
        <v>0</v>
      </c>
      <c r="HD39" s="729">
        <v>14</v>
      </c>
      <c r="HE39" s="65">
        <v>18</v>
      </c>
      <c r="HF39" s="83">
        <v>18</v>
      </c>
      <c r="HG39" s="595">
        <v>0</v>
      </c>
      <c r="HH39" s="701">
        <v>0</v>
      </c>
      <c r="HI39" s="702">
        <v>0</v>
      </c>
      <c r="HJ39" s="702">
        <v>0</v>
      </c>
      <c r="HK39" s="702">
        <v>0</v>
      </c>
      <c r="HL39" s="703">
        <v>0</v>
      </c>
      <c r="HM39" s="701">
        <v>0</v>
      </c>
      <c r="HN39" s="703">
        <v>0</v>
      </c>
      <c r="HO39" s="701">
        <v>0</v>
      </c>
      <c r="HP39" s="704">
        <v>0</v>
      </c>
      <c r="HQ39" s="704">
        <v>0</v>
      </c>
      <c r="HR39" s="703">
        <v>0</v>
      </c>
      <c r="HS39" s="789">
        <v>105</v>
      </c>
      <c r="HT39" s="790">
        <v>0</v>
      </c>
      <c r="HU39" s="790">
        <v>0</v>
      </c>
      <c r="HV39" s="791">
        <v>0</v>
      </c>
      <c r="HW39" s="792">
        <v>0</v>
      </c>
      <c r="HX39" s="790">
        <v>0</v>
      </c>
      <c r="HY39" s="790">
        <v>0</v>
      </c>
      <c r="HZ39" s="790">
        <v>0</v>
      </c>
      <c r="IA39" s="791"/>
      <c r="IB39" s="48">
        <v>0</v>
      </c>
      <c r="IC39" s="52">
        <v>5215</v>
      </c>
      <c r="ID39" s="73">
        <v>0</v>
      </c>
    </row>
    <row r="40" spans="1:238" s="949" customFormat="1" ht="15.75" customHeight="1" thickBot="1">
      <c r="A40" s="89">
        <v>31</v>
      </c>
      <c r="B40" s="928" t="s">
        <v>851</v>
      </c>
      <c r="C40" s="435" t="s">
        <v>319</v>
      </c>
      <c r="D40" s="741">
        <v>34</v>
      </c>
      <c r="E40" s="599" t="s">
        <v>73</v>
      </c>
      <c r="F40" s="451">
        <v>194</v>
      </c>
      <c r="G40" s="52">
        <v>0</v>
      </c>
      <c r="H40" s="71">
        <v>194</v>
      </c>
      <c r="I40" s="48">
        <v>0</v>
      </c>
      <c r="J40" s="52">
        <v>1562</v>
      </c>
      <c r="K40" s="52">
        <v>0</v>
      </c>
      <c r="L40" s="52">
        <v>205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71">
        <v>1767</v>
      </c>
      <c r="S40" s="48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71">
        <v>0</v>
      </c>
      <c r="AC40" s="48">
        <v>3341</v>
      </c>
      <c r="AD40" s="71">
        <v>53684</v>
      </c>
      <c r="AE40" s="48">
        <v>534</v>
      </c>
      <c r="AF40" s="71">
        <v>26681</v>
      </c>
      <c r="AG40" s="48">
        <v>3528</v>
      </c>
      <c r="AH40" s="71">
        <v>56355</v>
      </c>
      <c r="AI40" s="48">
        <v>534</v>
      </c>
      <c r="AJ40" s="71">
        <v>26696</v>
      </c>
      <c r="AK40" s="48">
        <v>5952</v>
      </c>
      <c r="AL40" s="52">
        <v>623</v>
      </c>
      <c r="AM40" s="71">
        <v>278</v>
      </c>
      <c r="AN40" s="72">
        <v>0</v>
      </c>
      <c r="AO40" s="484">
        <v>278</v>
      </c>
      <c r="AP40" s="48">
        <v>0</v>
      </c>
      <c r="AQ40" s="52">
        <v>0</v>
      </c>
      <c r="AR40" s="73">
        <v>0</v>
      </c>
      <c r="AS40" s="74">
        <v>0</v>
      </c>
      <c r="AT40" s="484">
        <v>0</v>
      </c>
      <c r="AU40" s="48">
        <v>0</v>
      </c>
      <c r="AV40" s="608">
        <v>0</v>
      </c>
      <c r="AW40" s="458">
        <v>359</v>
      </c>
      <c r="AX40" s="52">
        <v>10</v>
      </c>
      <c r="AY40" s="52">
        <v>62</v>
      </c>
      <c r="AZ40" s="52">
        <v>81</v>
      </c>
      <c r="BA40" s="75">
        <v>153</v>
      </c>
      <c r="BB40" s="52">
        <v>206</v>
      </c>
      <c r="BC40" s="52">
        <v>0</v>
      </c>
      <c r="BD40" s="52">
        <v>0</v>
      </c>
      <c r="BE40" s="52">
        <v>0</v>
      </c>
      <c r="BF40" s="52">
        <v>0</v>
      </c>
      <c r="BG40" s="73">
        <v>28323</v>
      </c>
      <c r="BH40" s="48">
        <v>211</v>
      </c>
      <c r="BI40" s="52">
        <v>2</v>
      </c>
      <c r="BJ40" s="73">
        <v>213</v>
      </c>
      <c r="BK40" s="73">
        <v>12975</v>
      </c>
      <c r="BL40" s="48">
        <v>0</v>
      </c>
      <c r="BM40" s="73">
        <v>0</v>
      </c>
      <c r="BN40" s="694">
        <v>0</v>
      </c>
      <c r="BO40" s="695">
        <v>0</v>
      </c>
      <c r="BP40" s="695">
        <v>0</v>
      </c>
      <c r="BQ40" s="695">
        <v>0</v>
      </c>
      <c r="BR40" s="902">
        <v>127</v>
      </c>
      <c r="BS40" s="936">
        <v>127</v>
      </c>
      <c r="BT40" s="921">
        <v>0</v>
      </c>
      <c r="BU40" s="695">
        <v>0</v>
      </c>
      <c r="BV40" s="936">
        <v>0</v>
      </c>
      <c r="BW40" s="696">
        <v>127</v>
      </c>
      <c r="BX40" s="694">
        <v>0</v>
      </c>
      <c r="BY40" s="695">
        <v>0</v>
      </c>
      <c r="BZ40" s="695">
        <v>0</v>
      </c>
      <c r="CA40" s="695">
        <v>0</v>
      </c>
      <c r="CB40" s="695">
        <v>0</v>
      </c>
      <c r="CC40" s="696">
        <v>0</v>
      </c>
      <c r="CD40" s="695">
        <v>0</v>
      </c>
      <c r="CE40" s="695">
        <v>0</v>
      </c>
      <c r="CF40" s="695">
        <v>0</v>
      </c>
      <c r="CG40" s="71">
        <v>0</v>
      </c>
      <c r="CH40" s="694">
        <v>0</v>
      </c>
      <c r="CI40" s="695">
        <v>0</v>
      </c>
      <c r="CJ40" s="695">
        <v>0</v>
      </c>
      <c r="CK40" s="695">
        <v>0</v>
      </c>
      <c r="CL40" s="608">
        <v>0</v>
      </c>
      <c r="CM40" s="694">
        <v>0</v>
      </c>
      <c r="CN40" s="695">
        <v>0</v>
      </c>
      <c r="CO40" s="695">
        <v>0</v>
      </c>
      <c r="CP40" s="695">
        <v>187</v>
      </c>
      <c r="CQ40" s="695">
        <v>2671</v>
      </c>
      <c r="CR40" s="695">
        <v>0</v>
      </c>
      <c r="CS40" s="695">
        <v>15</v>
      </c>
      <c r="CT40" s="902">
        <v>0</v>
      </c>
      <c r="CU40" s="76">
        <v>0</v>
      </c>
      <c r="CV40" s="77">
        <v>0</v>
      </c>
      <c r="CW40" s="77">
        <v>0</v>
      </c>
      <c r="CX40" s="78">
        <v>0</v>
      </c>
      <c r="CY40" s="469">
        <v>0</v>
      </c>
      <c r="CZ40" s="79">
        <v>0</v>
      </c>
      <c r="DA40" s="79">
        <v>0</v>
      </c>
      <c r="DB40" s="470">
        <v>0</v>
      </c>
      <c r="DC40" s="48">
        <v>0</v>
      </c>
      <c r="DD40" s="52">
        <v>0</v>
      </c>
      <c r="DE40" s="52">
        <v>6152</v>
      </c>
      <c r="DF40" s="52">
        <v>352</v>
      </c>
      <c r="DG40" s="52">
        <v>0</v>
      </c>
      <c r="DH40" s="80">
        <v>352</v>
      </c>
      <c r="DI40" s="81"/>
      <c r="DJ40" s="82"/>
      <c r="DK40" s="82">
        <v>1</v>
      </c>
      <c r="DL40" s="82">
        <v>3</v>
      </c>
      <c r="DM40" s="82">
        <v>6</v>
      </c>
      <c r="DN40" s="82"/>
      <c r="DO40" s="82">
        <v>9</v>
      </c>
      <c r="DP40" s="65">
        <v>19</v>
      </c>
      <c r="DQ40" s="81">
        <v>0</v>
      </c>
      <c r="DR40" s="82">
        <v>0</v>
      </c>
      <c r="DS40" s="82">
        <v>0</v>
      </c>
      <c r="DT40" s="82">
        <v>0</v>
      </c>
      <c r="DU40" s="82">
        <v>0</v>
      </c>
      <c r="DV40" s="82">
        <v>0</v>
      </c>
      <c r="DW40" s="82">
        <v>0</v>
      </c>
      <c r="DX40" s="65">
        <v>0</v>
      </c>
      <c r="DY40" s="474">
        <v>0</v>
      </c>
      <c r="DZ40" s="48">
        <v>0</v>
      </c>
      <c r="EA40" s="52">
        <v>0</v>
      </c>
      <c r="EB40" s="73">
        <v>0</v>
      </c>
      <c r="EC40" s="81">
        <v>0</v>
      </c>
      <c r="ED40" s="82">
        <v>0</v>
      </c>
      <c r="EE40" s="82">
        <v>1</v>
      </c>
      <c r="EF40" s="82">
        <v>1</v>
      </c>
      <c r="EG40" s="82">
        <v>5</v>
      </c>
      <c r="EH40" s="82">
        <v>0</v>
      </c>
      <c r="EI40" s="82">
        <v>0</v>
      </c>
      <c r="EJ40" s="84">
        <v>0</v>
      </c>
      <c r="EK40" s="787">
        <v>7</v>
      </c>
      <c r="EL40" s="81">
        <v>0</v>
      </c>
      <c r="EM40" s="82">
        <v>0</v>
      </c>
      <c r="EN40" s="82">
        <v>1</v>
      </c>
      <c r="EO40" s="82">
        <v>3</v>
      </c>
      <c r="EP40" s="82">
        <v>109</v>
      </c>
      <c r="EQ40" s="82">
        <v>3</v>
      </c>
      <c r="ER40" s="82">
        <v>3</v>
      </c>
      <c r="ES40" s="82">
        <v>0</v>
      </c>
      <c r="ET40" s="474">
        <v>119</v>
      </c>
      <c r="EU40" s="84">
        <v>126</v>
      </c>
      <c r="EV40" s="81">
        <v>0</v>
      </c>
      <c r="EW40" s="82">
        <v>0</v>
      </c>
      <c r="EX40" s="82">
        <v>6</v>
      </c>
      <c r="EY40" s="82">
        <v>32</v>
      </c>
      <c r="EZ40" s="82">
        <v>179</v>
      </c>
      <c r="FA40" s="82">
        <v>12</v>
      </c>
      <c r="FB40" s="82">
        <v>55</v>
      </c>
      <c r="FC40" s="82">
        <v>0</v>
      </c>
      <c r="FD40" s="788">
        <v>0</v>
      </c>
      <c r="FE40" s="474">
        <v>284</v>
      </c>
      <c r="FF40" s="938">
        <v>6</v>
      </c>
      <c r="FG40" s="939">
        <v>6</v>
      </c>
      <c r="FH40" s="939">
        <v>265</v>
      </c>
      <c r="FI40" s="939">
        <v>0</v>
      </c>
      <c r="FJ40" s="939">
        <v>0</v>
      </c>
      <c r="FK40" s="939">
        <v>0</v>
      </c>
      <c r="FL40" s="939">
        <v>6</v>
      </c>
      <c r="FM40" s="939">
        <v>0</v>
      </c>
      <c r="FN40" s="939">
        <v>0</v>
      </c>
      <c r="FO40" s="939">
        <v>0</v>
      </c>
      <c r="FP40" s="940">
        <v>23</v>
      </c>
      <c r="FQ40" s="474">
        <v>306</v>
      </c>
      <c r="FR40" s="81">
        <v>11</v>
      </c>
      <c r="FS40" s="82">
        <v>0</v>
      </c>
      <c r="FT40" s="82">
        <v>4.8</v>
      </c>
      <c r="FU40" s="82">
        <v>1.2</v>
      </c>
      <c r="FV40" s="83">
        <v>17</v>
      </c>
      <c r="FW40" s="82">
        <v>18</v>
      </c>
      <c r="FX40" s="82">
        <v>0</v>
      </c>
      <c r="FY40" s="83">
        <v>18</v>
      </c>
      <c r="FZ40" s="88">
        <v>35</v>
      </c>
      <c r="GA40" s="81">
        <v>42</v>
      </c>
      <c r="GB40" s="82">
        <v>2</v>
      </c>
      <c r="GC40" s="82">
        <v>9</v>
      </c>
      <c r="GD40" s="82">
        <v>0</v>
      </c>
      <c r="GE40" s="83">
        <v>53</v>
      </c>
      <c r="GF40" s="82">
        <v>27</v>
      </c>
      <c r="GG40" s="82">
        <v>0</v>
      </c>
      <c r="GH40" s="83">
        <v>27</v>
      </c>
      <c r="GI40" s="88">
        <v>80</v>
      </c>
      <c r="GJ40" s="81">
        <v>3</v>
      </c>
      <c r="GK40" s="82">
        <v>0</v>
      </c>
      <c r="GL40" s="82">
        <v>188</v>
      </c>
      <c r="GM40" s="82">
        <v>305</v>
      </c>
      <c r="GN40" s="83">
        <v>496</v>
      </c>
      <c r="GO40" s="82">
        <v>3</v>
      </c>
      <c r="GP40" s="82">
        <v>39</v>
      </c>
      <c r="GQ40" s="83">
        <v>42</v>
      </c>
      <c r="GR40" s="88">
        <v>538</v>
      </c>
      <c r="GS40" s="81">
        <v>0</v>
      </c>
      <c r="GT40" s="82">
        <v>1</v>
      </c>
      <c r="GU40" s="82">
        <v>0</v>
      </c>
      <c r="GV40" s="82">
        <v>161</v>
      </c>
      <c r="GW40" s="83">
        <v>162</v>
      </c>
      <c r="GX40" s="82">
        <v>0</v>
      </c>
      <c r="GY40" s="82">
        <v>30</v>
      </c>
      <c r="GZ40" s="83">
        <v>30</v>
      </c>
      <c r="HA40" s="88">
        <v>192</v>
      </c>
      <c r="HB40" s="727">
        <v>111.8</v>
      </c>
      <c r="HC40" s="738">
        <v>115</v>
      </c>
      <c r="HD40" s="729">
        <v>194</v>
      </c>
      <c r="HE40" s="65">
        <v>730</v>
      </c>
      <c r="HF40" s="83">
        <v>845</v>
      </c>
      <c r="HG40" s="595">
        <v>12</v>
      </c>
      <c r="HH40" s="701">
        <v>0</v>
      </c>
      <c r="HI40" s="702">
        <v>0</v>
      </c>
      <c r="HJ40" s="702">
        <v>0</v>
      </c>
      <c r="HK40" s="702">
        <v>0</v>
      </c>
      <c r="HL40" s="703">
        <v>0</v>
      </c>
      <c r="HM40" s="701">
        <v>0</v>
      </c>
      <c r="HN40" s="703">
        <v>0</v>
      </c>
      <c r="HO40" s="701">
        <v>0</v>
      </c>
      <c r="HP40" s="704">
        <v>0</v>
      </c>
      <c r="HQ40" s="704">
        <v>0</v>
      </c>
      <c r="HR40" s="703">
        <v>0</v>
      </c>
      <c r="HS40" s="941">
        <v>0</v>
      </c>
      <c r="HT40" s="943">
        <v>0</v>
      </c>
      <c r="HU40" s="943">
        <v>809074</v>
      </c>
      <c r="HV40" s="945">
        <v>0</v>
      </c>
      <c r="HW40" s="947">
        <v>593825</v>
      </c>
      <c r="HX40" s="943">
        <v>9760664</v>
      </c>
      <c r="HY40" s="943">
        <v>204388</v>
      </c>
      <c r="HZ40" s="943">
        <v>4776420</v>
      </c>
      <c r="IA40" s="945"/>
      <c r="IB40" s="48">
        <v>0</v>
      </c>
      <c r="IC40" s="52">
        <v>0</v>
      </c>
      <c r="ID40" s="73">
        <v>0</v>
      </c>
    </row>
    <row r="41" spans="1:238" s="661" customFormat="1" ht="18" customHeight="1" thickBot="1">
      <c r="A41" s="651">
        <v>36</v>
      </c>
      <c r="C41" s="651" t="s">
        <v>854</v>
      </c>
      <c r="D41" s="741">
        <v>35</v>
      </c>
      <c r="E41" s="660" t="s">
        <v>260</v>
      </c>
      <c r="F41" s="657">
        <f>SUM(F7:F40)</f>
        <v>36575</v>
      </c>
      <c r="G41" s="657">
        <f aca="true" t="shared" si="0" ref="G41:BR41">SUM(G7:G40)</f>
        <v>19397</v>
      </c>
      <c r="H41" s="657">
        <f t="shared" si="0"/>
        <v>55972</v>
      </c>
      <c r="I41" s="657">
        <f t="shared" si="0"/>
        <v>127</v>
      </c>
      <c r="J41" s="657">
        <f t="shared" si="0"/>
        <v>2884</v>
      </c>
      <c r="K41" s="657">
        <f t="shared" si="0"/>
        <v>5</v>
      </c>
      <c r="L41" s="657">
        <f t="shared" si="0"/>
        <v>429</v>
      </c>
      <c r="M41" s="657">
        <f t="shared" si="0"/>
        <v>127</v>
      </c>
      <c r="N41" s="657">
        <f t="shared" si="0"/>
        <v>454</v>
      </c>
      <c r="O41" s="657">
        <f t="shared" si="0"/>
        <v>16</v>
      </c>
      <c r="P41" s="657">
        <f t="shared" si="0"/>
        <v>276</v>
      </c>
      <c r="Q41" s="657">
        <f t="shared" si="0"/>
        <v>28</v>
      </c>
      <c r="R41" s="657">
        <f t="shared" si="0"/>
        <v>4346</v>
      </c>
      <c r="S41" s="657">
        <f t="shared" si="0"/>
        <v>0</v>
      </c>
      <c r="T41" s="657">
        <f t="shared" si="0"/>
        <v>23</v>
      </c>
      <c r="U41" s="657">
        <f t="shared" si="0"/>
        <v>0</v>
      </c>
      <c r="V41" s="657">
        <f t="shared" si="0"/>
        <v>1</v>
      </c>
      <c r="W41" s="657">
        <f t="shared" si="0"/>
        <v>0</v>
      </c>
      <c r="X41" s="657">
        <f t="shared" si="0"/>
        <v>71</v>
      </c>
      <c r="Y41" s="657">
        <f t="shared" si="0"/>
        <v>0</v>
      </c>
      <c r="Z41" s="657">
        <f t="shared" si="0"/>
        <v>5</v>
      </c>
      <c r="AA41" s="657">
        <f t="shared" si="0"/>
        <v>0</v>
      </c>
      <c r="AB41" s="657">
        <f t="shared" si="0"/>
        <v>100</v>
      </c>
      <c r="AC41" s="657">
        <f t="shared" si="0"/>
        <v>129976</v>
      </c>
      <c r="AD41" s="657">
        <f t="shared" si="0"/>
        <v>2357209</v>
      </c>
      <c r="AE41" s="657">
        <f t="shared" si="0"/>
        <v>62515</v>
      </c>
      <c r="AF41" s="657">
        <f t="shared" si="0"/>
        <v>1259297</v>
      </c>
      <c r="AG41" s="657">
        <f t="shared" si="0"/>
        <v>143519</v>
      </c>
      <c r="AH41" s="657">
        <f t="shared" si="0"/>
        <v>2419834</v>
      </c>
      <c r="AI41" s="657">
        <f t="shared" si="0"/>
        <v>73587</v>
      </c>
      <c r="AJ41" s="657">
        <f t="shared" si="0"/>
        <v>1307721</v>
      </c>
      <c r="AK41" s="657"/>
      <c r="AL41" s="657"/>
      <c r="AM41" s="657">
        <f t="shared" si="0"/>
        <v>21969</v>
      </c>
      <c r="AN41" s="657">
        <f t="shared" si="0"/>
        <v>12333</v>
      </c>
      <c r="AO41" s="657">
        <f t="shared" si="0"/>
        <v>34302</v>
      </c>
      <c r="AP41" s="657">
        <f t="shared" si="0"/>
        <v>9427</v>
      </c>
      <c r="AQ41" s="657">
        <f t="shared" si="0"/>
        <v>238447</v>
      </c>
      <c r="AR41" s="657">
        <f t="shared" si="0"/>
        <v>247874</v>
      </c>
      <c r="AS41" s="657">
        <f t="shared" si="0"/>
        <v>37646</v>
      </c>
      <c r="AT41" s="657">
        <f t="shared" si="0"/>
        <v>285520</v>
      </c>
      <c r="AU41" s="657">
        <f t="shared" si="0"/>
        <v>59792</v>
      </c>
      <c r="AV41" s="657">
        <f t="shared" si="0"/>
        <v>285</v>
      </c>
      <c r="AW41" s="657">
        <f t="shared" si="0"/>
        <v>47427</v>
      </c>
      <c r="AX41" s="657">
        <f t="shared" si="0"/>
        <v>6364</v>
      </c>
      <c r="AY41" s="657">
        <f t="shared" si="0"/>
        <v>2512</v>
      </c>
      <c r="AZ41" s="657">
        <f t="shared" si="0"/>
        <v>5228</v>
      </c>
      <c r="BA41" s="657">
        <f>SUM(BA7:BA40)</f>
        <v>14104</v>
      </c>
      <c r="BB41" s="657">
        <f>SUM(BB7:BB40)</f>
        <v>33323</v>
      </c>
      <c r="BC41" s="657">
        <f t="shared" si="0"/>
        <v>207</v>
      </c>
      <c r="BD41" s="657">
        <f t="shared" si="0"/>
        <v>169</v>
      </c>
      <c r="BE41" s="657">
        <f t="shared" si="0"/>
        <v>2371</v>
      </c>
      <c r="BF41" s="657">
        <f t="shared" si="0"/>
        <v>7312</v>
      </c>
      <c r="BG41" s="657">
        <f t="shared" si="0"/>
        <v>29481</v>
      </c>
      <c r="BH41" s="657">
        <f t="shared" si="0"/>
        <v>640</v>
      </c>
      <c r="BI41" s="657">
        <f t="shared" si="0"/>
        <v>53</v>
      </c>
      <c r="BJ41" s="657">
        <f t="shared" si="0"/>
        <v>693</v>
      </c>
      <c r="BK41" s="657">
        <f t="shared" si="0"/>
        <v>41616</v>
      </c>
      <c r="BL41" s="657">
        <f t="shared" si="0"/>
        <v>110524</v>
      </c>
      <c r="BM41" s="657">
        <f t="shared" si="0"/>
        <v>9122</v>
      </c>
      <c r="BN41" s="657">
        <f t="shared" si="0"/>
        <v>732</v>
      </c>
      <c r="BO41" s="657">
        <f t="shared" si="0"/>
        <v>14617</v>
      </c>
      <c r="BP41" s="657">
        <f t="shared" si="0"/>
        <v>30846</v>
      </c>
      <c r="BQ41" s="657">
        <f t="shared" si="0"/>
        <v>39528</v>
      </c>
      <c r="BR41" s="657">
        <f t="shared" si="0"/>
        <v>99530</v>
      </c>
      <c r="BS41" s="657">
        <f aca="true" t="shared" si="1" ref="BS41:ED41">SUM(BS7:BS40)</f>
        <v>184521</v>
      </c>
      <c r="BT41" s="657">
        <f t="shared" si="1"/>
        <v>149</v>
      </c>
      <c r="BU41" s="657">
        <f t="shared" si="1"/>
        <v>16583</v>
      </c>
      <c r="BV41" s="657">
        <f t="shared" si="1"/>
        <v>16732</v>
      </c>
      <c r="BW41" s="657">
        <f t="shared" si="1"/>
        <v>201985</v>
      </c>
      <c r="BX41" s="657">
        <f t="shared" si="1"/>
        <v>5</v>
      </c>
      <c r="BY41" s="657">
        <f t="shared" si="1"/>
        <v>393</v>
      </c>
      <c r="BZ41" s="657">
        <f t="shared" si="1"/>
        <v>729</v>
      </c>
      <c r="CA41" s="657">
        <f t="shared" si="1"/>
        <v>1605</v>
      </c>
      <c r="CB41" s="657">
        <f t="shared" si="1"/>
        <v>2376</v>
      </c>
      <c r="CC41" s="657">
        <f t="shared" si="1"/>
        <v>5103</v>
      </c>
      <c r="CD41" s="657">
        <f t="shared" si="1"/>
        <v>1</v>
      </c>
      <c r="CE41" s="657">
        <f t="shared" si="1"/>
        <v>366</v>
      </c>
      <c r="CF41" s="657">
        <f t="shared" si="1"/>
        <v>367</v>
      </c>
      <c r="CG41" s="657">
        <f t="shared" si="1"/>
        <v>5475</v>
      </c>
      <c r="CH41" s="657">
        <f t="shared" si="1"/>
        <v>2793</v>
      </c>
      <c r="CI41" s="657">
        <f t="shared" si="1"/>
        <v>4798</v>
      </c>
      <c r="CJ41" s="657">
        <f t="shared" si="1"/>
        <v>205</v>
      </c>
      <c r="CK41" s="657">
        <f t="shared" si="1"/>
        <v>0</v>
      </c>
      <c r="CL41" s="657">
        <f t="shared" si="1"/>
        <v>0</v>
      </c>
      <c r="CM41" s="657">
        <f t="shared" si="1"/>
        <v>1327</v>
      </c>
      <c r="CN41" s="657">
        <f t="shared" si="1"/>
        <v>9737</v>
      </c>
      <c r="CO41" s="657">
        <f t="shared" si="1"/>
        <v>11064</v>
      </c>
      <c r="CP41" s="657">
        <f t="shared" si="1"/>
        <v>13543</v>
      </c>
      <c r="CQ41" s="657">
        <f t="shared" si="1"/>
        <v>62625</v>
      </c>
      <c r="CR41" s="657">
        <f t="shared" si="1"/>
        <v>11072</v>
      </c>
      <c r="CS41" s="657">
        <f t="shared" si="1"/>
        <v>48424</v>
      </c>
      <c r="CT41" s="657">
        <f t="shared" si="1"/>
        <v>47352</v>
      </c>
      <c r="CU41" s="657">
        <f t="shared" si="1"/>
        <v>2</v>
      </c>
      <c r="CV41" s="657">
        <f t="shared" si="1"/>
        <v>0</v>
      </c>
      <c r="CW41" s="657">
        <f t="shared" si="1"/>
        <v>3</v>
      </c>
      <c r="CX41" s="657">
        <f t="shared" si="1"/>
        <v>3</v>
      </c>
      <c r="CY41" s="657">
        <f t="shared" si="1"/>
        <v>7</v>
      </c>
      <c r="CZ41" s="657">
        <f t="shared" si="1"/>
        <v>4</v>
      </c>
      <c r="DA41" s="657">
        <f t="shared" si="1"/>
        <v>0</v>
      </c>
      <c r="DB41" s="657">
        <f t="shared" si="1"/>
        <v>5</v>
      </c>
      <c r="DC41" s="657">
        <f t="shared" si="1"/>
        <v>295134</v>
      </c>
      <c r="DD41" s="657">
        <f t="shared" si="1"/>
        <v>1409205</v>
      </c>
      <c r="DE41" s="657">
        <f t="shared" si="1"/>
        <v>632268</v>
      </c>
      <c r="DF41" s="657">
        <f t="shared" si="1"/>
        <v>3386</v>
      </c>
      <c r="DG41" s="657">
        <f t="shared" si="1"/>
        <v>3810</v>
      </c>
      <c r="DH41" s="657">
        <f t="shared" si="1"/>
        <v>7196</v>
      </c>
      <c r="DI41" s="657">
        <f t="shared" si="1"/>
        <v>85</v>
      </c>
      <c r="DJ41" s="657">
        <f t="shared" si="1"/>
        <v>199</v>
      </c>
      <c r="DK41" s="657">
        <f t="shared" si="1"/>
        <v>3754</v>
      </c>
      <c r="DL41" s="657">
        <f t="shared" si="1"/>
        <v>1315</v>
      </c>
      <c r="DM41" s="657">
        <f t="shared" si="1"/>
        <v>79</v>
      </c>
      <c r="DN41" s="657">
        <f t="shared" si="1"/>
        <v>137</v>
      </c>
      <c r="DO41" s="657">
        <f t="shared" si="1"/>
        <v>113</v>
      </c>
      <c r="DP41" s="657">
        <f t="shared" si="1"/>
        <v>5682</v>
      </c>
      <c r="DQ41" s="657">
        <f t="shared" si="1"/>
        <v>1427</v>
      </c>
      <c r="DR41" s="657">
        <f t="shared" si="1"/>
        <v>835</v>
      </c>
      <c r="DS41" s="657">
        <f t="shared" si="1"/>
        <v>13920</v>
      </c>
      <c r="DT41" s="657">
        <f t="shared" si="1"/>
        <v>10291</v>
      </c>
      <c r="DU41" s="657">
        <f t="shared" si="1"/>
        <v>90</v>
      </c>
      <c r="DV41" s="657">
        <f t="shared" si="1"/>
        <v>5502</v>
      </c>
      <c r="DW41" s="657">
        <f t="shared" si="1"/>
        <v>3534</v>
      </c>
      <c r="DX41" s="657">
        <f t="shared" si="1"/>
        <v>35599</v>
      </c>
      <c r="DY41" s="657">
        <f t="shared" si="1"/>
        <v>2824</v>
      </c>
      <c r="DZ41" s="657">
        <f t="shared" si="1"/>
        <v>25</v>
      </c>
      <c r="EA41" s="657">
        <f t="shared" si="1"/>
        <v>1131</v>
      </c>
      <c r="EB41" s="657">
        <f t="shared" si="1"/>
        <v>3801</v>
      </c>
      <c r="EC41" s="657">
        <f t="shared" si="1"/>
        <v>112</v>
      </c>
      <c r="ED41" s="657">
        <f t="shared" si="1"/>
        <v>216</v>
      </c>
      <c r="EE41" s="657">
        <f aca="true" t="shared" si="2" ref="EE41:GP41">SUM(EE7:EE40)</f>
        <v>17715</v>
      </c>
      <c r="EF41" s="657">
        <f t="shared" si="2"/>
        <v>2887</v>
      </c>
      <c r="EG41" s="657">
        <f t="shared" si="2"/>
        <v>88</v>
      </c>
      <c r="EH41" s="657">
        <f t="shared" si="2"/>
        <v>151</v>
      </c>
      <c r="EI41" s="657">
        <f t="shared" si="2"/>
        <v>16</v>
      </c>
      <c r="EJ41" s="657">
        <f t="shared" si="2"/>
        <v>5</v>
      </c>
      <c r="EK41" s="657">
        <f t="shared" si="2"/>
        <v>21190</v>
      </c>
      <c r="EL41" s="657">
        <f t="shared" si="2"/>
        <v>120</v>
      </c>
      <c r="EM41" s="657">
        <f t="shared" si="2"/>
        <v>480</v>
      </c>
      <c r="EN41" s="657">
        <f t="shared" si="2"/>
        <v>61354</v>
      </c>
      <c r="EO41" s="657">
        <f t="shared" si="2"/>
        <v>9023</v>
      </c>
      <c r="EP41" s="657">
        <f t="shared" si="2"/>
        <v>1136</v>
      </c>
      <c r="EQ41" s="657">
        <f t="shared" si="2"/>
        <v>8088</v>
      </c>
      <c r="ER41" s="657">
        <f t="shared" si="2"/>
        <v>169</v>
      </c>
      <c r="ES41" s="657">
        <f t="shared" si="2"/>
        <v>49</v>
      </c>
      <c r="ET41" s="657">
        <f t="shared" si="2"/>
        <v>80419</v>
      </c>
      <c r="EU41" s="657">
        <f t="shared" si="2"/>
        <v>101609</v>
      </c>
      <c r="EV41" s="657">
        <f t="shared" si="2"/>
        <v>4838</v>
      </c>
      <c r="EW41" s="657">
        <f t="shared" si="2"/>
        <v>8999</v>
      </c>
      <c r="EX41" s="657">
        <f t="shared" si="2"/>
        <v>848139</v>
      </c>
      <c r="EY41" s="657">
        <f t="shared" si="2"/>
        <v>163447</v>
      </c>
      <c r="EZ41" s="657">
        <f t="shared" si="2"/>
        <v>29122</v>
      </c>
      <c r="FA41" s="657">
        <f t="shared" si="2"/>
        <v>130002</v>
      </c>
      <c r="FB41" s="657">
        <f t="shared" si="2"/>
        <v>11399</v>
      </c>
      <c r="FC41" s="657">
        <f t="shared" si="2"/>
        <v>2054</v>
      </c>
      <c r="FD41" s="657">
        <f t="shared" si="2"/>
        <v>2442</v>
      </c>
      <c r="FE41" s="925">
        <f t="shared" si="2"/>
        <v>1200442</v>
      </c>
      <c r="FF41" s="657">
        <f t="shared" si="2"/>
        <v>421551</v>
      </c>
      <c r="FG41" s="657">
        <f t="shared" si="2"/>
        <v>486786</v>
      </c>
      <c r="FH41" s="657">
        <f t="shared" si="2"/>
        <v>66938</v>
      </c>
      <c r="FI41" s="657">
        <f t="shared" si="2"/>
        <v>19166</v>
      </c>
      <c r="FJ41" s="657">
        <f t="shared" si="2"/>
        <v>11728</v>
      </c>
      <c r="FK41" s="657">
        <f t="shared" si="2"/>
        <v>41996</v>
      </c>
      <c r="FL41" s="657">
        <f t="shared" si="2"/>
        <v>58209</v>
      </c>
      <c r="FM41" s="657">
        <f t="shared" si="2"/>
        <v>4818</v>
      </c>
      <c r="FN41" s="657">
        <f t="shared" si="2"/>
        <v>1681</v>
      </c>
      <c r="FO41" s="657">
        <f t="shared" si="2"/>
        <v>2390</v>
      </c>
      <c r="FP41" s="657">
        <f t="shared" si="2"/>
        <v>6105</v>
      </c>
      <c r="FQ41" s="657">
        <f t="shared" si="2"/>
        <v>1121368</v>
      </c>
      <c r="FR41" s="657">
        <f t="shared" si="2"/>
        <v>3484.911618645491</v>
      </c>
      <c r="FS41" s="657">
        <f t="shared" si="2"/>
        <v>20.088381354509032</v>
      </c>
      <c r="FT41" s="657">
        <f t="shared" si="2"/>
        <v>5780.926329219592</v>
      </c>
      <c r="FU41" s="657">
        <f t="shared" si="2"/>
        <v>81.07367078040724</v>
      </c>
      <c r="FV41" s="657">
        <f t="shared" si="2"/>
        <v>9367</v>
      </c>
      <c r="FW41" s="657">
        <f t="shared" si="2"/>
        <v>2115.5443484298935</v>
      </c>
      <c r="FX41" s="657">
        <f t="shared" si="2"/>
        <v>82.45565157010654</v>
      </c>
      <c r="FY41" s="657">
        <f t="shared" si="2"/>
        <v>2198</v>
      </c>
      <c r="FZ41" s="657">
        <f t="shared" si="2"/>
        <v>11565</v>
      </c>
      <c r="GA41" s="657">
        <f t="shared" si="2"/>
        <v>2181.327699225287</v>
      </c>
      <c r="GB41" s="657">
        <f t="shared" si="2"/>
        <v>46.67230077471346</v>
      </c>
      <c r="GC41" s="657">
        <f t="shared" si="2"/>
        <v>1422.1871756088663</v>
      </c>
      <c r="GD41" s="657">
        <f t="shared" si="2"/>
        <v>35.81282439113375</v>
      </c>
      <c r="GE41" s="657">
        <f t="shared" si="2"/>
        <v>3686</v>
      </c>
      <c r="GF41" s="657">
        <f t="shared" si="2"/>
        <v>625.205980992188</v>
      </c>
      <c r="GG41" s="657">
        <f t="shared" si="2"/>
        <v>41.79401900781212</v>
      </c>
      <c r="GH41" s="657">
        <f t="shared" si="2"/>
        <v>667</v>
      </c>
      <c r="GI41" s="657">
        <f t="shared" si="2"/>
        <v>4353</v>
      </c>
      <c r="GJ41" s="657">
        <f t="shared" si="2"/>
        <v>1693</v>
      </c>
      <c r="GK41" s="657">
        <f t="shared" si="2"/>
        <v>296</v>
      </c>
      <c r="GL41" s="657">
        <f t="shared" si="2"/>
        <v>6277</v>
      </c>
      <c r="GM41" s="657">
        <f t="shared" si="2"/>
        <v>1533</v>
      </c>
      <c r="GN41" s="657">
        <f t="shared" si="2"/>
        <v>9799</v>
      </c>
      <c r="GO41" s="657">
        <f t="shared" si="2"/>
        <v>190</v>
      </c>
      <c r="GP41" s="657">
        <f t="shared" si="2"/>
        <v>184</v>
      </c>
      <c r="GQ41" s="657">
        <f aca="true" t="shared" si="3" ref="GQ41:HY41">SUM(GQ7:GQ40)</f>
        <v>374</v>
      </c>
      <c r="GR41" s="657">
        <f t="shared" si="3"/>
        <v>10173</v>
      </c>
      <c r="GS41" s="657">
        <f t="shared" si="3"/>
        <v>2172</v>
      </c>
      <c r="GT41" s="657">
        <f t="shared" si="3"/>
        <v>294</v>
      </c>
      <c r="GU41" s="657">
        <f t="shared" si="3"/>
        <v>2869</v>
      </c>
      <c r="GV41" s="657">
        <f t="shared" si="3"/>
        <v>668</v>
      </c>
      <c r="GW41" s="657">
        <f t="shared" si="3"/>
        <v>6003</v>
      </c>
      <c r="GX41" s="657">
        <f t="shared" si="3"/>
        <v>229</v>
      </c>
      <c r="GY41" s="657">
        <f t="shared" si="3"/>
        <v>70</v>
      </c>
      <c r="GZ41" s="657">
        <f t="shared" si="3"/>
        <v>299</v>
      </c>
      <c r="HA41" s="657">
        <f t="shared" si="3"/>
        <v>6302</v>
      </c>
      <c r="HB41" s="657">
        <f t="shared" si="3"/>
        <v>15610.103152121317</v>
      </c>
      <c r="HC41" s="657">
        <f t="shared" si="3"/>
        <v>15918</v>
      </c>
      <c r="HD41" s="657">
        <f t="shared" si="3"/>
        <v>13430</v>
      </c>
      <c r="HE41" s="657">
        <f t="shared" si="3"/>
        <v>16475</v>
      </c>
      <c r="HF41" s="657">
        <f t="shared" si="3"/>
        <v>32393</v>
      </c>
      <c r="HG41" s="657">
        <f t="shared" si="3"/>
        <v>212</v>
      </c>
      <c r="HH41" s="657">
        <f t="shared" si="3"/>
        <v>318</v>
      </c>
      <c r="HI41" s="657">
        <f t="shared" si="3"/>
        <v>48</v>
      </c>
      <c r="HJ41" s="657">
        <f t="shared" si="3"/>
        <v>24</v>
      </c>
      <c r="HK41" s="657">
        <f t="shared" si="3"/>
        <v>28</v>
      </c>
      <c r="HL41" s="657">
        <f t="shared" si="3"/>
        <v>10</v>
      </c>
      <c r="HM41" s="657">
        <f t="shared" si="3"/>
        <v>23888</v>
      </c>
      <c r="HN41" s="657">
        <f t="shared" si="3"/>
        <v>2835</v>
      </c>
      <c r="HO41" s="657">
        <f t="shared" si="3"/>
        <v>218</v>
      </c>
      <c r="HP41" s="657">
        <f t="shared" si="3"/>
        <v>277</v>
      </c>
      <c r="HQ41" s="657">
        <f t="shared" si="3"/>
        <v>3794</v>
      </c>
      <c r="HR41" s="657">
        <f t="shared" si="3"/>
        <v>11754</v>
      </c>
      <c r="HS41" s="657">
        <f t="shared" si="3"/>
        <v>1298</v>
      </c>
      <c r="HT41" s="657">
        <f t="shared" si="3"/>
        <v>155</v>
      </c>
      <c r="HU41" s="657">
        <f t="shared" si="3"/>
        <v>809074</v>
      </c>
      <c r="HV41" s="657">
        <f t="shared" si="3"/>
        <v>0</v>
      </c>
      <c r="HW41" s="657">
        <f t="shared" si="3"/>
        <v>593825</v>
      </c>
      <c r="HX41" s="657">
        <f t="shared" si="3"/>
        <v>9760664</v>
      </c>
      <c r="HY41" s="657">
        <f t="shared" si="3"/>
        <v>204388</v>
      </c>
      <c r="HZ41" s="658">
        <f>SUM(HZ7:HZ40)</f>
        <v>4776420</v>
      </c>
      <c r="IA41" s="706">
        <v>48715616</v>
      </c>
      <c r="IB41" s="657">
        <f>SUM(IB7:IB40)</f>
        <v>45</v>
      </c>
      <c r="IC41" s="657">
        <f>SUM(IC7:IC40)</f>
        <v>1166834</v>
      </c>
      <c r="ID41" s="657">
        <f>SUM(ID7:ID40)</f>
        <v>740</v>
      </c>
    </row>
    <row r="42" spans="3:238" s="507" customFormat="1" ht="15.75" customHeight="1">
      <c r="C42" s="505"/>
      <c r="D42" s="505"/>
      <c r="E42" s="600"/>
      <c r="F42" s="506" t="s">
        <v>373</v>
      </c>
      <c r="G42" s="506"/>
      <c r="H42" s="506"/>
      <c r="I42" s="506" t="s">
        <v>686</v>
      </c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 t="s">
        <v>687</v>
      </c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 t="s">
        <v>769</v>
      </c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 t="s">
        <v>770</v>
      </c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 t="s">
        <v>688</v>
      </c>
      <c r="CI42" s="506"/>
      <c r="CJ42" s="506"/>
      <c r="CK42" s="506"/>
      <c r="CL42" s="506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 t="s">
        <v>689</v>
      </c>
      <c r="DD42" s="506"/>
      <c r="DE42" s="506"/>
      <c r="DF42" s="506"/>
      <c r="DG42" s="506"/>
      <c r="DH42" s="506"/>
      <c r="DI42" s="506" t="s">
        <v>690</v>
      </c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 t="s">
        <v>691</v>
      </c>
      <c r="ED42" s="506"/>
      <c r="EE42" s="506"/>
      <c r="EF42" s="506"/>
      <c r="EG42" s="506"/>
      <c r="EH42" s="506"/>
      <c r="EI42" s="506"/>
      <c r="EJ42" s="506"/>
      <c r="EK42" s="506"/>
      <c r="EL42" s="506"/>
      <c r="EM42" s="506"/>
      <c r="EN42" s="506"/>
      <c r="EO42" s="506"/>
      <c r="EP42" s="506"/>
      <c r="EQ42" s="506"/>
      <c r="ER42" s="506"/>
      <c r="ES42" s="506"/>
      <c r="ET42" s="506"/>
      <c r="EU42" s="506"/>
      <c r="EV42" s="506" t="s">
        <v>692</v>
      </c>
      <c r="EW42" s="506"/>
      <c r="EX42" s="506"/>
      <c r="EY42" s="935" t="s">
        <v>884</v>
      </c>
      <c r="FA42" s="506"/>
      <c r="FB42" s="506"/>
      <c r="FC42" s="506"/>
      <c r="FD42" s="506"/>
      <c r="FE42" s="926"/>
      <c r="FF42" s="506"/>
      <c r="FG42" s="506"/>
      <c r="FH42" s="506"/>
      <c r="FI42" s="506"/>
      <c r="FJ42" s="506"/>
      <c r="FK42" s="506"/>
      <c r="FL42" s="506"/>
      <c r="FM42" s="506"/>
      <c r="FN42" s="506"/>
      <c r="FO42" s="506"/>
      <c r="FP42" s="506"/>
      <c r="FQ42" s="506"/>
      <c r="FR42" s="506" t="s">
        <v>693</v>
      </c>
      <c r="FS42" s="506"/>
      <c r="FT42" s="506"/>
      <c r="FU42" s="506"/>
      <c r="FV42" s="506"/>
      <c r="FW42" s="506"/>
      <c r="FX42" s="506"/>
      <c r="FY42" s="506"/>
      <c r="FZ42" s="506"/>
      <c r="GA42" s="506"/>
      <c r="GB42" s="506"/>
      <c r="GC42" s="506"/>
      <c r="GD42" s="506"/>
      <c r="GE42" s="506"/>
      <c r="GF42" s="506"/>
      <c r="GG42" s="506"/>
      <c r="GH42" s="506"/>
      <c r="GI42" s="506"/>
      <c r="GJ42" s="506" t="s">
        <v>694</v>
      </c>
      <c r="GK42" s="506"/>
      <c r="GL42" s="506"/>
      <c r="GM42" s="506"/>
      <c r="GN42" s="506"/>
      <c r="GO42" s="506"/>
      <c r="GP42" s="506"/>
      <c r="GQ42" s="506"/>
      <c r="GR42" s="506"/>
      <c r="GS42" s="506"/>
      <c r="GT42" s="506"/>
      <c r="GU42" s="506"/>
      <c r="GV42" s="506"/>
      <c r="GW42" s="506"/>
      <c r="GX42" s="506"/>
      <c r="GY42" s="506"/>
      <c r="GZ42" s="506"/>
      <c r="HA42" s="506"/>
      <c r="HB42" s="506"/>
      <c r="HC42" s="506"/>
      <c r="HD42" s="506"/>
      <c r="HE42" s="506"/>
      <c r="HF42" s="506"/>
      <c r="HG42" s="506" t="s">
        <v>695</v>
      </c>
      <c r="HH42" s="506"/>
      <c r="HI42" s="506"/>
      <c r="HJ42" s="506"/>
      <c r="HK42" s="506"/>
      <c r="HL42" s="506"/>
      <c r="HM42" s="506"/>
      <c r="HN42" s="506"/>
      <c r="HO42" s="506"/>
      <c r="HP42" s="506"/>
      <c r="HQ42" s="506"/>
      <c r="HR42" s="506"/>
      <c r="HS42" s="506"/>
      <c r="HT42" s="506"/>
      <c r="HU42" s="506"/>
      <c r="HV42" s="506"/>
      <c r="HW42" s="506"/>
      <c r="HX42" s="506"/>
      <c r="HY42" s="506" t="s">
        <v>771</v>
      </c>
      <c r="HZ42" s="506"/>
      <c r="IA42" s="705" t="s">
        <v>378</v>
      </c>
      <c r="IB42" s="506"/>
      <c r="IC42" s="506"/>
      <c r="ID42" s="506"/>
    </row>
    <row r="43" spans="3:235" ht="12.75">
      <c r="C43" s="326"/>
      <c r="D43" s="326"/>
      <c r="E43" s="601"/>
      <c r="FH43" s="16">
        <f>FF41+FG41+FH41+FI41+FK41+FJ41</f>
        <v>1048165</v>
      </c>
      <c r="IA43" s="1">
        <v>0</v>
      </c>
    </row>
    <row r="44" spans="5:223" ht="12.75">
      <c r="E44" s="601"/>
      <c r="GW44" s="1" t="s">
        <v>85</v>
      </c>
      <c r="HO44" s="1">
        <f>HO41+HP41</f>
        <v>495</v>
      </c>
    </row>
    <row r="45" spans="5:210" ht="12.75">
      <c r="E45" s="601"/>
      <c r="AB45" s="8">
        <f>C6</f>
        <v>0</v>
      </c>
      <c r="AC45" t="str">
        <f>AC6</f>
        <v>EJEMPLARES. INCREMENTO ANUAL</v>
      </c>
      <c r="AD45" t="str">
        <f>AD6</f>
        <v>TOTAL EJEMPLARES</v>
      </c>
      <c r="AE45" t="str">
        <f>AE6</f>
        <v>TÍTULOS. INCREMENTO ANUAL</v>
      </c>
      <c r="AF45" t="str">
        <f>AF6</f>
        <v>TOTAL TÍTULOS</v>
      </c>
      <c r="AG45"/>
      <c r="AH45"/>
      <c r="AI45"/>
      <c r="AJ45"/>
      <c r="DO45" s="16">
        <f>C6</f>
        <v>0</v>
      </c>
      <c r="DP45" s="18" t="s">
        <v>846</v>
      </c>
      <c r="DQ45" s="16" t="s">
        <v>847</v>
      </c>
      <c r="ES45" s="18">
        <f>'TODO 1'!C6</f>
        <v>0</v>
      </c>
      <c r="ET45" s="16" t="s">
        <v>844</v>
      </c>
      <c r="EU45" s="16" t="s">
        <v>845</v>
      </c>
      <c r="FG45" s="18" t="s">
        <v>168</v>
      </c>
      <c r="FH45" s="18"/>
      <c r="FI45" s="18"/>
      <c r="FJ45" s="18"/>
      <c r="FK45" s="18"/>
      <c r="FL45" s="18"/>
      <c r="FM45" s="18"/>
      <c r="FN45" s="18"/>
      <c r="FO45" s="18"/>
      <c r="FP45" s="18"/>
      <c r="FQ45" s="1" t="s">
        <v>169</v>
      </c>
      <c r="GW45" s="1" t="str">
        <f>GF6</f>
        <v>CONSEGUIDOS</v>
      </c>
      <c r="GX45" s="1" t="str">
        <f>GG6</f>
        <v>NO CONSEGUIDOS</v>
      </c>
      <c r="GZ45" s="12" t="str">
        <f>GX6</f>
        <v>SERVIDOS</v>
      </c>
      <c r="HA45" s="12" t="str">
        <f>GY6</f>
        <v>NO SERVIDOS</v>
      </c>
      <c r="HB45" s="12"/>
    </row>
    <row r="46" spans="5:210" ht="12.75">
      <c r="E46" s="601"/>
      <c r="AB46" s="8" t="str">
        <f aca="true" t="shared" si="4" ref="AB46:AB61">C7</f>
        <v>BBA</v>
      </c>
      <c r="AC46" s="1">
        <f>AC7+CP7</f>
        <v>1949</v>
      </c>
      <c r="AD46" s="1">
        <f>AD7+CQ7</f>
        <v>34125</v>
      </c>
      <c r="AE46" s="1">
        <f>AE7+CR7</f>
        <v>1324</v>
      </c>
      <c r="AF46" s="1">
        <f>AF7+CS7</f>
        <v>26171</v>
      </c>
      <c r="AG46" s="1"/>
      <c r="AH46" s="1"/>
      <c r="AI46" s="1"/>
      <c r="AJ46" s="1"/>
      <c r="DO46" s="16" t="str">
        <f aca="true" t="shared" si="5" ref="DO46:DO79">C7</f>
        <v>BBA</v>
      </c>
      <c r="DP46" s="18">
        <f>DP7</f>
        <v>145</v>
      </c>
      <c r="DQ46" s="16">
        <f>EK7-DP46</f>
        <v>335</v>
      </c>
      <c r="EL46" s="16">
        <f aca="true" t="shared" si="6" ref="EL46:EL80">EL7+EM7</f>
        <v>4</v>
      </c>
      <c r="ES46" s="18" t="str">
        <f>'TODO 1'!C7</f>
        <v>BBA</v>
      </c>
      <c r="ET46" s="16">
        <f>'TODO 1'!O7</f>
        <v>2522</v>
      </c>
      <c r="EU46" s="16">
        <f aca="true" t="shared" si="7" ref="EU46:EU80">EU7</f>
        <v>2622</v>
      </c>
      <c r="FG46" s="724"/>
      <c r="FH46" s="724"/>
      <c r="FI46" s="724"/>
      <c r="FJ46" s="724"/>
      <c r="FK46" s="724"/>
      <c r="FL46" s="724"/>
      <c r="FM46" s="724"/>
      <c r="FN46" s="724"/>
      <c r="FO46" s="724"/>
      <c r="FP46" s="724"/>
      <c r="FQ46" s="494">
        <f>100-FG46</f>
        <v>100</v>
      </c>
      <c r="GE46" s="12">
        <f>FF46</f>
        <v>0</v>
      </c>
      <c r="GV46" s="1" t="str">
        <f>C7</f>
        <v>BBA</v>
      </c>
      <c r="GW46" s="1">
        <f aca="true" t="shared" si="8" ref="GW46:GW80">FR7+FT7+FW7+GA7+GC7+GF7</f>
        <v>79.66666666666667</v>
      </c>
      <c r="GX46" s="1">
        <f aca="true" t="shared" si="9" ref="GX46:GX80">FS7+FU7+FX7+GB7+GD7+GG7</f>
        <v>4.333333333333334</v>
      </c>
      <c r="GY46" s="1">
        <f>GE46</f>
        <v>0</v>
      </c>
      <c r="GZ46" s="12">
        <f>GJ7+GL7+GO7+GS7+GU7+GX7</f>
        <v>187</v>
      </c>
      <c r="HA46" s="12">
        <f>GK7+GM7+GP7+GT7+GV7+GY7</f>
        <v>36</v>
      </c>
      <c r="HB46" s="12"/>
    </row>
    <row r="47" spans="5:210" ht="12.75">
      <c r="E47" s="601"/>
      <c r="AB47" s="8" t="str">
        <f t="shared" si="4"/>
        <v>BIO</v>
      </c>
      <c r="AC47" s="1">
        <f aca="true" t="shared" si="10" ref="AC47:AC61">AC8+CP8</f>
        <v>2862</v>
      </c>
      <c r="AD47" s="1">
        <f aca="true" t="shared" si="11" ref="AD47:AD61">AD8+CQ8</f>
        <v>41148</v>
      </c>
      <c r="AE47" s="1">
        <f aca="true" t="shared" si="12" ref="AE47:AE61">AE8+CR8</f>
        <v>1101</v>
      </c>
      <c r="AF47" s="1">
        <f aca="true" t="shared" si="13" ref="AF47:AF61">AF8+CS8</f>
        <v>21033</v>
      </c>
      <c r="AG47" s="1"/>
      <c r="AH47" s="1"/>
      <c r="AI47" s="1"/>
      <c r="AJ47" s="1"/>
      <c r="DO47" s="16" t="str">
        <f t="shared" si="5"/>
        <v>BIO</v>
      </c>
      <c r="DP47" s="18">
        <f aca="true" t="shared" si="14" ref="DP47:DP81">DP8</f>
        <v>91</v>
      </c>
      <c r="DQ47" s="16">
        <f aca="true" t="shared" si="15" ref="DQ47:DQ79">EK8-DP47</f>
        <v>449</v>
      </c>
      <c r="EL47" s="16">
        <f t="shared" si="6"/>
        <v>6</v>
      </c>
      <c r="ES47" s="18" t="str">
        <f>'TODO 1'!C8</f>
        <v>BIO</v>
      </c>
      <c r="ET47" s="16">
        <f>'TODO 1'!O8</f>
        <v>2642</v>
      </c>
      <c r="EU47" s="16">
        <f t="shared" si="7"/>
        <v>2594</v>
      </c>
      <c r="FG47" s="724"/>
      <c r="FH47" s="724"/>
      <c r="FI47" s="724"/>
      <c r="FJ47" s="724"/>
      <c r="FK47" s="724"/>
      <c r="FL47" s="724"/>
      <c r="FM47" s="724"/>
      <c r="FN47" s="724"/>
      <c r="FO47" s="724"/>
      <c r="FP47" s="724"/>
      <c r="FQ47" s="494">
        <f aca="true" t="shared" si="16" ref="FQ47:FQ73">100-FG47</f>
        <v>100</v>
      </c>
      <c r="GE47" s="12">
        <f aca="true" t="shared" si="17" ref="GE47:GE54">FF47</f>
        <v>0</v>
      </c>
      <c r="GV47" s="1" t="str">
        <f aca="true" t="shared" si="18" ref="GV47:GV78">C8</f>
        <v>BIO</v>
      </c>
      <c r="GW47" s="1">
        <f t="shared" si="8"/>
        <v>903.8655830051121</v>
      </c>
      <c r="GX47" s="1">
        <f t="shared" si="9"/>
        <v>11.134416994887939</v>
      </c>
      <c r="GY47" s="1">
        <f aca="true" t="shared" si="19" ref="GY47:GY68">GE47</f>
        <v>0</v>
      </c>
      <c r="GZ47" s="12">
        <f aca="true" t="shared" si="20" ref="GZ47:GZ68">GJ8+GL8+GO8+GS8+GU8+GX8</f>
        <v>332</v>
      </c>
      <c r="HA47" s="12">
        <f aca="true" t="shared" si="21" ref="HA47:HA68">GK8+GM8+GP8+GT8+GV8+GY8</f>
        <v>38</v>
      </c>
      <c r="HB47" s="12"/>
    </row>
    <row r="48" spans="5:210" ht="12.75">
      <c r="E48" s="601"/>
      <c r="AB48" s="8" t="str">
        <f t="shared" si="4"/>
        <v>BYD</v>
      </c>
      <c r="AC48" s="1">
        <f t="shared" si="10"/>
        <v>790</v>
      </c>
      <c r="AD48" s="1">
        <f t="shared" si="11"/>
        <v>10033</v>
      </c>
      <c r="AE48" s="1">
        <f t="shared" si="12"/>
        <v>421</v>
      </c>
      <c r="AF48" s="1">
        <f t="shared" si="13"/>
        <v>4482</v>
      </c>
      <c r="AG48" s="1"/>
      <c r="AH48" s="1"/>
      <c r="AI48" s="1"/>
      <c r="AJ48" s="1"/>
      <c r="DO48" s="16" t="str">
        <f t="shared" si="5"/>
        <v>BYD</v>
      </c>
      <c r="DP48" s="18">
        <f t="shared" si="14"/>
        <v>54</v>
      </c>
      <c r="DQ48" s="16">
        <f t="shared" si="15"/>
        <v>86</v>
      </c>
      <c r="EL48" s="16">
        <f t="shared" si="6"/>
        <v>3</v>
      </c>
      <c r="ES48" s="18" t="str">
        <f>'TODO 1'!C9</f>
        <v>BYD</v>
      </c>
      <c r="ET48" s="16">
        <f>'TODO 1'!O9</f>
        <v>896</v>
      </c>
      <c r="EU48" s="16">
        <f t="shared" si="7"/>
        <v>841</v>
      </c>
      <c r="FG48" s="724"/>
      <c r="FH48" s="724"/>
      <c r="FI48" s="724"/>
      <c r="FJ48" s="724"/>
      <c r="FK48" s="724"/>
      <c r="FL48" s="724"/>
      <c r="FM48" s="724"/>
      <c r="FN48" s="724"/>
      <c r="FO48" s="724"/>
      <c r="FP48" s="724"/>
      <c r="FQ48" s="494">
        <f t="shared" si="16"/>
        <v>100</v>
      </c>
      <c r="GE48" s="12">
        <f t="shared" si="17"/>
        <v>0</v>
      </c>
      <c r="GV48" s="1" t="str">
        <f t="shared" si="18"/>
        <v>BYD</v>
      </c>
      <c r="GW48" s="1">
        <f t="shared" si="8"/>
        <v>70</v>
      </c>
      <c r="GX48" s="1">
        <f t="shared" si="9"/>
        <v>0</v>
      </c>
      <c r="GY48" s="1">
        <f t="shared" si="19"/>
        <v>0</v>
      </c>
      <c r="GZ48" s="12">
        <f t="shared" si="20"/>
        <v>132</v>
      </c>
      <c r="HA48" s="12">
        <f t="shared" si="21"/>
        <v>2</v>
      </c>
      <c r="HB48" s="12"/>
    </row>
    <row r="49" spans="5:210" ht="12.75">
      <c r="E49" s="601"/>
      <c r="AB49" s="8" t="str">
        <f t="shared" si="4"/>
        <v>CEE</v>
      </c>
      <c r="AC49" s="1">
        <f t="shared" si="10"/>
        <v>8228</v>
      </c>
      <c r="AD49" s="1">
        <f t="shared" si="11"/>
        <v>137272</v>
      </c>
      <c r="AE49" s="1">
        <f t="shared" si="12"/>
        <v>2788</v>
      </c>
      <c r="AF49" s="1">
        <f t="shared" si="13"/>
        <v>76978</v>
      </c>
      <c r="AG49" s="1"/>
      <c r="AH49" s="1"/>
      <c r="AI49" s="1"/>
      <c r="AJ49" s="1"/>
      <c r="DO49" s="16" t="str">
        <f t="shared" si="5"/>
        <v>CEE</v>
      </c>
      <c r="DP49" s="18">
        <f t="shared" si="14"/>
        <v>466</v>
      </c>
      <c r="DQ49" s="16">
        <f t="shared" si="15"/>
        <v>1158</v>
      </c>
      <c r="EL49" s="16">
        <f t="shared" si="6"/>
        <v>58</v>
      </c>
      <c r="ES49" s="18" t="str">
        <f>'TODO 1'!C10</f>
        <v>CEE</v>
      </c>
      <c r="ET49" s="16">
        <f>'TODO 1'!O10</f>
        <v>8370</v>
      </c>
      <c r="EU49" s="16">
        <f t="shared" si="7"/>
        <v>8424</v>
      </c>
      <c r="FG49" s="724"/>
      <c r="FH49" s="724"/>
      <c r="FI49" s="724"/>
      <c r="FJ49" s="724"/>
      <c r="FK49" s="724"/>
      <c r="FL49" s="724"/>
      <c r="FM49" s="724"/>
      <c r="FN49" s="724"/>
      <c r="FO49" s="724"/>
      <c r="FP49" s="724"/>
      <c r="FQ49" s="494">
        <f t="shared" si="16"/>
        <v>100</v>
      </c>
      <c r="GE49" s="12">
        <f t="shared" si="17"/>
        <v>0</v>
      </c>
      <c r="GV49" s="1" t="str">
        <f t="shared" si="18"/>
        <v>CEE</v>
      </c>
      <c r="GW49" s="1">
        <f t="shared" si="8"/>
        <v>587.7543586550436</v>
      </c>
      <c r="GX49" s="1">
        <f t="shared" si="9"/>
        <v>29.245641344956415</v>
      </c>
      <c r="GY49" s="1">
        <f t="shared" si="19"/>
        <v>0</v>
      </c>
      <c r="GZ49" s="12">
        <f t="shared" si="20"/>
        <v>577</v>
      </c>
      <c r="HA49" s="12">
        <f t="shared" si="21"/>
        <v>128</v>
      </c>
      <c r="HB49" s="12"/>
    </row>
    <row r="50" spans="5:210" ht="12.75">
      <c r="E50" s="601"/>
      <c r="AB50" s="8" t="str">
        <f t="shared" si="4"/>
        <v>FIS</v>
      </c>
      <c r="AC50" s="1">
        <f t="shared" si="10"/>
        <v>1335</v>
      </c>
      <c r="AD50" s="1">
        <f t="shared" si="11"/>
        <v>27147</v>
      </c>
      <c r="AE50" s="1">
        <f t="shared" si="12"/>
        <v>422</v>
      </c>
      <c r="AF50" s="1">
        <f t="shared" si="13"/>
        <v>14553</v>
      </c>
      <c r="AG50" s="1"/>
      <c r="AH50" s="1"/>
      <c r="AI50" s="1"/>
      <c r="AJ50" s="1"/>
      <c r="DO50" s="16" t="str">
        <f t="shared" si="5"/>
        <v>FIS</v>
      </c>
      <c r="DP50" s="18">
        <f t="shared" si="14"/>
        <v>69</v>
      </c>
      <c r="DQ50" s="16">
        <f t="shared" si="15"/>
        <v>228</v>
      </c>
      <c r="EL50" s="16">
        <f t="shared" si="6"/>
        <v>0</v>
      </c>
      <c r="ES50" s="18" t="str">
        <f>'TODO 1'!C11</f>
        <v>FIS</v>
      </c>
      <c r="ET50" s="16">
        <f>'TODO 1'!O11</f>
        <v>2046</v>
      </c>
      <c r="EU50" s="16">
        <f t="shared" si="7"/>
        <v>2124</v>
      </c>
      <c r="FG50" s="724"/>
      <c r="FH50" s="724"/>
      <c r="FI50" s="724"/>
      <c r="FJ50" s="724"/>
      <c r="FK50" s="724"/>
      <c r="FL50" s="724"/>
      <c r="FM50" s="724"/>
      <c r="FN50" s="724"/>
      <c r="FO50" s="724"/>
      <c r="FP50" s="724"/>
      <c r="FQ50" s="494">
        <f t="shared" si="16"/>
        <v>100</v>
      </c>
      <c r="GE50" s="12">
        <f t="shared" si="17"/>
        <v>0</v>
      </c>
      <c r="GV50" s="1" t="str">
        <f t="shared" si="18"/>
        <v>FIS</v>
      </c>
      <c r="GW50" s="1">
        <f t="shared" si="8"/>
        <v>148</v>
      </c>
      <c r="GX50" s="1">
        <f t="shared" si="9"/>
        <v>3</v>
      </c>
      <c r="GY50" s="1">
        <f t="shared" si="19"/>
        <v>0</v>
      </c>
      <c r="GZ50" s="12">
        <f t="shared" si="20"/>
        <v>399</v>
      </c>
      <c r="HA50" s="12">
        <f t="shared" si="21"/>
        <v>49</v>
      </c>
      <c r="HB50" s="12"/>
    </row>
    <row r="51" spans="5:210" ht="12.75">
      <c r="E51" s="601"/>
      <c r="AB51" s="8" t="str">
        <f t="shared" si="4"/>
        <v>GEO</v>
      </c>
      <c r="AC51" s="1">
        <f t="shared" si="10"/>
        <v>4358</v>
      </c>
      <c r="AD51" s="1">
        <f t="shared" si="11"/>
        <v>61335</v>
      </c>
      <c r="AE51" s="1">
        <f t="shared" si="12"/>
        <v>1526</v>
      </c>
      <c r="AF51" s="1">
        <f t="shared" si="13"/>
        <v>30756</v>
      </c>
      <c r="AG51" s="1"/>
      <c r="AH51" s="1"/>
      <c r="AI51" s="1"/>
      <c r="AJ51" s="1"/>
      <c r="DO51" s="16" t="str">
        <f t="shared" si="5"/>
        <v>GEO</v>
      </c>
      <c r="DP51" s="18">
        <f t="shared" si="14"/>
        <v>64</v>
      </c>
      <c r="DQ51" s="16">
        <f t="shared" si="15"/>
        <v>103</v>
      </c>
      <c r="EL51" s="16">
        <f t="shared" si="6"/>
        <v>23</v>
      </c>
      <c r="ES51" s="18" t="str">
        <f>'TODO 1'!C12</f>
        <v>GEO</v>
      </c>
      <c r="ET51" s="16">
        <f>'TODO 1'!O12</f>
        <v>1267</v>
      </c>
      <c r="EU51" s="16">
        <f t="shared" si="7"/>
        <v>1298</v>
      </c>
      <c r="FG51" s="724"/>
      <c r="FH51" s="724"/>
      <c r="FI51" s="724"/>
      <c r="FJ51" s="724"/>
      <c r="FK51" s="724"/>
      <c r="FL51" s="724"/>
      <c r="FM51" s="724"/>
      <c r="FN51" s="724"/>
      <c r="FO51" s="724"/>
      <c r="FP51" s="724"/>
      <c r="FQ51" s="494">
        <f t="shared" si="16"/>
        <v>100</v>
      </c>
      <c r="GE51" s="12">
        <f t="shared" si="17"/>
        <v>0</v>
      </c>
      <c r="GV51" s="1" t="str">
        <f t="shared" si="18"/>
        <v>GEO</v>
      </c>
      <c r="GW51" s="1">
        <f t="shared" si="8"/>
        <v>377.59437799043064</v>
      </c>
      <c r="GX51" s="1">
        <f t="shared" si="9"/>
        <v>10.405622009569377</v>
      </c>
      <c r="GY51" s="1">
        <f t="shared" si="19"/>
        <v>0</v>
      </c>
      <c r="GZ51" s="12">
        <f t="shared" si="20"/>
        <v>549</v>
      </c>
      <c r="HA51" s="12">
        <f t="shared" si="21"/>
        <v>132</v>
      </c>
      <c r="HB51" s="12"/>
    </row>
    <row r="52" spans="5:210" ht="12.75">
      <c r="E52" s="601"/>
      <c r="AB52" s="8" t="str">
        <f t="shared" si="4"/>
        <v>INF</v>
      </c>
      <c r="AC52" s="1">
        <f t="shared" si="10"/>
        <v>3562</v>
      </c>
      <c r="AD52" s="1">
        <f t="shared" si="11"/>
        <v>78094</v>
      </c>
      <c r="AE52" s="1">
        <f t="shared" si="12"/>
        <v>1556</v>
      </c>
      <c r="AF52" s="1">
        <f t="shared" si="13"/>
        <v>40746</v>
      </c>
      <c r="AG52" s="1"/>
      <c r="AH52" s="1"/>
      <c r="AI52" s="1"/>
      <c r="AJ52" s="1"/>
      <c r="DO52" s="16" t="str">
        <f t="shared" si="5"/>
        <v>INF</v>
      </c>
      <c r="DP52" s="18">
        <f t="shared" si="14"/>
        <v>499</v>
      </c>
      <c r="DQ52" s="16">
        <f t="shared" si="15"/>
        <v>1560</v>
      </c>
      <c r="EL52" s="16">
        <f t="shared" si="6"/>
        <v>1</v>
      </c>
      <c r="ES52" s="18" t="str">
        <f>'TODO 1'!C13</f>
        <v>INF</v>
      </c>
      <c r="ET52" s="16">
        <f>'TODO 1'!O13</f>
        <v>8664</v>
      </c>
      <c r="EU52" s="16">
        <f t="shared" si="7"/>
        <v>9610</v>
      </c>
      <c r="FG52" s="724"/>
      <c r="FH52" s="724"/>
      <c r="FI52" s="724"/>
      <c r="FJ52" s="724"/>
      <c r="FK52" s="724"/>
      <c r="FL52" s="724"/>
      <c r="FM52" s="724"/>
      <c r="FN52" s="724"/>
      <c r="FO52" s="724"/>
      <c r="FP52" s="724"/>
      <c r="FQ52" s="494">
        <f t="shared" si="16"/>
        <v>100</v>
      </c>
      <c r="GE52" s="12">
        <f t="shared" si="17"/>
        <v>0</v>
      </c>
      <c r="GV52" s="1" t="str">
        <f t="shared" si="18"/>
        <v>INF</v>
      </c>
      <c r="GW52" s="1">
        <f t="shared" si="8"/>
        <v>607.9395604395604</v>
      </c>
      <c r="GX52" s="1">
        <f t="shared" si="9"/>
        <v>17.060439560439562</v>
      </c>
      <c r="GY52" s="1">
        <f t="shared" si="19"/>
        <v>0</v>
      </c>
      <c r="GZ52" s="12">
        <f t="shared" si="20"/>
        <v>465</v>
      </c>
      <c r="HA52" s="12">
        <f t="shared" si="21"/>
        <v>50</v>
      </c>
      <c r="HB52" s="12"/>
    </row>
    <row r="53" spans="5:210" ht="12.75">
      <c r="E53" s="601"/>
      <c r="AB53" s="8" t="str">
        <f t="shared" si="4"/>
        <v>MAT</v>
      </c>
      <c r="AC53" s="1">
        <f t="shared" si="10"/>
        <v>2003</v>
      </c>
      <c r="AD53" s="1">
        <f t="shared" si="11"/>
        <v>64048</v>
      </c>
      <c r="AE53" s="1">
        <f t="shared" si="12"/>
        <v>792</v>
      </c>
      <c r="AF53" s="1">
        <f t="shared" si="13"/>
        <v>32713</v>
      </c>
      <c r="AG53" s="1"/>
      <c r="AH53" s="1"/>
      <c r="AI53" s="1"/>
      <c r="AJ53" s="1"/>
      <c r="DO53" s="16" t="str">
        <f t="shared" si="5"/>
        <v>MAT</v>
      </c>
      <c r="DP53" s="18">
        <f t="shared" si="14"/>
        <v>76</v>
      </c>
      <c r="DQ53" s="16">
        <f t="shared" si="15"/>
        <v>159</v>
      </c>
      <c r="EL53" s="16">
        <f t="shared" si="6"/>
        <v>4</v>
      </c>
      <c r="ES53" s="18" t="str">
        <f>'TODO 1'!C14</f>
        <v>MAT</v>
      </c>
      <c r="ET53" s="16">
        <f>'TODO 1'!O14</f>
        <v>1425</v>
      </c>
      <c r="EU53" s="16">
        <f t="shared" si="7"/>
        <v>1589</v>
      </c>
      <c r="FG53" s="724"/>
      <c r="FH53" s="724"/>
      <c r="FI53" s="724"/>
      <c r="FJ53" s="724"/>
      <c r="FK53" s="724"/>
      <c r="FL53" s="724"/>
      <c r="FM53" s="724"/>
      <c r="FN53" s="724"/>
      <c r="FO53" s="724"/>
      <c r="FP53" s="724"/>
      <c r="FQ53" s="494">
        <f t="shared" si="16"/>
        <v>100</v>
      </c>
      <c r="GE53" s="12">
        <f t="shared" si="17"/>
        <v>0</v>
      </c>
      <c r="GV53" s="1" t="str">
        <f t="shared" si="18"/>
        <v>MAT</v>
      </c>
      <c r="GW53" s="1">
        <f t="shared" si="8"/>
        <v>195</v>
      </c>
      <c r="GX53" s="1">
        <f t="shared" si="9"/>
        <v>3</v>
      </c>
      <c r="GY53" s="1">
        <f t="shared" si="19"/>
        <v>0</v>
      </c>
      <c r="GZ53" s="12">
        <f t="shared" si="20"/>
        <v>841</v>
      </c>
      <c r="HA53" s="12">
        <f t="shared" si="21"/>
        <v>50</v>
      </c>
      <c r="HB53" s="12"/>
    </row>
    <row r="54" spans="5:210" ht="12.75">
      <c r="E54" s="601"/>
      <c r="AB54" s="8" t="str">
        <f t="shared" si="4"/>
        <v>CPS</v>
      </c>
      <c r="AC54" s="1">
        <f t="shared" si="10"/>
        <v>10000</v>
      </c>
      <c r="AD54" s="1">
        <f t="shared" si="11"/>
        <v>157976</v>
      </c>
      <c r="AE54" s="1">
        <f t="shared" si="12"/>
        <v>4087</v>
      </c>
      <c r="AF54" s="1">
        <f t="shared" si="13"/>
        <v>73320</v>
      </c>
      <c r="AG54" s="1"/>
      <c r="AH54" s="1"/>
      <c r="AI54" s="1"/>
      <c r="AJ54" s="1"/>
      <c r="DO54" s="16" t="str">
        <f t="shared" si="5"/>
        <v>CPS</v>
      </c>
      <c r="DP54" s="18">
        <f t="shared" si="14"/>
        <v>531</v>
      </c>
      <c r="DQ54" s="16">
        <f t="shared" si="15"/>
        <v>744</v>
      </c>
      <c r="EL54" s="16">
        <f t="shared" si="6"/>
        <v>10</v>
      </c>
      <c r="ES54" s="18" t="str">
        <f>'TODO 1'!C15</f>
        <v>CPS</v>
      </c>
      <c r="ET54" s="16">
        <f>'TODO 1'!O15</f>
        <v>5422</v>
      </c>
      <c r="EU54" s="16">
        <f t="shared" si="7"/>
        <v>5683</v>
      </c>
      <c r="FG54" s="724"/>
      <c r="FH54" s="724"/>
      <c r="FI54" s="724"/>
      <c r="FJ54" s="724"/>
      <c r="FK54" s="724"/>
      <c r="FL54" s="724"/>
      <c r="FM54" s="724"/>
      <c r="FN54" s="724"/>
      <c r="FO54" s="724"/>
      <c r="FP54" s="724"/>
      <c r="FQ54" s="494">
        <f t="shared" si="16"/>
        <v>100</v>
      </c>
      <c r="GE54" s="12">
        <f t="shared" si="17"/>
        <v>0</v>
      </c>
      <c r="GV54" s="1" t="str">
        <f t="shared" si="18"/>
        <v>CPS</v>
      </c>
      <c r="GW54" s="1">
        <f t="shared" si="8"/>
        <v>711.9316770186335</v>
      </c>
      <c r="GX54" s="1">
        <f t="shared" si="9"/>
        <v>3.0683229813664594</v>
      </c>
      <c r="GY54" s="1">
        <f t="shared" si="19"/>
        <v>0</v>
      </c>
      <c r="GZ54" s="12">
        <f t="shared" si="20"/>
        <v>690</v>
      </c>
      <c r="HA54" s="12">
        <f t="shared" si="21"/>
        <v>77</v>
      </c>
      <c r="HB54" s="12"/>
    </row>
    <row r="55" spans="5:210" ht="12.75">
      <c r="E55" s="601"/>
      <c r="AB55" s="8" t="str">
        <f t="shared" si="4"/>
        <v>QUI</v>
      </c>
      <c r="AC55" s="1">
        <f t="shared" si="10"/>
        <v>1856</v>
      </c>
      <c r="AD55" s="1">
        <f t="shared" si="11"/>
        <v>28728</v>
      </c>
      <c r="AE55" s="1">
        <f t="shared" si="12"/>
        <v>588</v>
      </c>
      <c r="AF55" s="1">
        <f t="shared" si="13"/>
        <v>15085</v>
      </c>
      <c r="AG55" s="1"/>
      <c r="AH55" s="1"/>
      <c r="AI55" s="1"/>
      <c r="AJ55" s="1"/>
      <c r="DO55" s="16" t="str">
        <f t="shared" si="5"/>
        <v>QUI</v>
      </c>
      <c r="DP55" s="18">
        <f t="shared" si="14"/>
        <v>90</v>
      </c>
      <c r="DQ55" s="16">
        <f t="shared" si="15"/>
        <v>378</v>
      </c>
      <c r="EL55" s="16">
        <f t="shared" si="6"/>
        <v>5</v>
      </c>
      <c r="ES55" s="18" t="str">
        <f>'TODO 1'!C16</f>
        <v>QUI</v>
      </c>
      <c r="ET55" s="16">
        <f>'TODO 1'!O16</f>
        <v>2812</v>
      </c>
      <c r="EU55" s="16">
        <f t="shared" si="7"/>
        <v>2832</v>
      </c>
      <c r="FG55" s="724"/>
      <c r="FH55" s="724"/>
      <c r="FI55" s="724"/>
      <c r="FJ55" s="724"/>
      <c r="FK55" s="724"/>
      <c r="FL55" s="724"/>
      <c r="FM55" s="724"/>
      <c r="FN55" s="724"/>
      <c r="FO55" s="724"/>
      <c r="FP55" s="724"/>
      <c r="FQ55" s="494">
        <f t="shared" si="16"/>
        <v>100</v>
      </c>
      <c r="GE55" s="12">
        <f aca="true" t="shared" si="22" ref="GE55:GE60">FF55</f>
        <v>0</v>
      </c>
      <c r="GV55" s="1" t="str">
        <f t="shared" si="18"/>
        <v>QUI</v>
      </c>
      <c r="GW55" s="1">
        <f t="shared" si="8"/>
        <v>2181.0755024236005</v>
      </c>
      <c r="GX55" s="1">
        <f t="shared" si="9"/>
        <v>36.92449757639956</v>
      </c>
      <c r="GY55" s="1">
        <f t="shared" si="19"/>
        <v>0</v>
      </c>
      <c r="GZ55" s="12">
        <f t="shared" si="20"/>
        <v>470</v>
      </c>
      <c r="HA55" s="12">
        <f t="shared" si="21"/>
        <v>60</v>
      </c>
      <c r="HB55" s="12"/>
    </row>
    <row r="56" spans="5:210" ht="12.75">
      <c r="E56" s="601"/>
      <c r="AB56" s="8" t="str">
        <f t="shared" si="4"/>
        <v>DER</v>
      </c>
      <c r="AC56" s="1">
        <f t="shared" si="10"/>
        <v>13049</v>
      </c>
      <c r="AD56" s="1">
        <f t="shared" si="11"/>
        <v>266606</v>
      </c>
      <c r="AE56" s="1">
        <f t="shared" si="12"/>
        <v>5666</v>
      </c>
      <c r="AF56" s="1">
        <f t="shared" si="13"/>
        <v>136736</v>
      </c>
      <c r="AG56" s="1"/>
      <c r="AH56" s="1"/>
      <c r="AI56" s="1"/>
      <c r="AJ56" s="1"/>
      <c r="DO56" s="16" t="str">
        <f t="shared" si="5"/>
        <v>DER</v>
      </c>
      <c r="DP56" s="18">
        <f t="shared" si="14"/>
        <v>328</v>
      </c>
      <c r="DQ56" s="16">
        <f t="shared" si="15"/>
        <v>1727</v>
      </c>
      <c r="EL56" s="16">
        <f t="shared" si="6"/>
        <v>24</v>
      </c>
      <c r="ES56" s="18" t="str">
        <f>'TODO 1'!C17</f>
        <v>DER</v>
      </c>
      <c r="ET56" s="16">
        <f>'TODO 1'!O17</f>
        <v>12257</v>
      </c>
      <c r="EU56" s="16">
        <f t="shared" si="7"/>
        <v>11035</v>
      </c>
      <c r="FG56" s="724"/>
      <c r="FH56" s="724"/>
      <c r="FI56" s="724"/>
      <c r="FJ56" s="724"/>
      <c r="FK56" s="724"/>
      <c r="FL56" s="724"/>
      <c r="FM56" s="724"/>
      <c r="FN56" s="724"/>
      <c r="FO56" s="724"/>
      <c r="FP56" s="724"/>
      <c r="FQ56" s="494">
        <f t="shared" si="16"/>
        <v>100</v>
      </c>
      <c r="GE56" s="12">
        <f t="shared" si="22"/>
        <v>0</v>
      </c>
      <c r="GV56" s="1" t="str">
        <f t="shared" si="18"/>
        <v>DER</v>
      </c>
      <c r="GW56" s="1">
        <f t="shared" si="8"/>
        <v>477.60897435897436</v>
      </c>
      <c r="GX56" s="1">
        <f t="shared" si="9"/>
        <v>14.391025641025639</v>
      </c>
      <c r="GY56" s="1">
        <f t="shared" si="19"/>
        <v>0</v>
      </c>
      <c r="GZ56" s="12">
        <f t="shared" si="20"/>
        <v>958</v>
      </c>
      <c r="HA56" s="12">
        <f t="shared" si="21"/>
        <v>233</v>
      </c>
      <c r="HB56" s="12"/>
    </row>
    <row r="57" spans="5:210" ht="12.75">
      <c r="E57" s="601"/>
      <c r="AB57" s="8" t="str">
        <f t="shared" si="4"/>
        <v>EDU</v>
      </c>
      <c r="AC57" s="1">
        <f t="shared" si="10"/>
        <v>3947</v>
      </c>
      <c r="AD57" s="1">
        <f t="shared" si="11"/>
        <v>98343</v>
      </c>
      <c r="AE57" s="1">
        <f t="shared" si="12"/>
        <v>2141</v>
      </c>
      <c r="AF57" s="1">
        <f t="shared" si="13"/>
        <v>39063</v>
      </c>
      <c r="AG57" s="1"/>
      <c r="AH57" s="1"/>
      <c r="AI57" s="1"/>
      <c r="AJ57" s="1"/>
      <c r="DO57" s="16" t="str">
        <f t="shared" si="5"/>
        <v>EDU</v>
      </c>
      <c r="DP57" s="18">
        <f t="shared" si="14"/>
        <v>513</v>
      </c>
      <c r="DQ57" s="16">
        <f t="shared" si="15"/>
        <v>2197</v>
      </c>
      <c r="EL57" s="16">
        <f t="shared" si="6"/>
        <v>8</v>
      </c>
      <c r="ES57" s="18" t="str">
        <f>'TODO 1'!C18</f>
        <v>EDU</v>
      </c>
      <c r="ET57" s="16">
        <f>'TODO 1'!O18</f>
        <v>10344</v>
      </c>
      <c r="EU57" s="16">
        <f t="shared" si="7"/>
        <v>10755</v>
      </c>
      <c r="FG57" s="724"/>
      <c r="FH57" s="724"/>
      <c r="FI57" s="724"/>
      <c r="FJ57" s="724"/>
      <c r="FK57" s="724"/>
      <c r="FL57" s="724"/>
      <c r="FM57" s="724"/>
      <c r="FN57" s="724"/>
      <c r="FO57" s="724"/>
      <c r="FP57" s="724"/>
      <c r="FQ57" s="494">
        <f t="shared" si="16"/>
        <v>100</v>
      </c>
      <c r="GE57" s="12">
        <f t="shared" si="22"/>
        <v>0</v>
      </c>
      <c r="GV57" s="1" t="str">
        <f t="shared" si="18"/>
        <v>EDU</v>
      </c>
      <c r="GW57" s="1">
        <f t="shared" si="8"/>
        <v>664.7943431139307</v>
      </c>
      <c r="GX57" s="1">
        <f t="shared" si="9"/>
        <v>8.205656886069256</v>
      </c>
      <c r="GY57" s="1">
        <f t="shared" si="19"/>
        <v>0</v>
      </c>
      <c r="GZ57" s="12">
        <f t="shared" si="20"/>
        <v>513</v>
      </c>
      <c r="HA57" s="12">
        <f t="shared" si="21"/>
        <v>55</v>
      </c>
      <c r="HB57" s="12"/>
    </row>
    <row r="58" spans="5:210" ht="12.75">
      <c r="E58" s="601"/>
      <c r="AB58" s="8" t="str">
        <f t="shared" si="4"/>
        <v>FAR</v>
      </c>
      <c r="AC58" s="1">
        <f t="shared" si="10"/>
        <v>3070</v>
      </c>
      <c r="AD58" s="1">
        <f t="shared" si="11"/>
        <v>42232</v>
      </c>
      <c r="AE58" s="1">
        <f t="shared" si="12"/>
        <v>789</v>
      </c>
      <c r="AF58" s="1">
        <f t="shared" si="13"/>
        <v>22327</v>
      </c>
      <c r="AG58" s="1"/>
      <c r="AH58" s="1"/>
      <c r="AI58" s="1"/>
      <c r="AJ58" s="1"/>
      <c r="DO58" s="16" t="str">
        <f t="shared" si="5"/>
        <v>FAR</v>
      </c>
      <c r="DP58" s="18">
        <f t="shared" si="14"/>
        <v>120</v>
      </c>
      <c r="DQ58" s="16">
        <f t="shared" si="15"/>
        <v>467</v>
      </c>
      <c r="EL58" s="16">
        <f t="shared" si="6"/>
        <v>1</v>
      </c>
      <c r="ES58" s="18" t="str">
        <f>'TODO 1'!C19</f>
        <v>FAR</v>
      </c>
      <c r="ET58" s="16">
        <f>'TODO 1'!O19</f>
        <v>3160</v>
      </c>
      <c r="EU58" s="16">
        <f t="shared" si="7"/>
        <v>3221</v>
      </c>
      <c r="FG58" s="724"/>
      <c r="FH58" s="724"/>
      <c r="FI58" s="724"/>
      <c r="FJ58" s="724"/>
      <c r="FK58" s="724"/>
      <c r="FL58" s="724"/>
      <c r="FM58" s="724"/>
      <c r="FN58" s="724"/>
      <c r="FO58" s="724"/>
      <c r="FP58" s="724"/>
      <c r="FQ58" s="494">
        <f t="shared" si="16"/>
        <v>100</v>
      </c>
      <c r="GE58" s="12">
        <f t="shared" si="22"/>
        <v>0</v>
      </c>
      <c r="GV58" s="1" t="str">
        <f t="shared" si="18"/>
        <v>FAR</v>
      </c>
      <c r="GW58" s="1">
        <f t="shared" si="8"/>
        <v>1791.5246432628635</v>
      </c>
      <c r="GX58" s="1">
        <f t="shared" si="9"/>
        <v>30.475356737136686</v>
      </c>
      <c r="GY58" s="1">
        <f t="shared" si="19"/>
        <v>0</v>
      </c>
      <c r="GZ58" s="12">
        <f t="shared" si="20"/>
        <v>220</v>
      </c>
      <c r="HA58" s="12">
        <f t="shared" si="21"/>
        <v>119</v>
      </c>
      <c r="HB58" s="12"/>
    </row>
    <row r="59" spans="5:210" ht="12.75">
      <c r="E59" s="601"/>
      <c r="AB59" s="8" t="str">
        <f t="shared" si="4"/>
        <v>FLL</v>
      </c>
      <c r="AC59" s="1">
        <f t="shared" si="10"/>
        <v>28680</v>
      </c>
      <c r="AD59" s="1">
        <f t="shared" si="11"/>
        <v>353901</v>
      </c>
      <c r="AE59" s="1">
        <f t="shared" si="12"/>
        <v>16142</v>
      </c>
      <c r="AF59" s="1">
        <f t="shared" si="13"/>
        <v>223478</v>
      </c>
      <c r="AG59" s="1"/>
      <c r="AH59" s="1"/>
      <c r="AI59" s="1"/>
      <c r="AJ59" s="1"/>
      <c r="DO59" s="16" t="str">
        <f t="shared" si="5"/>
        <v>FLL</v>
      </c>
      <c r="DP59" s="18">
        <f t="shared" si="14"/>
        <v>529</v>
      </c>
      <c r="DQ59" s="16">
        <f t="shared" si="15"/>
        <v>765</v>
      </c>
      <c r="EL59" s="16">
        <f t="shared" si="6"/>
        <v>68</v>
      </c>
      <c r="ES59" s="18" t="str">
        <f>'TODO 1'!C20</f>
        <v>FLL</v>
      </c>
      <c r="ET59" s="16">
        <f>'TODO 1'!O20</f>
        <v>5226</v>
      </c>
      <c r="EU59" s="16">
        <f t="shared" si="7"/>
        <v>5234</v>
      </c>
      <c r="FG59" s="724"/>
      <c r="FH59" s="724"/>
      <c r="FI59" s="724"/>
      <c r="FJ59" s="724"/>
      <c r="FK59" s="724"/>
      <c r="FL59" s="724"/>
      <c r="FM59" s="724"/>
      <c r="FN59" s="724"/>
      <c r="FO59" s="724"/>
      <c r="FP59" s="724"/>
      <c r="FQ59" s="494">
        <f t="shared" si="16"/>
        <v>100</v>
      </c>
      <c r="GE59" s="12">
        <f t="shared" si="22"/>
        <v>0</v>
      </c>
      <c r="GV59" s="1" t="str">
        <f t="shared" si="18"/>
        <v>FLL</v>
      </c>
      <c r="GW59" s="1">
        <f t="shared" si="8"/>
        <v>826.1003654682421</v>
      </c>
      <c r="GX59" s="1">
        <f t="shared" si="9"/>
        <v>55.89963453175787</v>
      </c>
      <c r="GY59" s="1">
        <f t="shared" si="19"/>
        <v>0</v>
      </c>
      <c r="GZ59" s="12">
        <f t="shared" si="20"/>
        <v>1069</v>
      </c>
      <c r="HA59" s="12">
        <f t="shared" si="21"/>
        <v>305</v>
      </c>
      <c r="HB59" s="12"/>
    </row>
    <row r="60" spans="5:210" ht="12.75">
      <c r="E60" s="601"/>
      <c r="AB60" s="8" t="str">
        <f t="shared" si="4"/>
        <v>FLS</v>
      </c>
      <c r="AC60" s="1">
        <f t="shared" si="10"/>
        <v>4367</v>
      </c>
      <c r="AD60" s="1">
        <f t="shared" si="11"/>
        <v>99497</v>
      </c>
      <c r="AE60" s="1">
        <f t="shared" si="12"/>
        <v>2775</v>
      </c>
      <c r="AF60" s="1">
        <f t="shared" si="13"/>
        <v>47113</v>
      </c>
      <c r="AG60" s="1"/>
      <c r="AH60" s="1"/>
      <c r="AI60" s="1"/>
      <c r="AJ60" s="1"/>
      <c r="DO60" s="16" t="str">
        <f t="shared" si="5"/>
        <v>FLS</v>
      </c>
      <c r="DP60" s="18">
        <f t="shared" si="14"/>
        <v>106</v>
      </c>
      <c r="DQ60" s="16">
        <f t="shared" si="15"/>
        <v>139</v>
      </c>
      <c r="EL60" s="16">
        <f t="shared" si="6"/>
        <v>24</v>
      </c>
      <c r="ES60" s="18" t="str">
        <f>'TODO 1'!C21</f>
        <v>FLS</v>
      </c>
      <c r="ET60" s="16">
        <f>'TODO 1'!O21</f>
        <v>1363</v>
      </c>
      <c r="EU60" s="16">
        <f t="shared" si="7"/>
        <v>1406</v>
      </c>
      <c r="FG60" s="724"/>
      <c r="FH60" s="724"/>
      <c r="FI60" s="724"/>
      <c r="FJ60" s="724"/>
      <c r="FK60" s="724"/>
      <c r="FL60" s="724"/>
      <c r="FM60" s="724"/>
      <c r="FN60" s="724"/>
      <c r="FO60" s="724"/>
      <c r="FP60" s="724"/>
      <c r="FQ60" s="494">
        <f t="shared" si="16"/>
        <v>100</v>
      </c>
      <c r="GE60" s="12">
        <f t="shared" si="22"/>
        <v>0</v>
      </c>
      <c r="GV60" s="1" t="str">
        <f t="shared" si="18"/>
        <v>FLS</v>
      </c>
      <c r="GW60" s="1">
        <f t="shared" si="8"/>
        <v>346.80952380952385</v>
      </c>
      <c r="GX60" s="1">
        <f t="shared" si="9"/>
        <v>3.1904761904761907</v>
      </c>
      <c r="GY60" s="1">
        <f t="shared" si="19"/>
        <v>0</v>
      </c>
      <c r="GZ60" s="12">
        <f t="shared" si="20"/>
        <v>497</v>
      </c>
      <c r="HA60" s="12">
        <f t="shared" si="21"/>
        <v>33</v>
      </c>
      <c r="HB60" s="12"/>
    </row>
    <row r="61" spans="5:210" ht="12.75">
      <c r="E61" s="601"/>
      <c r="AB61" s="8" t="str">
        <f t="shared" si="4"/>
        <v>GHI</v>
      </c>
      <c r="AC61" s="1">
        <f t="shared" si="10"/>
        <v>7813</v>
      </c>
      <c r="AD61" s="1">
        <f t="shared" si="11"/>
        <v>340345</v>
      </c>
      <c r="AE61" s="1">
        <f t="shared" si="12"/>
        <v>4415</v>
      </c>
      <c r="AF61" s="1">
        <f t="shared" si="13"/>
        <v>184702</v>
      </c>
      <c r="AG61" s="1"/>
      <c r="AH61" s="1"/>
      <c r="AI61" s="1"/>
      <c r="AJ61" s="1"/>
      <c r="DO61" s="16" t="str">
        <f t="shared" si="5"/>
        <v>GHI</v>
      </c>
      <c r="DP61" s="18">
        <f t="shared" si="14"/>
        <v>767</v>
      </c>
      <c r="DQ61" s="16">
        <f t="shared" si="15"/>
        <v>737</v>
      </c>
      <c r="EL61" s="16">
        <f t="shared" si="6"/>
        <v>53</v>
      </c>
      <c r="ES61" s="18" t="str">
        <f>'TODO 1'!C22</f>
        <v>GHI</v>
      </c>
      <c r="ET61" s="16">
        <f>'TODO 1'!O22</f>
        <v>5376</v>
      </c>
      <c r="EU61" s="16">
        <f t="shared" si="7"/>
        <v>5890</v>
      </c>
      <c r="FG61" s="724"/>
      <c r="FH61" s="724"/>
      <c r="FI61" s="724"/>
      <c r="FJ61" s="724"/>
      <c r="FK61" s="724"/>
      <c r="FL61" s="724"/>
      <c r="FM61" s="724"/>
      <c r="FN61" s="724"/>
      <c r="FO61" s="724"/>
      <c r="FP61" s="724"/>
      <c r="FQ61" s="494">
        <f t="shared" si="16"/>
        <v>100</v>
      </c>
      <c r="GE61" s="12">
        <f aca="true" t="shared" si="23" ref="GE61:GE68">FF61</f>
        <v>0</v>
      </c>
      <c r="GV61" s="1" t="str">
        <f t="shared" si="18"/>
        <v>GHI</v>
      </c>
      <c r="GW61" s="1">
        <f t="shared" si="8"/>
        <v>628.9380670358458</v>
      </c>
      <c r="GX61" s="1">
        <f t="shared" si="9"/>
        <v>31.06193296415419</v>
      </c>
      <c r="GY61" s="1">
        <f t="shared" si="19"/>
        <v>0</v>
      </c>
      <c r="GZ61" s="12">
        <f t="shared" si="20"/>
        <v>1337</v>
      </c>
      <c r="HA61" s="12">
        <f t="shared" si="21"/>
        <v>259</v>
      </c>
      <c r="HB61" s="12"/>
    </row>
    <row r="62" spans="5:210" ht="12.75">
      <c r="E62" s="601"/>
      <c r="AB62" s="8" t="str">
        <f aca="true" t="shared" si="24" ref="AB62:AB72">C23</f>
        <v>FDI</v>
      </c>
      <c r="AC62" s="1">
        <f aca="true" t="shared" si="25" ref="AC62:AC72">AC23+CP23</f>
        <v>2281</v>
      </c>
      <c r="AD62" s="1">
        <f aca="true" t="shared" si="26" ref="AD62:AD72">AD23+CQ23</f>
        <v>22135</v>
      </c>
      <c r="AE62" s="1">
        <f aca="true" t="shared" si="27" ref="AE62:AE72">AE23+CR23</f>
        <v>1049</v>
      </c>
      <c r="AF62" s="1">
        <f aca="true" t="shared" si="28" ref="AF62:AF72">AF23+CS23</f>
        <v>9218</v>
      </c>
      <c r="AG62" s="1"/>
      <c r="AH62" s="1"/>
      <c r="AI62" s="1"/>
      <c r="AJ62" s="1"/>
      <c r="DO62" s="16" t="str">
        <f t="shared" si="5"/>
        <v>FDI</v>
      </c>
      <c r="DP62" s="18">
        <f t="shared" si="14"/>
        <v>35</v>
      </c>
      <c r="DQ62" s="16">
        <f t="shared" si="15"/>
        <v>399</v>
      </c>
      <c r="EL62" s="16">
        <f t="shared" si="6"/>
        <v>0</v>
      </c>
      <c r="ES62" s="18" t="str">
        <f>'TODO 1'!C23</f>
        <v>FDI</v>
      </c>
      <c r="ET62" s="16">
        <f>'TODO 1'!O23</f>
        <v>2587</v>
      </c>
      <c r="EU62" s="16">
        <f t="shared" si="7"/>
        <v>2567</v>
      </c>
      <c r="FG62" s="724"/>
      <c r="FH62" s="724"/>
      <c r="FI62" s="724"/>
      <c r="FJ62" s="724"/>
      <c r="FK62" s="724"/>
      <c r="FL62" s="724"/>
      <c r="FM62" s="724"/>
      <c r="FN62" s="724"/>
      <c r="FO62" s="724"/>
      <c r="FP62" s="724"/>
      <c r="FQ62" s="494">
        <f t="shared" si="16"/>
        <v>100</v>
      </c>
      <c r="GE62" s="12">
        <f t="shared" si="23"/>
        <v>0</v>
      </c>
      <c r="GV62" s="1" t="str">
        <f t="shared" si="18"/>
        <v>FDI</v>
      </c>
      <c r="GW62" s="1">
        <f t="shared" si="8"/>
        <v>50</v>
      </c>
      <c r="GX62" s="1">
        <f t="shared" si="9"/>
        <v>5</v>
      </c>
      <c r="GY62" s="1">
        <f t="shared" si="19"/>
        <v>0</v>
      </c>
      <c r="GZ62" s="12">
        <f t="shared" si="20"/>
        <v>68</v>
      </c>
      <c r="HA62" s="12">
        <f t="shared" si="21"/>
        <v>1</v>
      </c>
      <c r="HB62" s="12"/>
    </row>
    <row r="63" spans="5:210" ht="12.75">
      <c r="E63" s="601"/>
      <c r="AB63" s="8" t="str">
        <f t="shared" si="24"/>
        <v>MED</v>
      </c>
      <c r="AC63" s="1">
        <f t="shared" si="25"/>
        <v>5944</v>
      </c>
      <c r="AD63" s="1">
        <f t="shared" si="26"/>
        <v>136886</v>
      </c>
      <c r="AE63" s="1">
        <f t="shared" si="27"/>
        <v>2644</v>
      </c>
      <c r="AF63" s="1">
        <f t="shared" si="28"/>
        <v>81336</v>
      </c>
      <c r="AG63" s="1"/>
      <c r="AH63" s="1"/>
      <c r="AI63" s="1"/>
      <c r="AJ63" s="1"/>
      <c r="DO63" s="16" t="str">
        <f t="shared" si="5"/>
        <v>MED</v>
      </c>
      <c r="DP63" s="18">
        <f t="shared" si="14"/>
        <v>254</v>
      </c>
      <c r="DQ63" s="16">
        <f t="shared" si="15"/>
        <v>888</v>
      </c>
      <c r="EL63" s="16">
        <f t="shared" si="6"/>
        <v>17</v>
      </c>
      <c r="ES63" s="18" t="str">
        <f>'TODO 1'!C24</f>
        <v>MED</v>
      </c>
      <c r="ET63" s="16">
        <f>'TODO 1'!O24</f>
        <v>4998</v>
      </c>
      <c r="EU63" s="16">
        <f t="shared" si="7"/>
        <v>5232</v>
      </c>
      <c r="FG63" s="724"/>
      <c r="FH63" s="724"/>
      <c r="FI63" s="724"/>
      <c r="FJ63" s="724"/>
      <c r="FK63" s="724"/>
      <c r="FL63" s="724"/>
      <c r="FM63" s="724"/>
      <c r="FN63" s="724"/>
      <c r="FO63" s="724"/>
      <c r="FP63" s="724"/>
      <c r="FQ63" s="494">
        <f t="shared" si="16"/>
        <v>100</v>
      </c>
      <c r="GE63" s="12">
        <f t="shared" si="23"/>
        <v>0</v>
      </c>
      <c r="GV63" s="1" t="str">
        <f t="shared" si="18"/>
        <v>MED</v>
      </c>
      <c r="GW63" s="1">
        <f t="shared" si="8"/>
        <v>1371.9851851851852</v>
      </c>
      <c r="GX63" s="1">
        <f t="shared" si="9"/>
        <v>2.0148148148148146</v>
      </c>
      <c r="GY63" s="1">
        <f t="shared" si="19"/>
        <v>0</v>
      </c>
      <c r="GZ63" s="12">
        <f t="shared" si="20"/>
        <v>1052</v>
      </c>
      <c r="HA63" s="12">
        <f t="shared" si="21"/>
        <v>436</v>
      </c>
      <c r="HB63" s="12"/>
    </row>
    <row r="64" spans="5:210" ht="12.75">
      <c r="E64" s="601"/>
      <c r="AB64" s="8" t="str">
        <f t="shared" si="24"/>
        <v>ODO</v>
      </c>
      <c r="AC64" s="1">
        <f t="shared" si="25"/>
        <v>502</v>
      </c>
      <c r="AD64" s="1">
        <f t="shared" si="26"/>
        <v>13709</v>
      </c>
      <c r="AE64" s="1">
        <f t="shared" si="27"/>
        <v>200</v>
      </c>
      <c r="AF64" s="1">
        <f t="shared" si="28"/>
        <v>7023</v>
      </c>
      <c r="AG64" s="1"/>
      <c r="AH64" s="1"/>
      <c r="AI64" s="1"/>
      <c r="AJ64" s="1"/>
      <c r="DO64" s="16" t="str">
        <f t="shared" si="5"/>
        <v>ODO</v>
      </c>
      <c r="DP64" s="18">
        <f t="shared" si="14"/>
        <v>119</v>
      </c>
      <c r="DQ64" s="16">
        <f t="shared" si="15"/>
        <v>122</v>
      </c>
      <c r="EL64" s="16">
        <f t="shared" si="6"/>
        <v>6</v>
      </c>
      <c r="ES64" s="18" t="str">
        <f>'TODO 1'!C25</f>
        <v>ODO</v>
      </c>
      <c r="ET64" s="16">
        <f>'TODO 1'!O25</f>
        <v>1273</v>
      </c>
      <c r="EU64" s="16">
        <f t="shared" si="7"/>
        <v>1293</v>
      </c>
      <c r="FG64" s="724"/>
      <c r="FH64" s="724"/>
      <c r="FI64" s="724"/>
      <c r="FJ64" s="724"/>
      <c r="FK64" s="724"/>
      <c r="FL64" s="724"/>
      <c r="FM64" s="724"/>
      <c r="FN64" s="724"/>
      <c r="FO64" s="724"/>
      <c r="FP64" s="724"/>
      <c r="FQ64" s="494">
        <f t="shared" si="16"/>
        <v>100</v>
      </c>
      <c r="GE64" s="12">
        <f t="shared" si="23"/>
        <v>0</v>
      </c>
      <c r="GV64" s="1" t="str">
        <f t="shared" si="18"/>
        <v>ODO</v>
      </c>
      <c r="GW64" s="1">
        <f t="shared" si="8"/>
        <v>508</v>
      </c>
      <c r="GX64" s="1">
        <f t="shared" si="9"/>
        <v>20</v>
      </c>
      <c r="GY64" s="1">
        <f t="shared" si="19"/>
        <v>0</v>
      </c>
      <c r="GZ64" s="12">
        <f t="shared" si="20"/>
        <v>615</v>
      </c>
      <c r="HA64" s="12">
        <f t="shared" si="21"/>
        <v>58</v>
      </c>
      <c r="HB64" s="12"/>
    </row>
    <row r="65" spans="5:210" ht="12.75">
      <c r="E65" s="601"/>
      <c r="AB65" s="8" t="str">
        <f t="shared" si="24"/>
        <v>PSI</v>
      </c>
      <c r="AC65" s="1">
        <f t="shared" si="25"/>
        <v>6256</v>
      </c>
      <c r="AD65" s="1">
        <f t="shared" si="26"/>
        <v>66205</v>
      </c>
      <c r="AE65" s="1">
        <f t="shared" si="27"/>
        <v>3595</v>
      </c>
      <c r="AF65" s="1">
        <f t="shared" si="28"/>
        <v>33410</v>
      </c>
      <c r="AG65" s="1"/>
      <c r="AH65" s="1"/>
      <c r="AI65" s="1"/>
      <c r="AJ65" s="1"/>
      <c r="DO65" s="16" t="str">
        <f t="shared" si="5"/>
        <v>PSI</v>
      </c>
      <c r="DP65" s="18">
        <f t="shared" si="14"/>
        <v>320</v>
      </c>
      <c r="DQ65" s="16">
        <f t="shared" si="15"/>
        <v>798</v>
      </c>
      <c r="EL65" s="16">
        <f t="shared" si="6"/>
        <v>198</v>
      </c>
      <c r="ES65" s="18" t="str">
        <f>'TODO 1'!C26</f>
        <v>PSI</v>
      </c>
      <c r="ET65" s="16">
        <f>'TODO 1'!O26</f>
        <v>14392</v>
      </c>
      <c r="EU65" s="16">
        <f t="shared" si="7"/>
        <v>5682</v>
      </c>
      <c r="FG65" s="724"/>
      <c r="FH65" s="724"/>
      <c r="FI65" s="724"/>
      <c r="FJ65" s="724"/>
      <c r="FK65" s="724"/>
      <c r="FL65" s="724"/>
      <c r="FM65" s="724"/>
      <c r="FN65" s="724"/>
      <c r="FO65" s="724"/>
      <c r="FP65" s="724"/>
      <c r="FQ65" s="494">
        <f t="shared" si="16"/>
        <v>100</v>
      </c>
      <c r="GE65" s="12">
        <f t="shared" si="23"/>
        <v>0</v>
      </c>
      <c r="GV65" s="1" t="str">
        <f t="shared" si="18"/>
        <v>PSI</v>
      </c>
      <c r="GW65" s="1">
        <f t="shared" si="8"/>
        <v>540.8833918385257</v>
      </c>
      <c r="GX65" s="1">
        <f t="shared" si="9"/>
        <v>8.116608161474332</v>
      </c>
      <c r="GY65" s="1">
        <f t="shared" si="19"/>
        <v>0</v>
      </c>
      <c r="GZ65" s="12">
        <f t="shared" si="20"/>
        <v>652</v>
      </c>
      <c r="HA65" s="12">
        <f t="shared" si="21"/>
        <v>93</v>
      </c>
      <c r="HB65" s="12"/>
    </row>
    <row r="66" spans="5:210" ht="12.75">
      <c r="E66" s="601"/>
      <c r="AB66" s="8" t="str">
        <f t="shared" si="24"/>
        <v>VET</v>
      </c>
      <c r="AC66" s="1">
        <f t="shared" si="25"/>
        <v>983</v>
      </c>
      <c r="AD66" s="1">
        <f t="shared" si="26"/>
        <v>33871</v>
      </c>
      <c r="AE66" s="1">
        <f t="shared" si="27"/>
        <v>544</v>
      </c>
      <c r="AF66" s="1">
        <f t="shared" si="28"/>
        <v>21060</v>
      </c>
      <c r="AG66" s="1"/>
      <c r="AH66" s="1"/>
      <c r="AI66" s="1"/>
      <c r="AJ66" s="1"/>
      <c r="DO66" s="16" t="str">
        <f t="shared" si="5"/>
        <v>VET</v>
      </c>
      <c r="DP66" s="18">
        <f t="shared" si="14"/>
        <v>143</v>
      </c>
      <c r="DQ66" s="16">
        <f t="shared" si="15"/>
        <v>226</v>
      </c>
      <c r="EL66" s="16">
        <f t="shared" si="6"/>
        <v>71</v>
      </c>
      <c r="ES66" s="18" t="str">
        <f>'TODO 1'!C27</f>
        <v>VET</v>
      </c>
      <c r="ET66" s="16">
        <f>'TODO 1'!O27</f>
        <v>1977</v>
      </c>
      <c r="EU66" s="16">
        <f t="shared" si="7"/>
        <v>2141</v>
      </c>
      <c r="FG66" s="724"/>
      <c r="FH66" s="724"/>
      <c r="FI66" s="724"/>
      <c r="FJ66" s="724"/>
      <c r="FK66" s="724"/>
      <c r="FL66" s="724"/>
      <c r="FM66" s="724"/>
      <c r="FN66" s="724"/>
      <c r="FO66" s="724"/>
      <c r="FP66" s="724"/>
      <c r="FQ66" s="494">
        <f t="shared" si="16"/>
        <v>100</v>
      </c>
      <c r="GE66" s="12">
        <f t="shared" si="23"/>
        <v>0</v>
      </c>
      <c r="GV66" s="1" t="str">
        <f t="shared" si="18"/>
        <v>VET</v>
      </c>
      <c r="GW66" s="1">
        <f t="shared" si="8"/>
        <v>1368</v>
      </c>
      <c r="GX66" s="1">
        <f t="shared" si="9"/>
        <v>3</v>
      </c>
      <c r="GY66" s="1">
        <f t="shared" si="19"/>
        <v>0</v>
      </c>
      <c r="GZ66" s="12">
        <f t="shared" si="20"/>
        <v>508</v>
      </c>
      <c r="HA66" s="12">
        <f t="shared" si="21"/>
        <v>77</v>
      </c>
      <c r="HB66" s="12"/>
    </row>
    <row r="67" spans="5:210" ht="12.75">
      <c r="E67" s="601"/>
      <c r="AB67" s="8" t="str">
        <f t="shared" si="24"/>
        <v>ENF</v>
      </c>
      <c r="AC67" s="1">
        <f t="shared" si="25"/>
        <v>1014</v>
      </c>
      <c r="AD67" s="1">
        <f t="shared" si="26"/>
        <v>16219</v>
      </c>
      <c r="AE67" s="1">
        <f t="shared" si="27"/>
        <v>505</v>
      </c>
      <c r="AF67" s="1">
        <f t="shared" si="28"/>
        <v>7575</v>
      </c>
      <c r="AG67" s="1"/>
      <c r="AH67" s="1"/>
      <c r="AI67" s="1"/>
      <c r="AJ67" s="1"/>
      <c r="DO67" s="16" t="str">
        <f t="shared" si="5"/>
        <v>ENF</v>
      </c>
      <c r="DP67" s="18">
        <f t="shared" si="14"/>
        <v>71</v>
      </c>
      <c r="DQ67" s="16">
        <f t="shared" si="15"/>
        <v>430</v>
      </c>
      <c r="EL67" s="16">
        <f t="shared" si="6"/>
        <v>2</v>
      </c>
      <c r="ES67" s="18" t="str">
        <f>'TODO 1'!C28</f>
        <v>ENF</v>
      </c>
      <c r="ET67" s="16">
        <f>'TODO 1'!O28</f>
        <v>1507</v>
      </c>
      <c r="EU67" s="16">
        <f t="shared" si="7"/>
        <v>1729</v>
      </c>
      <c r="FG67" s="724"/>
      <c r="FH67" s="724"/>
      <c r="FI67" s="724"/>
      <c r="FJ67" s="724"/>
      <c r="FK67" s="724"/>
      <c r="FL67" s="724"/>
      <c r="FM67" s="724"/>
      <c r="FN67" s="724"/>
      <c r="FO67" s="724"/>
      <c r="FP67" s="724"/>
      <c r="FQ67" s="494">
        <f t="shared" si="16"/>
        <v>100</v>
      </c>
      <c r="GE67" s="12">
        <f t="shared" si="23"/>
        <v>0</v>
      </c>
      <c r="GV67" s="1" t="str">
        <f t="shared" si="18"/>
        <v>ENF</v>
      </c>
      <c r="GW67" s="1">
        <f t="shared" si="8"/>
        <v>563.9842931937173</v>
      </c>
      <c r="GX67" s="1">
        <f t="shared" si="9"/>
        <v>2.0157068062827226</v>
      </c>
      <c r="GY67" s="1">
        <f t="shared" si="19"/>
        <v>0</v>
      </c>
      <c r="GZ67" s="12">
        <f t="shared" si="20"/>
        <v>150</v>
      </c>
      <c r="HA67" s="12">
        <f t="shared" si="21"/>
        <v>24</v>
      </c>
      <c r="HB67" s="12"/>
    </row>
    <row r="68" spans="5:210" ht="12.75">
      <c r="E68" s="601"/>
      <c r="AB68" s="8" t="str">
        <f t="shared" si="24"/>
        <v>EST</v>
      </c>
      <c r="AC68" s="1">
        <f t="shared" si="25"/>
        <v>862</v>
      </c>
      <c r="AD68" s="1">
        <f t="shared" si="26"/>
        <v>12940</v>
      </c>
      <c r="AE68" s="1">
        <f t="shared" si="27"/>
        <v>263</v>
      </c>
      <c r="AF68" s="1">
        <f t="shared" si="28"/>
        <v>3873</v>
      </c>
      <c r="AG68" s="1"/>
      <c r="AH68" s="1"/>
      <c r="AI68" s="1"/>
      <c r="AJ68" s="1"/>
      <c r="DO68" s="16" t="str">
        <f t="shared" si="5"/>
        <v>EST</v>
      </c>
      <c r="DP68" s="18">
        <f t="shared" si="14"/>
        <v>11</v>
      </c>
      <c r="DQ68" s="16">
        <f t="shared" si="15"/>
        <v>49</v>
      </c>
      <c r="EL68" s="16">
        <f t="shared" si="6"/>
        <v>1</v>
      </c>
      <c r="ES68" s="18" t="str">
        <f>'TODO 1'!C29</f>
        <v>EST</v>
      </c>
      <c r="ET68" s="16">
        <f>'TODO 1'!O29</f>
        <v>435</v>
      </c>
      <c r="EU68" s="16">
        <f t="shared" si="7"/>
        <v>425</v>
      </c>
      <c r="FG68" s="724"/>
      <c r="FH68" s="724"/>
      <c r="FI68" s="724"/>
      <c r="FJ68" s="724"/>
      <c r="FK68" s="724"/>
      <c r="FL68" s="724"/>
      <c r="FM68" s="724"/>
      <c r="FN68" s="724"/>
      <c r="FO68" s="724"/>
      <c r="FP68" s="724"/>
      <c r="FQ68" s="494">
        <f t="shared" si="16"/>
        <v>100</v>
      </c>
      <c r="GE68" s="12">
        <f t="shared" si="23"/>
        <v>0</v>
      </c>
      <c r="GV68" s="1" t="str">
        <f t="shared" si="18"/>
        <v>EST</v>
      </c>
      <c r="GW68" s="1">
        <f t="shared" si="8"/>
        <v>8</v>
      </c>
      <c r="GX68" s="1">
        <f t="shared" si="9"/>
        <v>1</v>
      </c>
      <c r="GY68" s="1">
        <f t="shared" si="19"/>
        <v>0</v>
      </c>
      <c r="GZ68" s="12">
        <f t="shared" si="20"/>
        <v>78</v>
      </c>
      <c r="HA68" s="12">
        <f t="shared" si="21"/>
        <v>3</v>
      </c>
      <c r="HB68" s="12"/>
    </row>
    <row r="69" spans="5:210" ht="12.75">
      <c r="E69" s="601"/>
      <c r="AB69" s="8" t="str">
        <f t="shared" si="24"/>
        <v>EMP</v>
      </c>
      <c r="AC69" s="1">
        <f t="shared" si="25"/>
        <v>1085</v>
      </c>
      <c r="AD69" s="1">
        <f t="shared" si="26"/>
        <v>24748</v>
      </c>
      <c r="AE69" s="1">
        <f t="shared" si="27"/>
        <v>287</v>
      </c>
      <c r="AF69" s="1">
        <f t="shared" si="28"/>
        <v>9040</v>
      </c>
      <c r="AG69" s="1"/>
      <c r="AH69" s="1"/>
      <c r="AI69" s="1"/>
      <c r="AJ69" s="1"/>
      <c r="DO69" s="16" t="str">
        <f t="shared" si="5"/>
        <v>EMP</v>
      </c>
      <c r="DP69" s="18">
        <f t="shared" si="14"/>
        <v>81</v>
      </c>
      <c r="DQ69" s="16">
        <f t="shared" si="15"/>
        <v>619</v>
      </c>
      <c r="EL69" s="16">
        <f t="shared" si="6"/>
        <v>2</v>
      </c>
      <c r="ES69" s="18" t="str">
        <f>'TODO 1'!C30</f>
        <v>EMP</v>
      </c>
      <c r="ET69" s="16">
        <f>'TODO 1'!O30</f>
        <v>3276</v>
      </c>
      <c r="EU69" s="16">
        <f t="shared" si="7"/>
        <v>3369</v>
      </c>
      <c r="FG69" s="724"/>
      <c r="FH69" s="724"/>
      <c r="FI69" s="724"/>
      <c r="FJ69" s="724"/>
      <c r="FK69" s="724"/>
      <c r="FL69" s="724"/>
      <c r="FM69" s="724"/>
      <c r="FN69" s="724"/>
      <c r="FO69" s="724"/>
      <c r="FP69" s="724"/>
      <c r="FQ69" s="494">
        <f t="shared" si="16"/>
        <v>100</v>
      </c>
      <c r="GE69" s="12">
        <f aca="true" t="shared" si="29" ref="GE69:GE78">FF69</f>
        <v>0</v>
      </c>
      <c r="GV69" s="1" t="str">
        <f t="shared" si="18"/>
        <v>EMP</v>
      </c>
      <c r="GW69" s="1">
        <f t="shared" si="8"/>
        <v>77.88235294117646</v>
      </c>
      <c r="GX69" s="1">
        <f t="shared" si="9"/>
        <v>1.1176470588235294</v>
      </c>
      <c r="GY69" s="1">
        <f aca="true" t="shared" si="30" ref="GY69:GY75">GE69</f>
        <v>0</v>
      </c>
      <c r="GZ69" s="12">
        <f aca="true" t="shared" si="31" ref="GZ69:GZ75">GJ30+GL30+GO30+GS30+GU30+GX30</f>
        <v>113</v>
      </c>
      <c r="HA69" s="12">
        <f aca="true" t="shared" si="32" ref="HA69:HA80">GK30+GM30+GP30+GT30+GV30+GY30</f>
        <v>1</v>
      </c>
      <c r="HB69" s="12"/>
    </row>
    <row r="70" spans="5:210" ht="12.75">
      <c r="E70" s="601"/>
      <c r="AB70" s="8" t="str">
        <f t="shared" si="24"/>
        <v>OPT</v>
      </c>
      <c r="AC70" s="1">
        <f t="shared" si="25"/>
        <v>955</v>
      </c>
      <c r="AD70" s="1">
        <f t="shared" si="26"/>
        <v>9588</v>
      </c>
      <c r="AE70" s="1">
        <f t="shared" si="27"/>
        <v>803</v>
      </c>
      <c r="AF70" s="1">
        <f t="shared" si="28"/>
        <v>5799</v>
      </c>
      <c r="AG70" s="1"/>
      <c r="AH70" s="1"/>
      <c r="AI70" s="1"/>
      <c r="AJ70" s="1"/>
      <c r="DO70" s="16" t="str">
        <f t="shared" si="5"/>
        <v>OPT</v>
      </c>
      <c r="DP70" s="18">
        <f t="shared" si="14"/>
        <v>42</v>
      </c>
      <c r="DQ70" s="16">
        <f t="shared" si="15"/>
        <v>209</v>
      </c>
      <c r="EL70" s="16">
        <f t="shared" si="6"/>
        <v>0</v>
      </c>
      <c r="ES70" s="18" t="str">
        <f>'TODO 1'!C31</f>
        <v>OPT</v>
      </c>
      <c r="ET70" s="16">
        <f>'TODO 1'!O31</f>
        <v>1411</v>
      </c>
      <c r="EU70" s="16">
        <f t="shared" si="7"/>
        <v>1345</v>
      </c>
      <c r="FG70" s="724"/>
      <c r="FH70" s="724"/>
      <c r="FI70" s="724"/>
      <c r="FJ70" s="724"/>
      <c r="FK70" s="724"/>
      <c r="FL70" s="724"/>
      <c r="FM70" s="724"/>
      <c r="FN70" s="724"/>
      <c r="FO70" s="724"/>
      <c r="FP70" s="724"/>
      <c r="FQ70" s="494">
        <f t="shared" si="16"/>
        <v>100</v>
      </c>
      <c r="GE70" s="12">
        <f t="shared" si="29"/>
        <v>0</v>
      </c>
      <c r="GV70" s="1" t="str">
        <f t="shared" si="18"/>
        <v>OPT</v>
      </c>
      <c r="GW70" s="1">
        <f t="shared" si="8"/>
        <v>341.9642857142857</v>
      </c>
      <c r="GX70" s="1">
        <f t="shared" si="9"/>
        <v>1.0357142857142858</v>
      </c>
      <c r="GY70" s="1">
        <f t="shared" si="30"/>
        <v>0</v>
      </c>
      <c r="GZ70" s="12">
        <f t="shared" si="31"/>
        <v>119</v>
      </c>
      <c r="HA70" s="12">
        <f t="shared" si="32"/>
        <v>49</v>
      </c>
      <c r="HB70" s="12"/>
    </row>
    <row r="71" spans="5:210" ht="12.75">
      <c r="E71" s="601"/>
      <c r="AB71" s="8" t="str">
        <f t="shared" si="24"/>
        <v>TRS</v>
      </c>
      <c r="AC71" s="1">
        <f t="shared" si="25"/>
        <v>2549</v>
      </c>
      <c r="AD71" s="1">
        <f t="shared" si="26"/>
        <v>32870</v>
      </c>
      <c r="AE71" s="1">
        <f t="shared" si="27"/>
        <v>767</v>
      </c>
      <c r="AF71" s="1">
        <f t="shared" si="28"/>
        <v>11283</v>
      </c>
      <c r="AG71" s="1"/>
      <c r="AH71" s="1"/>
      <c r="AI71" s="1"/>
      <c r="AJ71" s="1"/>
      <c r="DO71" s="16" t="str">
        <f t="shared" si="5"/>
        <v>TRS</v>
      </c>
      <c r="DP71" s="18">
        <f t="shared" si="14"/>
        <v>98</v>
      </c>
      <c r="DQ71" s="16">
        <f t="shared" si="15"/>
        <v>501</v>
      </c>
      <c r="EL71" s="16">
        <f t="shared" si="6"/>
        <v>0</v>
      </c>
      <c r="ES71" s="18" t="str">
        <f>'TODO 1'!C32</f>
        <v>TRS</v>
      </c>
      <c r="ET71" s="16">
        <f>'TODO 1'!O32</f>
        <v>2612</v>
      </c>
      <c r="EU71" s="16">
        <f t="shared" si="7"/>
        <v>2292</v>
      </c>
      <c r="FG71" s="724"/>
      <c r="FH71" s="724"/>
      <c r="FI71" s="724"/>
      <c r="FJ71" s="724"/>
      <c r="FK71" s="724"/>
      <c r="FL71" s="724"/>
      <c r="FM71" s="724"/>
      <c r="FN71" s="724"/>
      <c r="FO71" s="724"/>
      <c r="FP71" s="724"/>
      <c r="FQ71" s="494">
        <f t="shared" si="16"/>
        <v>100</v>
      </c>
      <c r="GE71" s="12">
        <f t="shared" si="29"/>
        <v>0</v>
      </c>
      <c r="GV71" s="1" t="str">
        <f t="shared" si="18"/>
        <v>TRS</v>
      </c>
      <c r="GW71" s="1">
        <f t="shared" si="8"/>
        <v>58</v>
      </c>
      <c r="GX71" s="1">
        <f t="shared" si="9"/>
        <v>0</v>
      </c>
      <c r="GY71" s="1">
        <f t="shared" si="30"/>
        <v>0</v>
      </c>
      <c r="GZ71" s="12">
        <f t="shared" si="31"/>
        <v>192</v>
      </c>
      <c r="HA71" s="12">
        <f t="shared" si="32"/>
        <v>6</v>
      </c>
      <c r="HB71" s="12"/>
    </row>
    <row r="72" spans="5:210" ht="12.75">
      <c r="E72" s="601"/>
      <c r="AB72" s="8" t="str">
        <f t="shared" si="24"/>
        <v>CDE CEE</v>
      </c>
      <c r="AC72" s="1">
        <f t="shared" si="25"/>
        <v>0</v>
      </c>
      <c r="AD72" s="1">
        <f t="shared" si="26"/>
        <v>0</v>
      </c>
      <c r="AE72" s="1">
        <f t="shared" si="27"/>
        <v>0</v>
      </c>
      <c r="AF72" s="1">
        <f t="shared" si="28"/>
        <v>0</v>
      </c>
      <c r="AG72" s="1"/>
      <c r="AH72" s="1"/>
      <c r="AI72" s="1"/>
      <c r="AJ72" s="1"/>
      <c r="DO72" s="16" t="str">
        <f t="shared" si="5"/>
        <v>CDE CEE</v>
      </c>
      <c r="DP72" s="18">
        <f t="shared" si="14"/>
        <v>0</v>
      </c>
      <c r="EL72" s="16">
        <f t="shared" si="6"/>
        <v>0</v>
      </c>
      <c r="ES72" s="18" t="str">
        <f>'TODO 1'!C33</f>
        <v>CDE CEE</v>
      </c>
      <c r="ET72" s="16">
        <f>'TODO 1'!O33</f>
        <v>0</v>
      </c>
      <c r="EU72" s="16">
        <f t="shared" si="7"/>
        <v>0</v>
      </c>
      <c r="FG72" s="724"/>
      <c r="FH72" s="724"/>
      <c r="FI72" s="724"/>
      <c r="FJ72" s="724"/>
      <c r="FK72" s="724"/>
      <c r="FL72" s="724"/>
      <c r="FM72" s="724"/>
      <c r="FN72" s="724"/>
      <c r="FO72" s="724"/>
      <c r="FP72" s="724"/>
      <c r="FQ72" s="494">
        <f t="shared" si="16"/>
        <v>100</v>
      </c>
      <c r="GE72" s="12">
        <f t="shared" si="29"/>
        <v>0</v>
      </c>
      <c r="GV72" s="1" t="str">
        <f t="shared" si="18"/>
        <v>CDE CEE</v>
      </c>
      <c r="GW72" s="1">
        <f t="shared" si="8"/>
        <v>0</v>
      </c>
      <c r="GX72" s="1">
        <f t="shared" si="9"/>
        <v>0</v>
      </c>
      <c r="GY72" s="1">
        <f t="shared" si="30"/>
        <v>0</v>
      </c>
      <c r="GZ72" s="12">
        <f t="shared" si="31"/>
        <v>0</v>
      </c>
      <c r="HA72" s="12">
        <f t="shared" si="32"/>
        <v>0</v>
      </c>
      <c r="HB72" s="12"/>
    </row>
    <row r="73" spans="5:210" ht="12.75">
      <c r="E73" s="601"/>
      <c r="AB73" s="8" t="str">
        <f aca="true" t="shared" si="33" ref="AB73:AB80">C34</f>
        <v>CDE DER</v>
      </c>
      <c r="AC73" s="1">
        <f aca="true" t="shared" si="34" ref="AC73:AF77">AC34+CP34</f>
        <v>1683</v>
      </c>
      <c r="AD73" s="1">
        <f t="shared" si="34"/>
        <v>18639</v>
      </c>
      <c r="AE73" s="1">
        <f t="shared" si="34"/>
        <v>1829</v>
      </c>
      <c r="AF73" s="1">
        <f t="shared" si="34"/>
        <v>12987</v>
      </c>
      <c r="AG73" s="1"/>
      <c r="AH73" s="1"/>
      <c r="AI73" s="1"/>
      <c r="AJ73" s="1"/>
      <c r="DO73" s="16" t="str">
        <f t="shared" si="5"/>
        <v>CDE DER</v>
      </c>
      <c r="DP73" s="18">
        <f t="shared" si="14"/>
        <v>1</v>
      </c>
      <c r="EL73" s="16">
        <f t="shared" si="6"/>
        <v>0</v>
      </c>
      <c r="ES73" s="18" t="str">
        <f>'TODO 1'!C34</f>
        <v>CDE DER</v>
      </c>
      <c r="ET73" s="16">
        <f>'TODO 1'!O34</f>
        <v>0</v>
      </c>
      <c r="EU73" s="16">
        <f t="shared" si="7"/>
        <v>7</v>
      </c>
      <c r="FG73" s="724"/>
      <c r="FH73" s="724"/>
      <c r="FI73" s="724"/>
      <c r="FJ73" s="724"/>
      <c r="FK73" s="724"/>
      <c r="FL73" s="724"/>
      <c r="FM73" s="724"/>
      <c r="FN73" s="724"/>
      <c r="FO73" s="724"/>
      <c r="FP73" s="724"/>
      <c r="FQ73" s="494">
        <f t="shared" si="16"/>
        <v>100</v>
      </c>
      <c r="GE73" s="12">
        <f t="shared" si="29"/>
        <v>0</v>
      </c>
      <c r="GV73" s="1" t="str">
        <f t="shared" si="18"/>
        <v>CDE DER</v>
      </c>
      <c r="GW73" s="1">
        <f t="shared" si="8"/>
        <v>2</v>
      </c>
      <c r="GX73" s="1">
        <f t="shared" si="9"/>
        <v>0</v>
      </c>
      <c r="GY73" s="1">
        <f t="shared" si="30"/>
        <v>0</v>
      </c>
      <c r="GZ73" s="12">
        <f t="shared" si="31"/>
        <v>28</v>
      </c>
      <c r="HA73" s="12">
        <f t="shared" si="32"/>
        <v>0</v>
      </c>
      <c r="HB73" s="12"/>
    </row>
    <row r="74" spans="5:210" ht="12.75">
      <c r="E74" s="601"/>
      <c r="AB74" s="8" t="str">
        <f t="shared" si="33"/>
        <v>RLS</v>
      </c>
      <c r="AC74" s="1">
        <f t="shared" si="34"/>
        <v>244</v>
      </c>
      <c r="AD74" s="1">
        <f t="shared" si="34"/>
        <v>10289</v>
      </c>
      <c r="AE74" s="1">
        <f t="shared" si="34"/>
        <v>146</v>
      </c>
      <c r="AF74" s="1">
        <f t="shared" si="34"/>
        <v>3012</v>
      </c>
      <c r="AG74" s="1"/>
      <c r="AH74" s="1"/>
      <c r="AI74" s="1"/>
      <c r="AJ74" s="1"/>
      <c r="DO74" s="16" t="str">
        <f>C35</f>
        <v>RLS</v>
      </c>
      <c r="DP74" s="18">
        <f t="shared" si="14"/>
        <v>5</v>
      </c>
      <c r="EL74" s="16">
        <f t="shared" si="6"/>
        <v>0</v>
      </c>
      <c r="ES74" s="18" t="str">
        <f>'TODO 1'!C35</f>
        <v>RLS</v>
      </c>
      <c r="ET74" s="16">
        <f>'TODO 1'!O35</f>
        <v>10</v>
      </c>
      <c r="EU74" s="16">
        <f t="shared" si="7"/>
        <v>44</v>
      </c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"/>
      <c r="GE74" s="12">
        <f t="shared" si="29"/>
        <v>0</v>
      </c>
      <c r="GV74" s="1" t="str">
        <f t="shared" si="18"/>
        <v>RLS</v>
      </c>
      <c r="GW74" s="1">
        <f t="shared" si="8"/>
        <v>5</v>
      </c>
      <c r="GX74" s="1">
        <f t="shared" si="9"/>
        <v>0</v>
      </c>
      <c r="GY74" s="1">
        <f t="shared" si="30"/>
        <v>0</v>
      </c>
      <c r="GZ74" s="12">
        <f t="shared" si="31"/>
        <v>10</v>
      </c>
      <c r="HA74" s="12">
        <f t="shared" si="32"/>
        <v>0</v>
      </c>
      <c r="HB74" s="12"/>
    </row>
    <row r="75" spans="5:210" ht="12.75">
      <c r="E75" s="601"/>
      <c r="AB75" s="8" t="str">
        <f t="shared" si="33"/>
        <v>IRC</v>
      </c>
      <c r="AC75" s="1">
        <f t="shared" si="34"/>
        <v>990</v>
      </c>
      <c r="AD75" s="1">
        <f t="shared" si="34"/>
        <v>1791</v>
      </c>
      <c r="AE75" s="1">
        <f t="shared" si="34"/>
        <v>623</v>
      </c>
      <c r="AF75" s="1">
        <f t="shared" si="34"/>
        <v>1226</v>
      </c>
      <c r="AG75" s="1"/>
      <c r="AH75" s="1"/>
      <c r="AI75" s="1"/>
      <c r="AJ75" s="1"/>
      <c r="DO75" s="16" t="str">
        <f t="shared" si="5"/>
        <v>IRC</v>
      </c>
      <c r="DP75" s="18">
        <f t="shared" si="14"/>
        <v>0</v>
      </c>
      <c r="EL75" s="16">
        <f t="shared" si="6"/>
        <v>0</v>
      </c>
      <c r="ES75" s="18" t="str">
        <f>'TODO 1'!C36</f>
        <v>IRC</v>
      </c>
      <c r="ET75" s="16">
        <f>'TODO 1'!O36</f>
        <v>20</v>
      </c>
      <c r="EU75" s="16">
        <f t="shared" si="7"/>
        <v>0</v>
      </c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"/>
      <c r="GE75" s="12">
        <f t="shared" si="29"/>
        <v>0</v>
      </c>
      <c r="GV75" s="1" t="str">
        <f t="shared" si="18"/>
        <v>IRC</v>
      </c>
      <c r="GW75" s="1">
        <f t="shared" si="8"/>
        <v>4</v>
      </c>
      <c r="GX75" s="1">
        <f t="shared" si="9"/>
        <v>0</v>
      </c>
      <c r="GY75" s="1">
        <f t="shared" si="30"/>
        <v>0</v>
      </c>
      <c r="GZ75" s="12">
        <f t="shared" si="31"/>
        <v>43</v>
      </c>
      <c r="HA75" s="12">
        <f t="shared" si="32"/>
        <v>10</v>
      </c>
      <c r="HB75" s="12"/>
    </row>
    <row r="76" spans="5:210" ht="12.75">
      <c r="E76" s="601"/>
      <c r="AB76" s="8" t="str">
        <f t="shared" si="33"/>
        <v>ICR</v>
      </c>
      <c r="AC76" s="1">
        <f t="shared" si="34"/>
        <v>988</v>
      </c>
      <c r="AD76" s="1">
        <f t="shared" si="34"/>
        <v>1789</v>
      </c>
      <c r="AE76" s="1">
        <f t="shared" si="34"/>
        <v>623</v>
      </c>
      <c r="AF76" s="1">
        <f t="shared" si="34"/>
        <v>1226</v>
      </c>
      <c r="AG76" s="1"/>
      <c r="AH76" s="1"/>
      <c r="AI76" s="1"/>
      <c r="AJ76" s="1"/>
      <c r="DO76" s="16" t="str">
        <f t="shared" si="5"/>
        <v>ICR</v>
      </c>
      <c r="DP76" s="18">
        <f t="shared" si="14"/>
        <v>16</v>
      </c>
      <c r="EL76" s="16">
        <f t="shared" si="6"/>
        <v>1</v>
      </c>
      <c r="ES76" s="18" t="str">
        <f>'TODO 1'!C37</f>
        <v>ICR</v>
      </c>
      <c r="ET76" s="16">
        <f>'TODO 1'!O37</f>
        <v>0</v>
      </c>
      <c r="EU76" s="16">
        <f t="shared" si="7"/>
        <v>138</v>
      </c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"/>
      <c r="GE76" s="12">
        <f t="shared" si="29"/>
        <v>0</v>
      </c>
      <c r="GV76" s="1" t="str">
        <f t="shared" si="18"/>
        <v>ICR</v>
      </c>
      <c r="GW76" s="1">
        <f t="shared" si="8"/>
        <v>0</v>
      </c>
      <c r="GX76" s="1">
        <f t="shared" si="9"/>
        <v>0</v>
      </c>
      <c r="GY76" s="1">
        <f aca="true" t="shared" si="35" ref="GY76:GY81">GE76</f>
        <v>0</v>
      </c>
      <c r="GZ76" s="12">
        <f>GJ37+GL37+GO37+GS37+GU37+GX37</f>
        <v>0</v>
      </c>
      <c r="HA76" s="12">
        <f t="shared" si="32"/>
        <v>1</v>
      </c>
      <c r="HB76" s="12"/>
    </row>
    <row r="77" spans="5:210" ht="12.75">
      <c r="E77" s="601"/>
      <c r="AB77" s="8" t="str">
        <f t="shared" si="33"/>
        <v>BHI</v>
      </c>
      <c r="AC77" s="1">
        <f t="shared" si="34"/>
        <v>14105</v>
      </c>
      <c r="AD77" s="1">
        <f t="shared" si="34"/>
        <v>72955</v>
      </c>
      <c r="AE77" s="1">
        <f t="shared" si="34"/>
        <v>11926</v>
      </c>
      <c r="AF77" s="1">
        <f t="shared" si="34"/>
        <v>53917</v>
      </c>
      <c r="AG77" s="1"/>
      <c r="AH77" s="1"/>
      <c r="AI77" s="1"/>
      <c r="AJ77" s="1"/>
      <c r="DO77" s="16" t="str">
        <f t="shared" si="5"/>
        <v>BHI</v>
      </c>
      <c r="DP77" s="18">
        <f t="shared" si="14"/>
        <v>19</v>
      </c>
      <c r="DQ77" s="16">
        <f t="shared" si="15"/>
        <v>13</v>
      </c>
      <c r="EL77" s="16">
        <f t="shared" si="6"/>
        <v>10</v>
      </c>
      <c r="ES77" s="18" t="str">
        <f>'TODO 1'!C38</f>
        <v>BHI</v>
      </c>
      <c r="ET77" s="16">
        <f>'TODO 1'!O38</f>
        <v>0</v>
      </c>
      <c r="EU77" s="16">
        <f t="shared" si="7"/>
        <v>60</v>
      </c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"/>
      <c r="GE77" s="12">
        <f t="shared" si="29"/>
        <v>0</v>
      </c>
      <c r="GV77" s="1" t="str">
        <f t="shared" si="18"/>
        <v>BHI</v>
      </c>
      <c r="GW77" s="1">
        <f t="shared" si="8"/>
        <v>0</v>
      </c>
      <c r="GX77" s="1">
        <f t="shared" si="9"/>
        <v>0</v>
      </c>
      <c r="GY77" s="1">
        <f t="shared" si="35"/>
        <v>0</v>
      </c>
      <c r="GZ77" s="12">
        <f>GJ38+GL38+GO38+GS38+GU38+GX38</f>
        <v>358</v>
      </c>
      <c r="HA77" s="12">
        <f t="shared" si="32"/>
        <v>120</v>
      </c>
      <c r="HB77" s="12"/>
    </row>
    <row r="78" spans="5:210" ht="12.75">
      <c r="E78" s="601"/>
      <c r="AB78" s="8" t="str">
        <f t="shared" si="33"/>
        <v>TES</v>
      </c>
      <c r="AC78" s="1">
        <f aca="true" t="shared" si="36" ref="AC78:AF80">AC39+CP39</f>
        <v>1681</v>
      </c>
      <c r="AD78" s="1">
        <f t="shared" si="36"/>
        <v>48015</v>
      </c>
      <c r="AE78" s="1">
        <f t="shared" si="36"/>
        <v>716</v>
      </c>
      <c r="AF78" s="1">
        <f t="shared" si="36"/>
        <v>29784</v>
      </c>
      <c r="AG78" s="1"/>
      <c r="AH78" s="1"/>
      <c r="AI78" s="1"/>
      <c r="AJ78" s="1"/>
      <c r="DO78" s="16" t="str">
        <f t="shared" si="5"/>
        <v>TES</v>
      </c>
      <c r="DP78" s="18">
        <f t="shared" si="14"/>
        <v>0</v>
      </c>
      <c r="DQ78" s="16">
        <f t="shared" si="15"/>
        <v>0</v>
      </c>
      <c r="EL78" s="16">
        <f t="shared" si="6"/>
        <v>0</v>
      </c>
      <c r="ES78" s="18" t="str">
        <f>'TODO 1'!C39</f>
        <v>TES</v>
      </c>
      <c r="ET78" s="16">
        <f>'TODO 1'!O39</f>
        <v>0</v>
      </c>
      <c r="EU78" s="16">
        <f t="shared" si="7"/>
        <v>1</v>
      </c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"/>
      <c r="GE78" s="12">
        <f t="shared" si="29"/>
        <v>0</v>
      </c>
      <c r="GV78" s="1" t="str">
        <f t="shared" si="18"/>
        <v>TES</v>
      </c>
      <c r="GW78" s="1">
        <f t="shared" si="8"/>
        <v>0</v>
      </c>
      <c r="GX78" s="1">
        <f t="shared" si="9"/>
        <v>0</v>
      </c>
      <c r="GY78" s="1">
        <f t="shared" si="35"/>
        <v>0</v>
      </c>
      <c r="GZ78" s="12">
        <f>GJ39+GL39+GO39+GS39+GU39+GX39</f>
        <v>14</v>
      </c>
      <c r="HA78" s="12">
        <f t="shared" si="32"/>
        <v>4</v>
      </c>
      <c r="HB78" s="12"/>
    </row>
    <row r="79" spans="5:210" ht="12.75">
      <c r="E79" s="601"/>
      <c r="AB79" s="8" t="str">
        <f t="shared" si="33"/>
        <v>SEC</v>
      </c>
      <c r="AC79" s="1">
        <f t="shared" si="36"/>
        <v>3528</v>
      </c>
      <c r="AD79" s="1">
        <f t="shared" si="36"/>
        <v>56355</v>
      </c>
      <c r="AE79" s="1">
        <f t="shared" si="36"/>
        <v>534</v>
      </c>
      <c r="AF79" s="1">
        <f t="shared" si="36"/>
        <v>26696</v>
      </c>
      <c r="AG79" s="1"/>
      <c r="AH79" s="1"/>
      <c r="AI79" s="1"/>
      <c r="AJ79" s="1"/>
      <c r="DO79" s="16" t="str">
        <f t="shared" si="5"/>
        <v>SEC</v>
      </c>
      <c r="DP79" s="18">
        <f t="shared" si="14"/>
        <v>19</v>
      </c>
      <c r="DQ79" s="16">
        <f t="shared" si="15"/>
        <v>-12</v>
      </c>
      <c r="EL79" s="16">
        <f t="shared" si="6"/>
        <v>0</v>
      </c>
      <c r="ES79" s="18" t="str">
        <f>'TODO 1'!C40</f>
        <v>SEC</v>
      </c>
      <c r="ET79" s="16">
        <f>'TODO 1'!O40</f>
        <v>0</v>
      </c>
      <c r="EU79" s="16">
        <f t="shared" si="7"/>
        <v>126</v>
      </c>
      <c r="GV79" s="1" t="str">
        <f>C40</f>
        <v>SEC</v>
      </c>
      <c r="GW79" s="1">
        <f t="shared" si="8"/>
        <v>111.8</v>
      </c>
      <c r="GX79" s="1">
        <f t="shared" si="9"/>
        <v>3.2</v>
      </c>
      <c r="GY79" s="1">
        <f t="shared" si="35"/>
        <v>0</v>
      </c>
      <c r="GZ79" s="12">
        <f>GJ40+GL40+GO40+GS40+GU40+GX40</f>
        <v>194</v>
      </c>
      <c r="HA79" s="12">
        <f t="shared" si="32"/>
        <v>536</v>
      </c>
      <c r="HB79" s="12"/>
    </row>
    <row r="80" spans="5:210" ht="12.75">
      <c r="E80" s="601"/>
      <c r="AB80" s="8" t="str">
        <f t="shared" si="33"/>
        <v>BUC</v>
      </c>
      <c r="AC80" s="1">
        <f t="shared" si="36"/>
        <v>143519</v>
      </c>
      <c r="AD80" s="1">
        <f t="shared" si="36"/>
        <v>2419834</v>
      </c>
      <c r="AE80" s="1">
        <f t="shared" si="36"/>
        <v>73587</v>
      </c>
      <c r="AF80" s="1">
        <f t="shared" si="36"/>
        <v>1307721</v>
      </c>
      <c r="DO80" s="16" t="str">
        <f>C41</f>
        <v>BUC</v>
      </c>
      <c r="DP80" s="18">
        <f t="shared" si="14"/>
        <v>5682</v>
      </c>
      <c r="DQ80" s="16">
        <f>EK41-DP80</f>
        <v>15508</v>
      </c>
      <c r="EL80" s="16">
        <f t="shared" si="6"/>
        <v>600</v>
      </c>
      <c r="ES80" s="18" t="str">
        <f>'TODO 1'!C41</f>
        <v>BUC</v>
      </c>
      <c r="ET80" s="16">
        <f>'TODO 1'!O41</f>
        <v>108290</v>
      </c>
      <c r="EU80" s="16">
        <f t="shared" si="7"/>
        <v>101609</v>
      </c>
      <c r="FG80" s="16">
        <f aca="true" t="shared" si="37" ref="FG80:FG85">C43</f>
        <v>0</v>
      </c>
      <c r="GV80" s="1" t="str">
        <f>C41</f>
        <v>BUC</v>
      </c>
      <c r="GW80" s="1">
        <f t="shared" si="8"/>
        <v>15610.103152121317</v>
      </c>
      <c r="GX80" s="1">
        <f t="shared" si="9"/>
        <v>307.89684787868214</v>
      </c>
      <c r="GY80" s="1">
        <f t="shared" si="35"/>
        <v>0</v>
      </c>
      <c r="GZ80" s="12">
        <f>GJ41+GL41+GO41+GS41+GU41+GX41</f>
        <v>13430</v>
      </c>
      <c r="HA80" s="12">
        <f t="shared" si="32"/>
        <v>3045</v>
      </c>
      <c r="HB80" s="12"/>
    </row>
    <row r="81" spans="5:209" ht="12.75">
      <c r="E81" s="601"/>
      <c r="DO81" s="16">
        <f>C42</f>
        <v>0</v>
      </c>
      <c r="DP81" s="18">
        <f t="shared" si="14"/>
        <v>0</v>
      </c>
      <c r="DQ81" s="16">
        <f>EK42-DP81</f>
        <v>0</v>
      </c>
      <c r="FG81" s="16">
        <f t="shared" si="37"/>
        <v>0</v>
      </c>
      <c r="GY81" s="1">
        <f t="shared" si="35"/>
        <v>0</v>
      </c>
      <c r="HA81" s="12">
        <f>GK42+GM42+GP42+GT42+GV42+GY42</f>
        <v>0</v>
      </c>
    </row>
    <row r="82" spans="5:163" ht="12.75">
      <c r="E82" s="601"/>
      <c r="FG82" s="16">
        <f t="shared" si="37"/>
        <v>0</v>
      </c>
    </row>
    <row r="83" spans="5:163" ht="12.75">
      <c r="E83" s="601"/>
      <c r="FG83" s="16">
        <f t="shared" si="37"/>
        <v>0</v>
      </c>
    </row>
    <row r="84" spans="5:163" ht="12.75">
      <c r="E84" s="601"/>
      <c r="FG84" s="16">
        <f t="shared" si="37"/>
        <v>0</v>
      </c>
    </row>
    <row r="85" spans="5:163" ht="12.75">
      <c r="E85" s="601"/>
      <c r="FG85" s="16">
        <f t="shared" si="37"/>
        <v>0</v>
      </c>
    </row>
    <row r="86" ht="12.75">
      <c r="E86" s="601"/>
    </row>
    <row r="87" ht="12.75">
      <c r="E87" s="601"/>
    </row>
    <row r="88" ht="12.75">
      <c r="E88" s="601"/>
    </row>
    <row r="89" ht="12.75">
      <c r="E89" s="601"/>
    </row>
    <row r="90" ht="12.75">
      <c r="E90" s="601"/>
    </row>
    <row r="91" ht="12.75">
      <c r="E91" s="601"/>
    </row>
    <row r="92" ht="12.75">
      <c r="E92" s="601"/>
    </row>
    <row r="93" ht="12.75">
      <c r="E93" s="601"/>
    </row>
    <row r="94" ht="12.75">
      <c r="E94" s="601"/>
    </row>
    <row r="95" ht="12.75">
      <c r="E95" s="601"/>
    </row>
    <row r="96" ht="12.75">
      <c r="E96" s="601"/>
    </row>
    <row r="97" ht="12.75">
      <c r="E97" s="601"/>
    </row>
    <row r="98" ht="12.75">
      <c r="E98" s="601"/>
    </row>
    <row r="99" ht="12.75">
      <c r="E99" s="601"/>
    </row>
    <row r="100" ht="12.75">
      <c r="E100" s="601"/>
    </row>
    <row r="101" ht="12.75">
      <c r="E101" s="601"/>
    </row>
    <row r="102" ht="12.75">
      <c r="E102" s="601"/>
    </row>
    <row r="103" ht="12.75">
      <c r="E103" s="601"/>
    </row>
    <row r="104" ht="12.75">
      <c r="E104" s="601"/>
    </row>
    <row r="105" ht="12.75">
      <c r="E105" s="601"/>
    </row>
    <row r="106" ht="12.75">
      <c r="E106" s="601"/>
    </row>
    <row r="107" ht="12.75">
      <c r="E107" s="601"/>
    </row>
    <row r="108" ht="12.75">
      <c r="E108" s="601"/>
    </row>
    <row r="109" ht="12.75">
      <c r="E109" s="601"/>
    </row>
    <row r="110" ht="12.75">
      <c r="E110" s="601"/>
    </row>
    <row r="111" ht="12.75">
      <c r="E111" s="601"/>
    </row>
    <row r="112" ht="12.75">
      <c r="E112" s="601"/>
    </row>
    <row r="113" ht="12.75">
      <c r="E113" s="601"/>
    </row>
    <row r="114" ht="12.75">
      <c r="E114" s="601"/>
    </row>
    <row r="115" ht="12.75">
      <c r="E115" s="601"/>
    </row>
    <row r="116" ht="12.75">
      <c r="E116" s="601"/>
    </row>
    <row r="117" ht="12.75">
      <c r="E117" s="601"/>
    </row>
    <row r="118" ht="12.75">
      <c r="E118" s="601"/>
    </row>
    <row r="119" ht="12.75">
      <c r="E119" s="601"/>
    </row>
    <row r="120" ht="12.75">
      <c r="E120" s="601"/>
    </row>
    <row r="121" ht="12.75">
      <c r="E121" s="601"/>
    </row>
    <row r="122" ht="12.75">
      <c r="E122" s="601"/>
    </row>
    <row r="123" ht="12.75">
      <c r="E123" s="601"/>
    </row>
    <row r="124" ht="12.75">
      <c r="E124" s="601"/>
    </row>
    <row r="125" ht="12.75">
      <c r="E125" s="601"/>
    </row>
    <row r="126" ht="12.75">
      <c r="E126" s="601"/>
    </row>
    <row r="127" ht="12.75">
      <c r="E127" s="601"/>
    </row>
    <row r="128" ht="12.75">
      <c r="E128" s="601"/>
    </row>
    <row r="129" ht="12.75">
      <c r="E129" s="601"/>
    </row>
    <row r="130" ht="12.75">
      <c r="E130" s="601"/>
    </row>
    <row r="131" ht="12.75">
      <c r="E131" s="601"/>
    </row>
    <row r="132" ht="12.75">
      <c r="E132" s="601"/>
    </row>
    <row r="133" ht="12.75">
      <c r="E133" s="601"/>
    </row>
    <row r="134" ht="12.75">
      <c r="E134" s="601"/>
    </row>
    <row r="135" ht="12.75">
      <c r="E135" s="601"/>
    </row>
    <row r="136" ht="12.75">
      <c r="E136" s="601"/>
    </row>
    <row r="137" ht="12.75">
      <c r="E137" s="601"/>
    </row>
    <row r="138" ht="12.75">
      <c r="E138" s="601"/>
    </row>
    <row r="139" ht="12.75">
      <c r="E139" s="601"/>
    </row>
    <row r="140" ht="12.75">
      <c r="E140" s="601"/>
    </row>
    <row r="141" ht="12.75">
      <c r="E141" s="601"/>
    </row>
    <row r="142" ht="12.75">
      <c r="E142" s="601"/>
    </row>
    <row r="143" ht="12.75">
      <c r="E143" s="601"/>
    </row>
    <row r="144" ht="12.75">
      <c r="E144" s="601"/>
    </row>
    <row r="145" ht="12.75">
      <c r="E145" s="601"/>
    </row>
    <row r="146" ht="12.75">
      <c r="E146" s="601"/>
    </row>
    <row r="147" ht="12.75">
      <c r="E147" s="601"/>
    </row>
    <row r="148" ht="12.75">
      <c r="E148" s="601"/>
    </row>
    <row r="149" ht="12.75">
      <c r="E149" s="601"/>
    </row>
    <row r="150" ht="12.75">
      <c r="E150" s="601"/>
    </row>
    <row r="151" ht="12.75">
      <c r="E151" s="601"/>
    </row>
    <row r="152" ht="12.75">
      <c r="E152" s="601"/>
    </row>
    <row r="153" ht="12.75">
      <c r="E153" s="601"/>
    </row>
    <row r="154" ht="12.75">
      <c r="E154" s="601"/>
    </row>
    <row r="155" ht="12.75">
      <c r="E155" s="601"/>
    </row>
    <row r="156" ht="12.75">
      <c r="E156" s="601"/>
    </row>
    <row r="157" ht="12.75">
      <c r="E157" s="601"/>
    </row>
    <row r="158" ht="12.75">
      <c r="E158" s="601"/>
    </row>
    <row r="159" ht="12.75">
      <c r="E159" s="601"/>
    </row>
    <row r="160" ht="12.75">
      <c r="E160" s="601"/>
    </row>
    <row r="161" ht="12.75">
      <c r="E161" s="601"/>
    </row>
    <row r="162" ht="12.75">
      <c r="E162" s="601"/>
    </row>
    <row r="163" ht="12.75">
      <c r="E163" s="601"/>
    </row>
    <row r="164" ht="12.75">
      <c r="E164" s="601"/>
    </row>
    <row r="165" ht="12.75">
      <c r="E165" s="601"/>
    </row>
    <row r="166" ht="12.75">
      <c r="E166" s="601"/>
    </row>
    <row r="167" ht="12.75">
      <c r="E167" s="601"/>
    </row>
    <row r="168" ht="12.75">
      <c r="E168" s="601"/>
    </row>
    <row r="169" ht="12.75">
      <c r="E169" s="601"/>
    </row>
    <row r="170" ht="12.75">
      <c r="E170" s="601"/>
    </row>
    <row r="171" ht="12.75">
      <c r="E171" s="601"/>
    </row>
    <row r="172" ht="12.75">
      <c r="E172" s="601"/>
    </row>
    <row r="173" ht="12.75">
      <c r="E173" s="601"/>
    </row>
    <row r="174" ht="12.75">
      <c r="E174" s="601"/>
    </row>
    <row r="175" ht="12.75">
      <c r="E175" s="601"/>
    </row>
    <row r="176" ht="12.75">
      <c r="E176" s="601"/>
    </row>
    <row r="177" ht="12.75">
      <c r="E177" s="601"/>
    </row>
    <row r="178" ht="12.75">
      <c r="E178" s="601"/>
    </row>
    <row r="179" ht="12.75">
      <c r="E179" s="601"/>
    </row>
    <row r="180" ht="12.75">
      <c r="E180" s="601"/>
    </row>
    <row r="181" ht="12.75">
      <c r="E181" s="601"/>
    </row>
    <row r="182" ht="12.75">
      <c r="E182" s="601"/>
    </row>
    <row r="183" ht="12.75">
      <c r="E183" s="601"/>
    </row>
    <row r="184" ht="12.75">
      <c r="E184" s="601"/>
    </row>
    <row r="185" ht="12.75">
      <c r="E185" s="601"/>
    </row>
    <row r="186" ht="12.75">
      <c r="E186" s="601"/>
    </row>
    <row r="187" ht="12.75">
      <c r="E187" s="601"/>
    </row>
    <row r="188" ht="12.75">
      <c r="E188" s="601"/>
    </row>
    <row r="189" ht="12.75">
      <c r="E189" s="601"/>
    </row>
    <row r="190" ht="12.75">
      <c r="E190" s="601"/>
    </row>
    <row r="191" ht="12.75">
      <c r="E191" s="601"/>
    </row>
    <row r="192" ht="12.75">
      <c r="E192" s="601"/>
    </row>
    <row r="193" ht="12.75">
      <c r="E193" s="601"/>
    </row>
    <row r="194" ht="12.75">
      <c r="E194" s="601"/>
    </row>
    <row r="195" ht="12.75">
      <c r="E195" s="601"/>
    </row>
    <row r="196" ht="12.75">
      <c r="E196" s="601"/>
    </row>
    <row r="197" ht="12.75">
      <c r="E197" s="601"/>
    </row>
    <row r="198" ht="12.75">
      <c r="E198" s="601"/>
    </row>
    <row r="199" ht="12.75">
      <c r="E199" s="601"/>
    </row>
    <row r="200" ht="12.75">
      <c r="E200" s="601"/>
    </row>
    <row r="201" ht="12.75">
      <c r="E201" s="601"/>
    </row>
    <row r="202" ht="12.75">
      <c r="E202" s="601"/>
    </row>
    <row r="203" ht="12.75">
      <c r="E203" s="601"/>
    </row>
    <row r="204" ht="12.75">
      <c r="E204" s="601"/>
    </row>
    <row r="205" ht="12.75">
      <c r="E205" s="601"/>
    </row>
    <row r="206" ht="12.75">
      <c r="E206" s="601"/>
    </row>
    <row r="207" ht="12.75">
      <c r="E207" s="601"/>
    </row>
    <row r="208" ht="12.75">
      <c r="E208" s="601"/>
    </row>
    <row r="209" ht="12.75">
      <c r="E209" s="601"/>
    </row>
    <row r="210" ht="12.75">
      <c r="E210" s="601"/>
    </row>
    <row r="211" ht="12.75">
      <c r="E211" s="601"/>
    </row>
    <row r="212" ht="12.75">
      <c r="E212" s="601"/>
    </row>
    <row r="213" ht="12.75">
      <c r="E213" s="601"/>
    </row>
    <row r="214" ht="12.75">
      <c r="E214" s="601"/>
    </row>
    <row r="215" ht="12.75">
      <c r="E215" s="601"/>
    </row>
    <row r="216" ht="12.75">
      <c r="E216" s="601"/>
    </row>
    <row r="217" ht="12.75">
      <c r="E217" s="601"/>
    </row>
    <row r="218" ht="12.75">
      <c r="E218" s="601"/>
    </row>
    <row r="219" ht="12.75">
      <c r="E219" s="601"/>
    </row>
    <row r="220" ht="12.75">
      <c r="E220" s="601"/>
    </row>
    <row r="221" ht="12.75">
      <c r="E221" s="601"/>
    </row>
    <row r="222" ht="12.75">
      <c r="E222" s="601"/>
    </row>
    <row r="223" ht="12.75">
      <c r="E223" s="601"/>
    </row>
    <row r="224" ht="12.75">
      <c r="E224" s="601"/>
    </row>
    <row r="225" ht="12.75">
      <c r="E225" s="601"/>
    </row>
    <row r="226" ht="12.75">
      <c r="E226" s="601"/>
    </row>
    <row r="227" ht="12.75">
      <c r="E227" s="601"/>
    </row>
    <row r="228" ht="12.75">
      <c r="E228" s="601"/>
    </row>
    <row r="229" ht="12.75">
      <c r="E229" s="601"/>
    </row>
    <row r="230" ht="12.75">
      <c r="E230" s="601"/>
    </row>
    <row r="231" ht="12.75">
      <c r="E231" s="601"/>
    </row>
    <row r="232" ht="12.75">
      <c r="E232" s="601"/>
    </row>
    <row r="233" ht="12.75">
      <c r="E233" s="601"/>
    </row>
    <row r="234" ht="12.75">
      <c r="E234" s="601"/>
    </row>
    <row r="235" ht="12.75">
      <c r="E235" s="601"/>
    </row>
    <row r="236" ht="12.75">
      <c r="E236" s="601"/>
    </row>
    <row r="237" ht="12.75">
      <c r="E237" s="601"/>
    </row>
    <row r="238" ht="12.75">
      <c r="E238" s="601"/>
    </row>
    <row r="239" ht="12.75">
      <c r="E239" s="601"/>
    </row>
    <row r="240" ht="12.75">
      <c r="E240" s="601"/>
    </row>
    <row r="241" ht="12.75">
      <c r="E241" s="601"/>
    </row>
    <row r="242" ht="12.75">
      <c r="E242" s="601"/>
    </row>
    <row r="243" ht="12.75">
      <c r="E243" s="601"/>
    </row>
    <row r="244" ht="12.75">
      <c r="E244" s="601"/>
    </row>
    <row r="245" ht="12.75">
      <c r="E245" s="601"/>
    </row>
    <row r="246" ht="12.75">
      <c r="E246" s="601"/>
    </row>
    <row r="247" ht="12.75">
      <c r="E247" s="601"/>
    </row>
    <row r="248" ht="12.75">
      <c r="E248" s="601"/>
    </row>
    <row r="249" ht="12.75">
      <c r="E249" s="601"/>
    </row>
    <row r="250" ht="12.75">
      <c r="E250" s="601"/>
    </row>
    <row r="251" ht="12.75">
      <c r="E251" s="601"/>
    </row>
    <row r="252" ht="12.75">
      <c r="E252" s="601"/>
    </row>
    <row r="253" ht="12.75">
      <c r="E253" s="601"/>
    </row>
    <row r="254" ht="12.75">
      <c r="E254" s="601"/>
    </row>
    <row r="255" ht="12.75">
      <c r="E255" s="601"/>
    </row>
    <row r="256" ht="12.75">
      <c r="E256" s="601"/>
    </row>
    <row r="257" ht="12.75">
      <c r="E257" s="601"/>
    </row>
    <row r="258" ht="12.75">
      <c r="E258" s="601"/>
    </row>
    <row r="259" ht="12.75">
      <c r="E259" s="601"/>
    </row>
    <row r="260" ht="12.75">
      <c r="E260" s="601"/>
    </row>
    <row r="261" ht="12.75">
      <c r="E261" s="601"/>
    </row>
    <row r="262" ht="12.75">
      <c r="E262" s="601"/>
    </row>
    <row r="263" ht="12.75">
      <c r="E263" s="601"/>
    </row>
    <row r="264" ht="12.75">
      <c r="E264" s="601"/>
    </row>
    <row r="265" ht="12.75">
      <c r="E265" s="601"/>
    </row>
    <row r="266" ht="12.75">
      <c r="E266" s="601"/>
    </row>
    <row r="267" ht="12.75">
      <c r="E267" s="601"/>
    </row>
    <row r="268" ht="12.75">
      <c r="E268" s="601"/>
    </row>
    <row r="269" ht="12.75">
      <c r="E269" s="601"/>
    </row>
    <row r="270" ht="12.75">
      <c r="E270" s="601"/>
    </row>
    <row r="271" ht="12.75">
      <c r="E271" s="601"/>
    </row>
    <row r="272" ht="12.75">
      <c r="E272" s="601"/>
    </row>
    <row r="273" ht="12.75">
      <c r="E273" s="601"/>
    </row>
    <row r="274" ht="12.75">
      <c r="E274" s="601"/>
    </row>
    <row r="275" ht="12.75">
      <c r="E275" s="601"/>
    </row>
    <row r="276" ht="12.75">
      <c r="E276" s="601"/>
    </row>
    <row r="277" ht="12.75">
      <c r="E277" s="601"/>
    </row>
    <row r="278" ht="12.75">
      <c r="E278" s="601"/>
    </row>
    <row r="279" ht="12.75">
      <c r="E279" s="601"/>
    </row>
    <row r="280" ht="12.75">
      <c r="E280" s="601"/>
    </row>
    <row r="281" ht="12.75">
      <c r="E281" s="601"/>
    </row>
    <row r="282" ht="12.75">
      <c r="E282" s="601"/>
    </row>
    <row r="283" ht="12.75">
      <c r="E283" s="601"/>
    </row>
    <row r="284" ht="12.75">
      <c r="E284" s="601"/>
    </row>
    <row r="285" ht="12.75">
      <c r="E285" s="601"/>
    </row>
    <row r="286" ht="12.75">
      <c r="E286" s="601"/>
    </row>
    <row r="287" ht="12.75">
      <c r="E287" s="601"/>
    </row>
    <row r="288" ht="12.75">
      <c r="E288" s="601"/>
    </row>
    <row r="289" ht="12.75">
      <c r="E289" s="601"/>
    </row>
    <row r="290" ht="12.75">
      <c r="E290" s="601"/>
    </row>
    <row r="291" ht="12.75">
      <c r="E291" s="601"/>
    </row>
    <row r="292" ht="12.75">
      <c r="E292" s="601"/>
    </row>
    <row r="293" ht="12.75">
      <c r="E293" s="601"/>
    </row>
    <row r="294" ht="12.75">
      <c r="E294" s="601"/>
    </row>
    <row r="295" ht="12.75">
      <c r="E295" s="601"/>
    </row>
    <row r="296" ht="12.75">
      <c r="E296" s="601"/>
    </row>
    <row r="297" ht="12.75">
      <c r="E297" s="601"/>
    </row>
    <row r="298" ht="12.75">
      <c r="E298" s="601"/>
    </row>
    <row r="299" ht="12.75">
      <c r="E299" s="601"/>
    </row>
    <row r="300" ht="12.75">
      <c r="E300" s="601"/>
    </row>
    <row r="301" ht="12.75">
      <c r="E301" s="601"/>
    </row>
    <row r="302" ht="12.75">
      <c r="E302" s="601"/>
    </row>
    <row r="303" ht="12.75">
      <c r="E303" s="601"/>
    </row>
    <row r="304" ht="12.75">
      <c r="E304" s="601"/>
    </row>
    <row r="305" ht="12.75">
      <c r="E305" s="601"/>
    </row>
    <row r="306" ht="12.75">
      <c r="E306" s="601"/>
    </row>
    <row r="307" ht="12.75">
      <c r="E307" s="601"/>
    </row>
    <row r="308" ht="12.75">
      <c r="E308" s="601"/>
    </row>
    <row r="309" ht="12.75">
      <c r="E309" s="601"/>
    </row>
    <row r="310" ht="12.75">
      <c r="E310" s="601"/>
    </row>
    <row r="311" ht="12.75">
      <c r="E311" s="601"/>
    </row>
    <row r="312" ht="12.75">
      <c r="E312" s="601"/>
    </row>
    <row r="313" ht="12.75">
      <c r="E313" s="601"/>
    </row>
    <row r="314" ht="12.75">
      <c r="E314" s="601"/>
    </row>
    <row r="315" ht="12.75">
      <c r="E315" s="601"/>
    </row>
    <row r="316" ht="12.75">
      <c r="E316" s="601"/>
    </row>
    <row r="317" ht="12.75">
      <c r="E317" s="601"/>
    </row>
    <row r="318" ht="12.75">
      <c r="E318" s="601"/>
    </row>
    <row r="319" ht="12.75">
      <c r="E319" s="601"/>
    </row>
    <row r="320" spans="5:9" ht="12.75">
      <c r="E320" s="601"/>
      <c r="I320" s="909"/>
    </row>
    <row r="321" ht="12.75">
      <c r="E321" s="601"/>
    </row>
    <row r="322" ht="12.75">
      <c r="E322" s="601"/>
    </row>
    <row r="323" ht="12.75">
      <c r="E323" s="601"/>
    </row>
    <row r="324" ht="12.75">
      <c r="E324" s="601"/>
    </row>
    <row r="325" ht="12.75">
      <c r="E325" s="601"/>
    </row>
    <row r="326" ht="12.75">
      <c r="E326" s="601"/>
    </row>
    <row r="327" ht="12.75">
      <c r="E327" s="601"/>
    </row>
    <row r="328" ht="12.75">
      <c r="E328" s="601"/>
    </row>
    <row r="329" ht="12.75">
      <c r="E329" s="601"/>
    </row>
    <row r="330" ht="12.75">
      <c r="E330" s="601"/>
    </row>
    <row r="331" ht="12.75">
      <c r="E331" s="601"/>
    </row>
    <row r="332" ht="12.75">
      <c r="E332" s="601"/>
    </row>
    <row r="333" ht="12.75">
      <c r="E333" s="601"/>
    </row>
    <row r="334" ht="12.75">
      <c r="E334" s="601"/>
    </row>
    <row r="335" ht="12.75">
      <c r="E335" s="601"/>
    </row>
    <row r="336" ht="12.75">
      <c r="E336" s="601"/>
    </row>
    <row r="337" ht="12.75">
      <c r="E337" s="601"/>
    </row>
    <row r="338" ht="12.75">
      <c r="E338" s="601"/>
    </row>
    <row r="339" ht="12.75">
      <c r="E339" s="601"/>
    </row>
    <row r="340" ht="12.75">
      <c r="E340" s="601"/>
    </row>
    <row r="341" ht="12.75">
      <c r="E341" s="601"/>
    </row>
    <row r="342" ht="12.75">
      <c r="E342" s="601"/>
    </row>
    <row r="343" ht="12.75">
      <c r="E343" s="601"/>
    </row>
    <row r="344" ht="12.75">
      <c r="E344" s="601"/>
    </row>
    <row r="345" ht="12.75">
      <c r="E345" s="601"/>
    </row>
    <row r="346" ht="12.75">
      <c r="E346" s="601"/>
    </row>
    <row r="347" ht="12.75">
      <c r="E347" s="601"/>
    </row>
    <row r="348" ht="12.75">
      <c r="E348" s="601"/>
    </row>
    <row r="349" ht="12.75">
      <c r="E349" s="601"/>
    </row>
    <row r="350" ht="12.75">
      <c r="E350" s="601"/>
    </row>
    <row r="351" ht="12.75">
      <c r="E351" s="601"/>
    </row>
    <row r="352" ht="12.75">
      <c r="E352" s="601"/>
    </row>
    <row r="353" ht="12.75">
      <c r="E353" s="601"/>
    </row>
    <row r="354" ht="12.75">
      <c r="E354" s="601"/>
    </row>
    <row r="355" ht="12.75">
      <c r="E355" s="601"/>
    </row>
    <row r="356" ht="12.75">
      <c r="E356" s="601"/>
    </row>
    <row r="357" ht="12.75">
      <c r="E357" s="601"/>
    </row>
    <row r="358" ht="12.75">
      <c r="E358" s="601"/>
    </row>
    <row r="359" ht="12.75">
      <c r="E359" s="601"/>
    </row>
    <row r="360" ht="12.75">
      <c r="E360" s="601"/>
    </row>
    <row r="361" ht="12.75">
      <c r="E361" s="601"/>
    </row>
    <row r="362" ht="12.75">
      <c r="E362" s="601"/>
    </row>
    <row r="363" ht="12.75">
      <c r="E363" s="601"/>
    </row>
    <row r="364" ht="12.75">
      <c r="E364" s="601"/>
    </row>
    <row r="365" ht="12.75">
      <c r="E365" s="601"/>
    </row>
    <row r="366" ht="12.75">
      <c r="E366" s="601"/>
    </row>
    <row r="367" ht="12.75">
      <c r="E367" s="601"/>
    </row>
    <row r="368" ht="12.75">
      <c r="E368" s="601"/>
    </row>
    <row r="369" ht="12.75">
      <c r="E369" s="601"/>
    </row>
    <row r="370" ht="12.75">
      <c r="E370" s="601"/>
    </row>
    <row r="371" ht="12.75">
      <c r="E371" s="601"/>
    </row>
    <row r="372" ht="12.75">
      <c r="E372" s="601"/>
    </row>
    <row r="373" ht="12.75">
      <c r="E373" s="601"/>
    </row>
    <row r="374" ht="12.75">
      <c r="E374" s="601"/>
    </row>
    <row r="375" ht="12.75">
      <c r="E375" s="601"/>
    </row>
    <row r="376" ht="12.75">
      <c r="E376" s="601"/>
    </row>
    <row r="377" ht="12.75">
      <c r="E377" s="601"/>
    </row>
    <row r="378" ht="12.75">
      <c r="E378" s="601"/>
    </row>
    <row r="379" ht="12.75">
      <c r="E379" s="601"/>
    </row>
    <row r="380" ht="12.75">
      <c r="E380" s="601"/>
    </row>
    <row r="381" ht="12.75">
      <c r="E381" s="601"/>
    </row>
    <row r="382" ht="12.75">
      <c r="E382" s="601"/>
    </row>
    <row r="383" ht="12.75">
      <c r="E383" s="601"/>
    </row>
    <row r="384" ht="12.75">
      <c r="E384" s="601"/>
    </row>
    <row r="385" ht="12.75">
      <c r="E385" s="601"/>
    </row>
    <row r="386" ht="12.75">
      <c r="E386" s="601"/>
    </row>
    <row r="387" ht="12.75">
      <c r="E387" s="601"/>
    </row>
    <row r="388" ht="12.75">
      <c r="E388" s="601"/>
    </row>
    <row r="389" ht="12.75">
      <c r="E389" s="601"/>
    </row>
    <row r="390" ht="12.75">
      <c r="E390" s="601"/>
    </row>
    <row r="391" ht="12.75">
      <c r="E391" s="601"/>
    </row>
    <row r="392" ht="12.75">
      <c r="E392" s="601"/>
    </row>
    <row r="393" ht="12.75">
      <c r="E393" s="601"/>
    </row>
    <row r="394" ht="12.75">
      <c r="E394" s="601"/>
    </row>
    <row r="395" ht="12.75">
      <c r="E395" s="601"/>
    </row>
    <row r="396" ht="12.75">
      <c r="E396" s="601"/>
    </row>
    <row r="397" ht="12.75">
      <c r="E397" s="601"/>
    </row>
    <row r="398" ht="12.75">
      <c r="E398" s="601"/>
    </row>
    <row r="399" ht="12.75">
      <c r="E399" s="601"/>
    </row>
    <row r="400" ht="12.75">
      <c r="E400" s="601"/>
    </row>
    <row r="401" ht="12.75">
      <c r="E401" s="601"/>
    </row>
    <row r="402" ht="12.75">
      <c r="E402" s="601"/>
    </row>
    <row r="403" ht="12.75">
      <c r="E403" s="601"/>
    </row>
    <row r="404" ht="12.75">
      <c r="E404" s="601"/>
    </row>
    <row r="405" ht="12.75">
      <c r="E405" s="601"/>
    </row>
    <row r="406" ht="12.75">
      <c r="E406" s="601"/>
    </row>
    <row r="407" ht="12.75">
      <c r="E407" s="601"/>
    </row>
    <row r="408" ht="12.75">
      <c r="E408" s="601"/>
    </row>
    <row r="409" ht="12.75">
      <c r="E409" s="601"/>
    </row>
    <row r="410" ht="12.75">
      <c r="E410" s="601"/>
    </row>
    <row r="411" ht="12.75">
      <c r="E411" s="601"/>
    </row>
    <row r="412" ht="12.75">
      <c r="E412" s="601"/>
    </row>
    <row r="413" ht="12.75">
      <c r="E413" s="601"/>
    </row>
    <row r="414" ht="12.75">
      <c r="E414" s="601"/>
    </row>
    <row r="415" ht="12.75">
      <c r="E415" s="601"/>
    </row>
    <row r="416" ht="12.75">
      <c r="E416" s="601"/>
    </row>
    <row r="417" ht="12.75">
      <c r="E417" s="601"/>
    </row>
    <row r="418" ht="12.75">
      <c r="E418" s="601"/>
    </row>
    <row r="419" ht="12.75">
      <c r="E419" s="601"/>
    </row>
    <row r="420" ht="12.75">
      <c r="E420" s="601"/>
    </row>
    <row r="421" ht="12.75">
      <c r="E421" s="601"/>
    </row>
    <row r="422" ht="12.75">
      <c r="E422" s="601"/>
    </row>
    <row r="423" ht="12.75">
      <c r="E423" s="601"/>
    </row>
    <row r="424" ht="12.75">
      <c r="E424" s="601"/>
    </row>
    <row r="425" ht="12.75">
      <c r="E425" s="601"/>
    </row>
    <row r="426" ht="12.75">
      <c r="E426" s="601"/>
    </row>
    <row r="427" ht="12.75">
      <c r="E427" s="601"/>
    </row>
    <row r="428" ht="12.75">
      <c r="E428" s="601"/>
    </row>
    <row r="429" ht="12.75">
      <c r="E429" s="601"/>
    </row>
    <row r="430" ht="12.75">
      <c r="E430" s="601"/>
    </row>
    <row r="431" ht="12.75">
      <c r="E431" s="601"/>
    </row>
    <row r="432" ht="12.75">
      <c r="E432" s="601"/>
    </row>
    <row r="433" ht="12.75">
      <c r="E433" s="601"/>
    </row>
    <row r="434" ht="12.75">
      <c r="E434" s="601"/>
    </row>
    <row r="435" ht="12.75">
      <c r="E435" s="601"/>
    </row>
    <row r="436" ht="12.75">
      <c r="E436" s="601"/>
    </row>
    <row r="437" ht="12.75">
      <c r="E437" s="601"/>
    </row>
    <row r="438" ht="12.75">
      <c r="E438" s="601"/>
    </row>
    <row r="439" ht="12.75">
      <c r="E439" s="601"/>
    </row>
    <row r="440" ht="12.75">
      <c r="E440" s="601"/>
    </row>
    <row r="441" ht="12.75">
      <c r="E441" s="601"/>
    </row>
    <row r="442" ht="12.75">
      <c r="E442" s="601"/>
    </row>
    <row r="443" ht="12.75">
      <c r="E443" s="601"/>
    </row>
    <row r="444" ht="12.75">
      <c r="E444" s="601"/>
    </row>
    <row r="445" ht="12.75">
      <c r="E445" s="601"/>
    </row>
    <row r="446" ht="12.75">
      <c r="E446" s="601"/>
    </row>
    <row r="447" ht="12.75">
      <c r="E447" s="601"/>
    </row>
    <row r="448" ht="12.75">
      <c r="E448" s="601"/>
    </row>
    <row r="449" ht="12.75">
      <c r="E449" s="601"/>
    </row>
    <row r="450" ht="12.75">
      <c r="E450" s="601"/>
    </row>
    <row r="451" ht="12.75">
      <c r="E451" s="601"/>
    </row>
    <row r="452" ht="12.75">
      <c r="E452" s="601"/>
    </row>
    <row r="453" ht="12.75">
      <c r="E453" s="601"/>
    </row>
    <row r="454" ht="12.75">
      <c r="E454" s="601"/>
    </row>
    <row r="455" ht="12.75">
      <c r="E455" s="601"/>
    </row>
    <row r="456" ht="12.75">
      <c r="E456" s="601"/>
    </row>
    <row r="457" ht="12.75">
      <c r="E457" s="601"/>
    </row>
    <row r="458" ht="12.75">
      <c r="E458" s="601"/>
    </row>
    <row r="459" ht="12.75">
      <c r="E459" s="601"/>
    </row>
    <row r="460" ht="12.75">
      <c r="E460" s="601"/>
    </row>
    <row r="461" ht="12.75">
      <c r="E461" s="601"/>
    </row>
    <row r="462" ht="12.75">
      <c r="E462" s="601"/>
    </row>
    <row r="463" ht="12.75">
      <c r="E463" s="601"/>
    </row>
    <row r="464" ht="12.75">
      <c r="E464" s="601"/>
    </row>
    <row r="465" ht="12.75">
      <c r="E465" s="601"/>
    </row>
    <row r="466" ht="12.75">
      <c r="E466" s="601"/>
    </row>
    <row r="467" ht="12.75">
      <c r="E467" s="601"/>
    </row>
    <row r="468" ht="12.75">
      <c r="E468" s="601"/>
    </row>
    <row r="469" ht="12.75">
      <c r="E469" s="601"/>
    </row>
    <row r="470" ht="12.75">
      <c r="E470" s="601"/>
    </row>
    <row r="471" ht="12.75">
      <c r="E471" s="601"/>
    </row>
    <row r="472" ht="12.75">
      <c r="E472" s="601"/>
    </row>
    <row r="473" ht="12.75">
      <c r="E473" s="601"/>
    </row>
    <row r="474" ht="12.75">
      <c r="E474" s="601"/>
    </row>
    <row r="475" ht="12.75">
      <c r="E475" s="601"/>
    </row>
    <row r="476" ht="12.75">
      <c r="E476" s="601"/>
    </row>
    <row r="477" ht="12.75">
      <c r="E477" s="601"/>
    </row>
    <row r="478" ht="12.75">
      <c r="E478" s="601"/>
    </row>
    <row r="479" ht="12.75">
      <c r="E479" s="601"/>
    </row>
    <row r="480" ht="12.75">
      <c r="E480" s="601"/>
    </row>
    <row r="481" ht="12.75">
      <c r="E481" s="601"/>
    </row>
    <row r="482" ht="12.75">
      <c r="E482" s="601"/>
    </row>
    <row r="483" ht="12.75">
      <c r="E483" s="601"/>
    </row>
    <row r="484" ht="12.75">
      <c r="E484" s="601"/>
    </row>
    <row r="485" ht="12.75">
      <c r="E485" s="601"/>
    </row>
    <row r="486" ht="12.75">
      <c r="E486" s="601"/>
    </row>
    <row r="487" ht="12.75">
      <c r="E487" s="601"/>
    </row>
    <row r="488" ht="12.75">
      <c r="E488" s="601"/>
    </row>
    <row r="489" ht="12.75">
      <c r="E489" s="601"/>
    </row>
    <row r="490" ht="12.75">
      <c r="E490" s="601"/>
    </row>
    <row r="491" ht="12.75">
      <c r="E491" s="601"/>
    </row>
    <row r="492" ht="12.75">
      <c r="E492" s="601"/>
    </row>
    <row r="493" ht="12.75">
      <c r="E493" s="601"/>
    </row>
    <row r="494" ht="12.75">
      <c r="E494" s="601"/>
    </row>
    <row r="495" ht="12.75">
      <c r="E495" s="601"/>
    </row>
    <row r="496" ht="12.75">
      <c r="E496" s="601"/>
    </row>
    <row r="497" ht="12.75">
      <c r="E497" s="601"/>
    </row>
    <row r="498" ht="12.75">
      <c r="E498" s="601"/>
    </row>
    <row r="499" ht="12.75">
      <c r="E499" s="601"/>
    </row>
    <row r="500" ht="12.75">
      <c r="E500" s="601"/>
    </row>
    <row r="501" ht="12.75">
      <c r="E501" s="601"/>
    </row>
    <row r="502" ht="12.75">
      <c r="E502" s="601"/>
    </row>
    <row r="503" ht="12.75">
      <c r="E503" s="601"/>
    </row>
    <row r="504" ht="12.75">
      <c r="E504" s="601"/>
    </row>
    <row r="505" ht="12.75">
      <c r="E505" s="601"/>
    </row>
    <row r="506" ht="12.75">
      <c r="E506" s="601"/>
    </row>
    <row r="507" ht="12.75">
      <c r="E507" s="601"/>
    </row>
    <row r="508" ht="12.75">
      <c r="E508" s="601"/>
    </row>
    <row r="509" ht="12.75">
      <c r="E509" s="601"/>
    </row>
    <row r="510" ht="12.75">
      <c r="E510" s="601"/>
    </row>
    <row r="511" ht="12.75">
      <c r="E511" s="601"/>
    </row>
    <row r="512" ht="12.75">
      <c r="E512" s="601"/>
    </row>
    <row r="513" ht="12.75">
      <c r="E513" s="601"/>
    </row>
    <row r="514" ht="12.75">
      <c r="E514" s="601"/>
    </row>
    <row r="515" ht="12.75">
      <c r="E515" s="601"/>
    </row>
    <row r="516" ht="12.75">
      <c r="E516" s="601"/>
    </row>
    <row r="517" ht="12.75">
      <c r="E517" s="601"/>
    </row>
    <row r="518" ht="12.75">
      <c r="E518" s="601"/>
    </row>
    <row r="519" ht="12.75">
      <c r="E519" s="601"/>
    </row>
    <row r="520" ht="12.75">
      <c r="E520" s="601"/>
    </row>
    <row r="521" ht="12.75">
      <c r="E521" s="601"/>
    </row>
    <row r="522" ht="12.75">
      <c r="E522" s="601"/>
    </row>
    <row r="523" ht="12.75">
      <c r="E523" s="601"/>
    </row>
    <row r="524" ht="12.75">
      <c r="E524" s="601"/>
    </row>
    <row r="525" ht="12.75">
      <c r="E525" s="601"/>
    </row>
    <row r="526" ht="12.75">
      <c r="E526" s="601"/>
    </row>
    <row r="527" ht="12.75">
      <c r="E527" s="601"/>
    </row>
    <row r="528" ht="12.75">
      <c r="E528" s="601"/>
    </row>
    <row r="529" ht="12.75">
      <c r="E529" s="601"/>
    </row>
    <row r="530" ht="12.75">
      <c r="E530" s="601"/>
    </row>
    <row r="531" ht="12.75">
      <c r="E531" s="601"/>
    </row>
    <row r="532" ht="12.75">
      <c r="E532" s="601"/>
    </row>
    <row r="533" ht="12.75">
      <c r="E533" s="601"/>
    </row>
    <row r="534" ht="12.75">
      <c r="E534" s="601"/>
    </row>
    <row r="535" ht="12.75">
      <c r="E535" s="601"/>
    </row>
    <row r="536" ht="12.75">
      <c r="E536" s="601"/>
    </row>
    <row r="537" ht="12.75">
      <c r="E537" s="601"/>
    </row>
    <row r="538" ht="12.75">
      <c r="E538" s="601"/>
    </row>
    <row r="539" ht="12.75">
      <c r="E539" s="601"/>
    </row>
    <row r="540" ht="12.75">
      <c r="E540" s="601"/>
    </row>
    <row r="541" ht="12.75">
      <c r="E541" s="601"/>
    </row>
    <row r="542" ht="12.75">
      <c r="E542" s="601"/>
    </row>
    <row r="543" ht="12.75">
      <c r="E543" s="601"/>
    </row>
    <row r="544" ht="12.75">
      <c r="E544" s="601"/>
    </row>
    <row r="545" ht="12.75">
      <c r="E545" s="601"/>
    </row>
    <row r="546" ht="12.75">
      <c r="E546" s="601"/>
    </row>
    <row r="547" ht="12.75">
      <c r="E547" s="601"/>
    </row>
    <row r="548" ht="12.75">
      <c r="E548" s="601"/>
    </row>
    <row r="549" ht="12.75">
      <c r="E549" s="601"/>
    </row>
    <row r="550" ht="12.75">
      <c r="E550" s="601"/>
    </row>
    <row r="551" ht="12.75">
      <c r="E551" s="601"/>
    </row>
    <row r="552" ht="12.75">
      <c r="E552" s="601"/>
    </row>
    <row r="553" ht="12.75">
      <c r="E553" s="601"/>
    </row>
    <row r="554" ht="12.75">
      <c r="E554" s="601"/>
    </row>
    <row r="555" ht="12.75">
      <c r="E555" s="601"/>
    </row>
    <row r="556" ht="12.75">
      <c r="E556" s="601"/>
    </row>
    <row r="557" ht="12.75">
      <c r="E557" s="601"/>
    </row>
    <row r="558" ht="12.75">
      <c r="E558" s="601"/>
    </row>
    <row r="559" ht="12.75">
      <c r="E559" s="601"/>
    </row>
    <row r="560" ht="12.75">
      <c r="E560" s="601"/>
    </row>
    <row r="561" ht="12.75">
      <c r="E561" s="601"/>
    </row>
    <row r="562" ht="12.75">
      <c r="E562" s="601"/>
    </row>
    <row r="563" ht="12.75">
      <c r="E563" s="601"/>
    </row>
    <row r="564" ht="12.75">
      <c r="E564" s="601"/>
    </row>
    <row r="565" ht="12.75">
      <c r="E565" s="601"/>
    </row>
    <row r="566" ht="12.75">
      <c r="E566" s="601"/>
    </row>
    <row r="567" ht="12.75">
      <c r="E567" s="601"/>
    </row>
    <row r="568" ht="12.75">
      <c r="E568" s="601"/>
    </row>
    <row r="569" ht="12.75">
      <c r="E569" s="601"/>
    </row>
    <row r="570" ht="12.75">
      <c r="E570" s="601"/>
    </row>
    <row r="571" ht="12.75">
      <c r="E571" s="601"/>
    </row>
    <row r="572" ht="12.75">
      <c r="E572" s="601"/>
    </row>
    <row r="573" ht="12.75">
      <c r="E573" s="601"/>
    </row>
    <row r="574" ht="12.75">
      <c r="E574" s="601"/>
    </row>
    <row r="575" ht="12.75">
      <c r="E575" s="601"/>
    </row>
    <row r="576" ht="12.75">
      <c r="E576" s="601"/>
    </row>
    <row r="577" ht="12.75">
      <c r="E577" s="601"/>
    </row>
    <row r="578" ht="12.75">
      <c r="E578" s="601"/>
    </row>
    <row r="579" ht="12.75">
      <c r="E579" s="601"/>
    </row>
    <row r="580" ht="12.75">
      <c r="E580" s="601"/>
    </row>
    <row r="581" ht="12.75">
      <c r="E581" s="601"/>
    </row>
    <row r="582" ht="12.75">
      <c r="E582" s="601"/>
    </row>
    <row r="583" ht="12.75">
      <c r="E583" s="601"/>
    </row>
    <row r="584" ht="12.75">
      <c r="E584" s="601"/>
    </row>
    <row r="585" ht="12.75">
      <c r="E585" s="601"/>
    </row>
    <row r="586" ht="12.75">
      <c r="E586" s="601"/>
    </row>
    <row r="587" ht="12.75">
      <c r="E587" s="601"/>
    </row>
    <row r="588" ht="12.75">
      <c r="E588" s="601"/>
    </row>
    <row r="589" ht="12.75">
      <c r="E589" s="601"/>
    </row>
    <row r="590" ht="12.75">
      <c r="E590" s="601"/>
    </row>
    <row r="591" ht="12.75">
      <c r="E591" s="601"/>
    </row>
    <row r="592" ht="12.75">
      <c r="E592" s="601"/>
    </row>
    <row r="593" ht="12.75">
      <c r="E593" s="601"/>
    </row>
    <row r="594" ht="12.75">
      <c r="E594" s="601"/>
    </row>
    <row r="595" ht="12.75">
      <c r="E595" s="601"/>
    </row>
    <row r="596" ht="12.75">
      <c r="E596" s="601"/>
    </row>
    <row r="597" ht="12.75">
      <c r="E597" s="601"/>
    </row>
    <row r="598" ht="12.75">
      <c r="E598" s="601"/>
    </row>
    <row r="599" ht="12.75">
      <c r="E599" s="601"/>
    </row>
    <row r="600" ht="12.75">
      <c r="E600" s="601"/>
    </row>
    <row r="601" ht="12.75">
      <c r="E601" s="601"/>
    </row>
    <row r="602" ht="12.75">
      <c r="E602" s="601"/>
    </row>
    <row r="603" ht="12.75">
      <c r="E603" s="601"/>
    </row>
    <row r="604" ht="12.75">
      <c r="E604" s="601"/>
    </row>
    <row r="605" ht="12.75">
      <c r="E605" s="601"/>
    </row>
    <row r="606" ht="12.75">
      <c r="E606" s="601"/>
    </row>
    <row r="607" ht="12.75">
      <c r="E607" s="601"/>
    </row>
    <row r="608" ht="12.75">
      <c r="E608" s="601"/>
    </row>
    <row r="609" ht="12.75">
      <c r="E609" s="601"/>
    </row>
    <row r="610" ht="12.75">
      <c r="E610" s="601"/>
    </row>
    <row r="611" ht="12.75">
      <c r="E611" s="601"/>
    </row>
    <row r="612" ht="12.75">
      <c r="E612" s="601"/>
    </row>
    <row r="613" ht="12.75">
      <c r="E613" s="601"/>
    </row>
    <row r="614" ht="12.75">
      <c r="E614" s="601"/>
    </row>
    <row r="615" ht="12.75">
      <c r="E615" s="601"/>
    </row>
    <row r="616" ht="12.75">
      <c r="E616" s="601"/>
    </row>
    <row r="617" ht="12.75">
      <c r="E617" s="601"/>
    </row>
    <row r="618" ht="12.75">
      <c r="E618" s="601"/>
    </row>
    <row r="619" ht="12.75">
      <c r="E619" s="601"/>
    </row>
    <row r="620" ht="12.75">
      <c r="E620" s="601"/>
    </row>
    <row r="621" ht="12.75">
      <c r="E621" s="601"/>
    </row>
    <row r="622" ht="12.75">
      <c r="E622" s="601"/>
    </row>
    <row r="623" ht="12.75">
      <c r="E623" s="601"/>
    </row>
    <row r="624" ht="12.75">
      <c r="E624" s="601"/>
    </row>
    <row r="625" ht="12.75">
      <c r="E625" s="601"/>
    </row>
    <row r="626" ht="12.75">
      <c r="E626" s="601"/>
    </row>
    <row r="627" ht="12.75">
      <c r="E627" s="601"/>
    </row>
    <row r="628" ht="12.75">
      <c r="E628" s="601"/>
    </row>
    <row r="629" ht="12.75">
      <c r="E629" s="601"/>
    </row>
    <row r="630" ht="12.75">
      <c r="E630" s="601"/>
    </row>
    <row r="631" ht="12.75">
      <c r="E631" s="601"/>
    </row>
    <row r="632" ht="12.75">
      <c r="E632" s="601"/>
    </row>
    <row r="633" ht="12.75">
      <c r="E633" s="601"/>
    </row>
    <row r="634" ht="12.75">
      <c r="E634" s="601"/>
    </row>
    <row r="635" ht="12.75">
      <c r="E635" s="601"/>
    </row>
    <row r="636" ht="12.75">
      <c r="E636" s="601"/>
    </row>
    <row r="637" ht="12.75">
      <c r="E637" s="601"/>
    </row>
    <row r="638" ht="12.75">
      <c r="E638" s="601"/>
    </row>
    <row r="639" ht="12.75">
      <c r="E639" s="601"/>
    </row>
    <row r="640" ht="12.75">
      <c r="E640" s="601"/>
    </row>
    <row r="641" ht="12.75">
      <c r="E641" s="601"/>
    </row>
    <row r="642" ht="12.75">
      <c r="E642" s="601"/>
    </row>
    <row r="643" ht="12.75">
      <c r="E643" s="601"/>
    </row>
    <row r="644" ht="12.75">
      <c r="E644" s="601"/>
    </row>
    <row r="645" ht="12.75">
      <c r="E645" s="601"/>
    </row>
    <row r="646" ht="12.75">
      <c r="E646" s="601"/>
    </row>
    <row r="647" ht="12.75">
      <c r="E647" s="601"/>
    </row>
    <row r="648" ht="12.75">
      <c r="E648" s="601"/>
    </row>
    <row r="649" ht="12.75">
      <c r="E649" s="601"/>
    </row>
    <row r="650" ht="12.75">
      <c r="E650" s="601"/>
    </row>
    <row r="651" ht="12.75">
      <c r="E651" s="601"/>
    </row>
    <row r="652" ht="12.75">
      <c r="E652" s="601"/>
    </row>
    <row r="653" ht="12.75">
      <c r="E653" s="601"/>
    </row>
    <row r="654" ht="12.75">
      <c r="E654" s="601"/>
    </row>
    <row r="655" ht="12.75">
      <c r="E655" s="601"/>
    </row>
    <row r="656" ht="12.75">
      <c r="E656" s="601"/>
    </row>
    <row r="657" ht="12.75">
      <c r="E657" s="601"/>
    </row>
    <row r="658" ht="12.75">
      <c r="E658" s="601"/>
    </row>
    <row r="659" ht="12.75">
      <c r="E659" s="601"/>
    </row>
    <row r="660" ht="12.75">
      <c r="E660" s="601"/>
    </row>
    <row r="661" ht="12.75">
      <c r="E661" s="601"/>
    </row>
    <row r="662" ht="12.75">
      <c r="E662" s="601"/>
    </row>
    <row r="663" ht="12.75">
      <c r="E663" s="601"/>
    </row>
    <row r="664" ht="12.75">
      <c r="E664" s="601"/>
    </row>
    <row r="665" ht="12.75">
      <c r="E665" s="601"/>
    </row>
    <row r="666" ht="12.75">
      <c r="E666" s="601"/>
    </row>
    <row r="667" ht="12.75">
      <c r="E667" s="601"/>
    </row>
    <row r="668" ht="12.75">
      <c r="E668" s="601"/>
    </row>
    <row r="669" ht="12.75">
      <c r="E669" s="601"/>
    </row>
    <row r="670" ht="12.75">
      <c r="E670" s="601"/>
    </row>
    <row r="671" ht="12.75">
      <c r="E671" s="601"/>
    </row>
    <row r="672" ht="12.75">
      <c r="E672" s="601"/>
    </row>
    <row r="673" ht="12.75">
      <c r="E673" s="601"/>
    </row>
    <row r="674" ht="12.75">
      <c r="E674" s="601"/>
    </row>
    <row r="675" ht="12.75">
      <c r="E675" s="601"/>
    </row>
    <row r="676" ht="12.75">
      <c r="E676" s="601"/>
    </row>
    <row r="677" ht="12.75">
      <c r="E677" s="601"/>
    </row>
    <row r="678" ht="12.75">
      <c r="E678" s="601"/>
    </row>
    <row r="679" ht="12.75">
      <c r="E679" s="601"/>
    </row>
    <row r="680" ht="12.75">
      <c r="E680" s="601"/>
    </row>
    <row r="681" ht="12.75">
      <c r="E681" s="601"/>
    </row>
    <row r="682" ht="12.75">
      <c r="E682" s="601"/>
    </row>
    <row r="683" ht="12.75">
      <c r="E683" s="601"/>
    </row>
    <row r="684" ht="12.75">
      <c r="E684" s="601"/>
    </row>
    <row r="685" ht="12.75">
      <c r="E685" s="601"/>
    </row>
    <row r="686" ht="12.75">
      <c r="E686" s="601"/>
    </row>
    <row r="687" ht="12.75">
      <c r="E687" s="601"/>
    </row>
    <row r="688" ht="12.75">
      <c r="E688" s="601"/>
    </row>
    <row r="689" ht="12.75">
      <c r="E689" s="601"/>
    </row>
    <row r="690" ht="12.75">
      <c r="E690" s="601"/>
    </row>
    <row r="691" ht="12.75">
      <c r="E691" s="601"/>
    </row>
    <row r="692" ht="12.75">
      <c r="E692" s="601"/>
    </row>
    <row r="693" ht="12.75">
      <c r="E693" s="601"/>
    </row>
    <row r="694" ht="12.75">
      <c r="E694" s="601"/>
    </row>
    <row r="695" ht="12.75">
      <c r="E695" s="601"/>
    </row>
    <row r="696" ht="12.75">
      <c r="E696" s="601"/>
    </row>
    <row r="697" ht="12.75">
      <c r="E697" s="601"/>
    </row>
    <row r="698" ht="12.75">
      <c r="E698" s="601"/>
    </row>
    <row r="699" ht="12.75">
      <c r="E699" s="601"/>
    </row>
    <row r="700" ht="12.75">
      <c r="E700" s="601"/>
    </row>
    <row r="701" ht="12.75">
      <c r="E701" s="601"/>
    </row>
    <row r="702" ht="12.75">
      <c r="E702" s="601"/>
    </row>
    <row r="703" ht="12.75">
      <c r="E703" s="601"/>
    </row>
    <row r="704" ht="12.75">
      <c r="E704" s="601"/>
    </row>
    <row r="705" ht="12.75">
      <c r="E705" s="601"/>
    </row>
    <row r="706" ht="12.75">
      <c r="E706" s="601"/>
    </row>
    <row r="707" ht="12.75">
      <c r="E707" s="601"/>
    </row>
    <row r="708" ht="12.75">
      <c r="E708" s="601"/>
    </row>
    <row r="709" ht="12.75">
      <c r="E709" s="601"/>
    </row>
    <row r="710" ht="12.75">
      <c r="E710" s="601"/>
    </row>
    <row r="711" ht="12.75">
      <c r="E711" s="601"/>
    </row>
    <row r="712" ht="12.75">
      <c r="E712" s="601"/>
    </row>
    <row r="713" ht="12.75">
      <c r="E713" s="601"/>
    </row>
    <row r="714" ht="12.75">
      <c r="E714" s="601"/>
    </row>
    <row r="715" ht="12.75">
      <c r="E715" s="601"/>
    </row>
    <row r="716" ht="12.75">
      <c r="E716" s="601"/>
    </row>
    <row r="717" ht="12.75">
      <c r="E717" s="601"/>
    </row>
    <row r="718" ht="12.75">
      <c r="E718" s="601"/>
    </row>
    <row r="719" ht="12.75">
      <c r="E719" s="601"/>
    </row>
    <row r="720" ht="12.75">
      <c r="E720" s="601"/>
    </row>
    <row r="721" ht="12.75">
      <c r="E721" s="601"/>
    </row>
    <row r="722" ht="12.75">
      <c r="E722" s="601"/>
    </row>
    <row r="723" ht="12.75">
      <c r="E723" s="601"/>
    </row>
    <row r="724" ht="12.75">
      <c r="E724" s="601"/>
    </row>
    <row r="725" ht="12.75">
      <c r="E725" s="601"/>
    </row>
    <row r="726" ht="12.75">
      <c r="E726" s="601"/>
    </row>
    <row r="727" ht="12.75">
      <c r="E727" s="601"/>
    </row>
    <row r="728" ht="12.75">
      <c r="E728" s="601"/>
    </row>
    <row r="729" ht="12.75">
      <c r="E729" s="601"/>
    </row>
    <row r="730" ht="12.75">
      <c r="E730" s="601"/>
    </row>
    <row r="731" ht="12.75">
      <c r="E731" s="601"/>
    </row>
    <row r="732" ht="12.75">
      <c r="E732" s="601"/>
    </row>
    <row r="733" ht="12.75">
      <c r="E733" s="601"/>
    </row>
    <row r="734" ht="12.75">
      <c r="E734" s="601"/>
    </row>
    <row r="735" ht="12.75">
      <c r="E735" s="601"/>
    </row>
    <row r="736" ht="12.75">
      <c r="E736" s="601"/>
    </row>
    <row r="737" ht="12.75">
      <c r="E737" s="601"/>
    </row>
    <row r="738" ht="12.75">
      <c r="E738" s="601"/>
    </row>
    <row r="739" ht="12.75">
      <c r="E739" s="601"/>
    </row>
    <row r="740" ht="12.75">
      <c r="E740" s="601"/>
    </row>
    <row r="741" ht="12.75">
      <c r="E741" s="601"/>
    </row>
    <row r="742" ht="12.75">
      <c r="E742" s="601"/>
    </row>
    <row r="743" ht="12.75">
      <c r="E743" s="601"/>
    </row>
    <row r="744" ht="12.75">
      <c r="E744" s="601"/>
    </row>
    <row r="745" ht="12.75">
      <c r="E745" s="601"/>
    </row>
    <row r="746" ht="12.75">
      <c r="E746" s="601"/>
    </row>
    <row r="747" ht="12.75">
      <c r="E747" s="601"/>
    </row>
    <row r="748" ht="12.75">
      <c r="E748" s="601"/>
    </row>
    <row r="749" ht="12.75">
      <c r="E749" s="601"/>
    </row>
    <row r="750" ht="12.75">
      <c r="E750" s="601"/>
    </row>
    <row r="751" ht="12.75">
      <c r="E751" s="601"/>
    </row>
    <row r="752" ht="12.75">
      <c r="E752" s="601"/>
    </row>
    <row r="753" ht="12.75">
      <c r="E753" s="601"/>
    </row>
    <row r="754" ht="12.75">
      <c r="E754" s="601"/>
    </row>
    <row r="755" ht="12.75">
      <c r="E755" s="601"/>
    </row>
    <row r="756" ht="12.75">
      <c r="E756" s="601"/>
    </row>
    <row r="757" ht="12.75">
      <c r="E757" s="601"/>
    </row>
    <row r="758" ht="12.75">
      <c r="E758" s="601"/>
    </row>
    <row r="759" ht="12.75">
      <c r="E759" s="601"/>
    </row>
    <row r="760" ht="12.75">
      <c r="E760" s="601"/>
    </row>
    <row r="761" ht="12.75">
      <c r="E761" s="601"/>
    </row>
    <row r="762" ht="12.75">
      <c r="E762" s="601"/>
    </row>
    <row r="763" ht="12.75">
      <c r="E763" s="601"/>
    </row>
    <row r="764" ht="12.75">
      <c r="E764" s="601"/>
    </row>
    <row r="765" ht="12.75">
      <c r="E765" s="601"/>
    </row>
    <row r="766" ht="12.75">
      <c r="E766" s="601"/>
    </row>
    <row r="767" ht="12.75">
      <c r="E767" s="601"/>
    </row>
    <row r="768" ht="12.75">
      <c r="E768" s="601"/>
    </row>
    <row r="769" ht="12.75">
      <c r="E769" s="601"/>
    </row>
    <row r="770" ht="12.75">
      <c r="E770" s="601"/>
    </row>
    <row r="771" ht="12.75">
      <c r="E771" s="601"/>
    </row>
    <row r="772" ht="12.75">
      <c r="E772" s="601"/>
    </row>
    <row r="773" ht="12.75">
      <c r="E773" s="601"/>
    </row>
    <row r="774" ht="12.75">
      <c r="E774" s="601"/>
    </row>
    <row r="775" ht="12.75">
      <c r="E775" s="601"/>
    </row>
    <row r="776" ht="12.75">
      <c r="E776" s="601"/>
    </row>
    <row r="777" ht="12.75">
      <c r="E777" s="601"/>
    </row>
    <row r="778" ht="12.75">
      <c r="E778" s="601"/>
    </row>
    <row r="779" ht="12.75">
      <c r="E779" s="601"/>
    </row>
    <row r="780" ht="12.75">
      <c r="E780" s="601"/>
    </row>
    <row r="781" ht="12.75">
      <c r="E781" s="601"/>
    </row>
    <row r="782" ht="12.75">
      <c r="E782" s="601"/>
    </row>
    <row r="783" ht="12.75">
      <c r="E783" s="601"/>
    </row>
    <row r="784" ht="12.75">
      <c r="E784" s="601"/>
    </row>
    <row r="785" ht="12.75">
      <c r="E785" s="601"/>
    </row>
    <row r="786" ht="12.75">
      <c r="E786" s="601"/>
    </row>
    <row r="787" ht="12.75">
      <c r="E787" s="601"/>
    </row>
    <row r="788" ht="12.75">
      <c r="E788" s="601"/>
    </row>
    <row r="789" ht="12.75">
      <c r="E789" s="601"/>
    </row>
    <row r="790" ht="12.75">
      <c r="E790" s="601"/>
    </row>
    <row r="791" ht="12.75">
      <c r="E791" s="601"/>
    </row>
    <row r="792" ht="12.75">
      <c r="E792" s="601"/>
    </row>
    <row r="793" ht="12.75">
      <c r="E793" s="601"/>
    </row>
    <row r="794" ht="12.75">
      <c r="E794" s="601"/>
    </row>
    <row r="795" ht="12.75">
      <c r="E795" s="601"/>
    </row>
    <row r="796" ht="12.75">
      <c r="E796" s="601"/>
    </row>
    <row r="797" ht="12.75">
      <c r="E797" s="601"/>
    </row>
    <row r="798" ht="12.75">
      <c r="E798" s="601"/>
    </row>
    <row r="799" ht="12.75">
      <c r="E799" s="601"/>
    </row>
    <row r="800" ht="12.75">
      <c r="E800" s="601"/>
    </row>
    <row r="801" ht="12.75">
      <c r="E801" s="601"/>
    </row>
    <row r="802" ht="12.75">
      <c r="E802" s="601"/>
    </row>
    <row r="803" ht="12.75">
      <c r="E803" s="601"/>
    </row>
    <row r="804" ht="12.75">
      <c r="E804" s="601"/>
    </row>
    <row r="805" ht="12.75">
      <c r="E805" s="601"/>
    </row>
    <row r="806" ht="12.75">
      <c r="E806" s="601"/>
    </row>
    <row r="807" ht="12.75">
      <c r="E807" s="601"/>
    </row>
    <row r="808" ht="12.75">
      <c r="E808" s="601"/>
    </row>
    <row r="809" ht="12.75">
      <c r="E809" s="601"/>
    </row>
    <row r="810" ht="12.75">
      <c r="E810" s="601"/>
    </row>
    <row r="811" ht="12.75">
      <c r="E811" s="601"/>
    </row>
    <row r="812" ht="12.75">
      <c r="E812" s="601"/>
    </row>
    <row r="813" ht="12.75">
      <c r="E813" s="601"/>
    </row>
    <row r="814" ht="12.75">
      <c r="E814" s="601"/>
    </row>
    <row r="815" ht="12.75">
      <c r="E815" s="601"/>
    </row>
    <row r="816" ht="12.75">
      <c r="E816" s="601"/>
    </row>
    <row r="817" ht="12.75">
      <c r="E817" s="601"/>
    </row>
    <row r="818" ht="12.75">
      <c r="E818" s="601"/>
    </row>
    <row r="819" ht="12.75">
      <c r="E819" s="601"/>
    </row>
    <row r="820" ht="12.75">
      <c r="E820" s="601"/>
    </row>
    <row r="821" ht="12.75">
      <c r="E821" s="601"/>
    </row>
    <row r="822" ht="12.75">
      <c r="E822" s="601"/>
    </row>
    <row r="823" ht="12.75">
      <c r="E823" s="601"/>
    </row>
    <row r="824" ht="12.75">
      <c r="E824" s="601"/>
    </row>
    <row r="825" ht="12.75">
      <c r="E825" s="601"/>
    </row>
    <row r="826" ht="12.75">
      <c r="E826" s="601"/>
    </row>
    <row r="827" ht="12.75">
      <c r="E827" s="601"/>
    </row>
    <row r="828" ht="12.75">
      <c r="E828" s="601"/>
    </row>
    <row r="829" ht="12.75">
      <c r="E829" s="601"/>
    </row>
    <row r="830" ht="12.75">
      <c r="E830" s="601"/>
    </row>
    <row r="831" ht="12.75">
      <c r="E831" s="601"/>
    </row>
    <row r="832" ht="12.75">
      <c r="E832" s="601"/>
    </row>
    <row r="833" ht="12.75">
      <c r="E833" s="601"/>
    </row>
    <row r="834" ht="12.75">
      <c r="E834" s="601"/>
    </row>
    <row r="835" ht="12.75">
      <c r="E835" s="601"/>
    </row>
    <row r="836" ht="12.75">
      <c r="E836" s="601"/>
    </row>
    <row r="837" ht="12.75">
      <c r="E837" s="601"/>
    </row>
    <row r="838" ht="12.75">
      <c r="E838" s="601"/>
    </row>
    <row r="839" ht="12.75">
      <c r="E839" s="601"/>
    </row>
    <row r="840" ht="12.75">
      <c r="E840" s="601"/>
    </row>
    <row r="841" ht="12.75">
      <c r="E841" s="601"/>
    </row>
    <row r="842" ht="12.75">
      <c r="E842" s="601"/>
    </row>
    <row r="843" ht="12.75">
      <c r="E843" s="601"/>
    </row>
    <row r="844" ht="12.75">
      <c r="E844" s="601"/>
    </row>
    <row r="845" ht="12.75">
      <c r="E845" s="601"/>
    </row>
    <row r="846" ht="12.75">
      <c r="E846" s="601"/>
    </row>
    <row r="847" ht="12.75">
      <c r="E847" s="601"/>
    </row>
    <row r="848" ht="12.75">
      <c r="E848" s="601"/>
    </row>
    <row r="849" ht="12.75">
      <c r="E849" s="601"/>
    </row>
    <row r="850" ht="12.75">
      <c r="E850" s="601"/>
    </row>
    <row r="851" ht="12.75">
      <c r="E851" s="601"/>
    </row>
    <row r="852" ht="12.75">
      <c r="E852" s="601"/>
    </row>
    <row r="853" ht="12.75">
      <c r="E853" s="601"/>
    </row>
    <row r="854" ht="12.75">
      <c r="E854" s="601"/>
    </row>
    <row r="855" ht="12.75">
      <c r="E855" s="601"/>
    </row>
    <row r="856" ht="12.75">
      <c r="E856" s="601"/>
    </row>
    <row r="857" ht="12.75">
      <c r="E857" s="601"/>
    </row>
    <row r="858" ht="12.75">
      <c r="E858" s="601"/>
    </row>
    <row r="859" ht="12.75">
      <c r="E859" s="601"/>
    </row>
    <row r="860" ht="12.75">
      <c r="E860" s="601"/>
    </row>
    <row r="861" ht="12.75">
      <c r="E861" s="601"/>
    </row>
    <row r="862" ht="12.75">
      <c r="E862" s="601"/>
    </row>
    <row r="863" ht="12.75">
      <c r="E863" s="601"/>
    </row>
    <row r="864" ht="12.75">
      <c r="E864" s="601"/>
    </row>
    <row r="865" ht="12.75">
      <c r="E865" s="601"/>
    </row>
    <row r="866" ht="12.75">
      <c r="E866" s="601"/>
    </row>
    <row r="867" ht="12.75">
      <c r="E867" s="601"/>
    </row>
    <row r="868" ht="12.75">
      <c r="E868" s="601"/>
    </row>
    <row r="869" ht="12.75">
      <c r="E869" s="601"/>
    </row>
    <row r="870" ht="12.75">
      <c r="E870" s="601"/>
    </row>
    <row r="871" ht="12.75">
      <c r="E871" s="601"/>
    </row>
    <row r="872" ht="12.75">
      <c r="E872" s="601"/>
    </row>
    <row r="873" ht="12.75">
      <c r="E873" s="601"/>
    </row>
    <row r="874" ht="12.75">
      <c r="E874" s="601"/>
    </row>
    <row r="875" ht="12.75">
      <c r="E875" s="601"/>
    </row>
    <row r="876" ht="12.75">
      <c r="E876" s="601"/>
    </row>
    <row r="877" ht="12.75">
      <c r="E877" s="601"/>
    </row>
    <row r="878" ht="12.75">
      <c r="E878" s="601"/>
    </row>
    <row r="879" ht="12.75">
      <c r="E879" s="601"/>
    </row>
    <row r="880" ht="12.75">
      <c r="E880" s="601"/>
    </row>
    <row r="881" ht="12.75">
      <c r="E881" s="601"/>
    </row>
    <row r="882" ht="12.75">
      <c r="E882" s="601"/>
    </row>
    <row r="883" ht="12.75">
      <c r="E883" s="601"/>
    </row>
    <row r="884" ht="12.75">
      <c r="E884" s="601"/>
    </row>
    <row r="885" ht="12.75">
      <c r="E885" s="601"/>
    </row>
    <row r="886" ht="12.75">
      <c r="E886" s="601"/>
    </row>
    <row r="887" ht="12.75">
      <c r="E887" s="601"/>
    </row>
    <row r="888" ht="12.75">
      <c r="E888" s="601"/>
    </row>
    <row r="889" ht="12.75">
      <c r="E889" s="601"/>
    </row>
    <row r="890" ht="12.75">
      <c r="E890" s="601"/>
    </row>
    <row r="891" ht="12.75">
      <c r="E891" s="601"/>
    </row>
    <row r="892" ht="12.75">
      <c r="E892" s="601"/>
    </row>
    <row r="893" ht="12.75">
      <c r="E893" s="601"/>
    </row>
    <row r="894" ht="12.75">
      <c r="E894" s="601"/>
    </row>
    <row r="895" ht="12.75">
      <c r="E895" s="601"/>
    </row>
    <row r="896" ht="12.75">
      <c r="E896" s="601"/>
    </row>
    <row r="897" ht="12.75">
      <c r="E897" s="601"/>
    </row>
    <row r="898" ht="12.75">
      <c r="E898" s="601"/>
    </row>
    <row r="899" ht="12.75">
      <c r="E899" s="601"/>
    </row>
    <row r="900" ht="12.75">
      <c r="E900" s="601"/>
    </row>
    <row r="901" ht="12.75">
      <c r="E901" s="601"/>
    </row>
    <row r="902" ht="12.75">
      <c r="E902" s="601"/>
    </row>
    <row r="903" ht="12.75">
      <c r="E903" s="601"/>
    </row>
    <row r="904" ht="12.75">
      <c r="E904" s="601"/>
    </row>
    <row r="905" ht="12.75">
      <c r="E905" s="601"/>
    </row>
    <row r="906" ht="12.75">
      <c r="E906" s="601"/>
    </row>
    <row r="907" ht="12.75">
      <c r="E907" s="601"/>
    </row>
    <row r="908" ht="12.75">
      <c r="E908" s="601"/>
    </row>
    <row r="909" ht="12.75">
      <c r="E909" s="601"/>
    </row>
    <row r="910" ht="12.75">
      <c r="E910" s="601"/>
    </row>
    <row r="911" ht="12.75">
      <c r="E911" s="601"/>
    </row>
    <row r="912" ht="12.75">
      <c r="E912" s="601"/>
    </row>
    <row r="913" ht="12.75">
      <c r="E913" s="601"/>
    </row>
    <row r="914" ht="12.75">
      <c r="E914" s="601"/>
    </row>
    <row r="915" ht="12.75">
      <c r="E915" s="601"/>
    </row>
    <row r="916" ht="12.75">
      <c r="E916" s="601"/>
    </row>
    <row r="917" ht="12.75">
      <c r="E917" s="601"/>
    </row>
    <row r="918" ht="12.75">
      <c r="E918" s="601"/>
    </row>
    <row r="919" ht="12.75">
      <c r="E919" s="601"/>
    </row>
    <row r="920" ht="12.75">
      <c r="E920" s="601"/>
    </row>
    <row r="921" ht="12.75">
      <c r="E921" s="601"/>
    </row>
    <row r="922" ht="12.75">
      <c r="E922" s="601"/>
    </row>
    <row r="923" ht="12.75">
      <c r="E923" s="601"/>
    </row>
    <row r="924" ht="12.75">
      <c r="E924" s="601"/>
    </row>
    <row r="925" ht="12.75">
      <c r="E925" s="601"/>
    </row>
    <row r="926" ht="12.75">
      <c r="E926" s="601"/>
    </row>
    <row r="927" ht="12.75">
      <c r="E927" s="601"/>
    </row>
    <row r="928" ht="12.75">
      <c r="E928" s="601"/>
    </row>
    <row r="929" ht="12.75">
      <c r="E929" s="601"/>
    </row>
    <row r="930" ht="12.75">
      <c r="E930" s="601"/>
    </row>
    <row r="931" ht="12.75">
      <c r="E931" s="601"/>
    </row>
    <row r="932" ht="12.75">
      <c r="E932" s="601"/>
    </row>
    <row r="933" ht="12.75">
      <c r="E933" s="601"/>
    </row>
    <row r="934" ht="12.75">
      <c r="E934" s="601"/>
    </row>
    <row r="935" ht="12.75">
      <c r="E935" s="601"/>
    </row>
    <row r="936" ht="12.75">
      <c r="E936" s="601"/>
    </row>
    <row r="937" ht="12.75">
      <c r="E937" s="601"/>
    </row>
    <row r="938" ht="12.75">
      <c r="E938" s="601"/>
    </row>
    <row r="939" ht="12.75">
      <c r="E939" s="601"/>
    </row>
    <row r="940" ht="12.75">
      <c r="E940" s="601"/>
    </row>
    <row r="941" ht="12.75">
      <c r="E941" s="601"/>
    </row>
    <row r="942" ht="12.75">
      <c r="E942" s="601"/>
    </row>
    <row r="943" ht="12.75">
      <c r="E943" s="601"/>
    </row>
    <row r="944" ht="12.75">
      <c r="E944" s="601"/>
    </row>
    <row r="945" ht="12.75">
      <c r="E945" s="601"/>
    </row>
    <row r="946" ht="12.75">
      <c r="E946" s="601"/>
    </row>
    <row r="947" ht="12.75">
      <c r="E947" s="601"/>
    </row>
    <row r="948" ht="12.75">
      <c r="E948" s="601"/>
    </row>
    <row r="949" ht="12.75">
      <c r="E949" s="601"/>
    </row>
    <row r="950" ht="12.75">
      <c r="E950" s="601"/>
    </row>
    <row r="951" ht="12.75">
      <c r="E951" s="601"/>
    </row>
    <row r="952" ht="12.75">
      <c r="E952" s="601"/>
    </row>
    <row r="953" ht="12.75">
      <c r="E953" s="601"/>
    </row>
    <row r="954" ht="12.75">
      <c r="E954" s="601"/>
    </row>
    <row r="955" ht="12.75">
      <c r="E955" s="601"/>
    </row>
    <row r="956" ht="12.75">
      <c r="E956" s="601"/>
    </row>
    <row r="957" ht="12.75">
      <c r="E957" s="601"/>
    </row>
    <row r="958" ht="12.75">
      <c r="E958" s="601"/>
    </row>
    <row r="959" ht="12.75">
      <c r="E959" s="601"/>
    </row>
    <row r="960" ht="12.75">
      <c r="E960" s="601"/>
    </row>
    <row r="961" ht="12.75">
      <c r="E961" s="601"/>
    </row>
    <row r="962" ht="12.75">
      <c r="E962" s="601"/>
    </row>
    <row r="963" ht="12.75">
      <c r="E963" s="601"/>
    </row>
    <row r="964" ht="12.75">
      <c r="E964" s="601"/>
    </row>
    <row r="965" ht="12.75">
      <c r="E965" s="601"/>
    </row>
    <row r="966" ht="12.75">
      <c r="E966" s="601"/>
    </row>
    <row r="967" ht="12.75">
      <c r="E967" s="601"/>
    </row>
    <row r="968" ht="12.75">
      <c r="E968" s="601"/>
    </row>
    <row r="969" ht="12.75">
      <c r="E969" s="601"/>
    </row>
    <row r="970" ht="12.75">
      <c r="E970" s="601"/>
    </row>
    <row r="971" ht="12.75">
      <c r="E971" s="601"/>
    </row>
    <row r="972" ht="12.75">
      <c r="E972" s="601"/>
    </row>
    <row r="973" ht="12.75">
      <c r="E973" s="601"/>
    </row>
    <row r="974" ht="12.75">
      <c r="E974" s="601"/>
    </row>
    <row r="975" ht="12.75">
      <c r="E975" s="601"/>
    </row>
    <row r="976" ht="12.75">
      <c r="E976" s="601"/>
    </row>
    <row r="977" ht="12.75">
      <c r="E977" s="601"/>
    </row>
    <row r="978" ht="12.75">
      <c r="E978" s="601"/>
    </row>
    <row r="979" ht="12.75">
      <c r="E979" s="601"/>
    </row>
    <row r="980" ht="12.75">
      <c r="E980" s="601"/>
    </row>
    <row r="981" ht="12.75">
      <c r="E981" s="601"/>
    </row>
    <row r="982" ht="12.75">
      <c r="E982" s="601"/>
    </row>
    <row r="983" ht="12.75">
      <c r="E983" s="601"/>
    </row>
    <row r="984" ht="12.75">
      <c r="E984" s="601"/>
    </row>
    <row r="985" ht="12.75">
      <c r="E985" s="601"/>
    </row>
    <row r="986" ht="12.75">
      <c r="E986" s="601"/>
    </row>
    <row r="987" ht="12.75">
      <c r="E987" s="601"/>
    </row>
    <row r="988" ht="12.75">
      <c r="E988" s="601"/>
    </row>
    <row r="989" ht="12.75">
      <c r="E989" s="601"/>
    </row>
    <row r="990" ht="12.75">
      <c r="E990" s="601"/>
    </row>
    <row r="991" ht="12.75">
      <c r="E991" s="601"/>
    </row>
    <row r="992" ht="12.75">
      <c r="E992" s="601"/>
    </row>
    <row r="993" ht="12.75">
      <c r="E993" s="601"/>
    </row>
    <row r="994" ht="12.75">
      <c r="E994" s="601"/>
    </row>
    <row r="995" ht="12.75">
      <c r="E995" s="601"/>
    </row>
    <row r="996" ht="12.75">
      <c r="E996" s="601"/>
    </row>
    <row r="997" ht="12.75">
      <c r="E997" s="601"/>
    </row>
    <row r="998" ht="12.75">
      <c r="E998" s="601"/>
    </row>
    <row r="999" ht="12.75">
      <c r="E999" s="601"/>
    </row>
    <row r="1000" ht="12.75">
      <c r="E1000" s="601"/>
    </row>
    <row r="1001" ht="12.75">
      <c r="E1001" s="601"/>
    </row>
    <row r="1002" ht="12.75">
      <c r="E1002" s="601"/>
    </row>
    <row r="1003" ht="12.75">
      <c r="E1003" s="601"/>
    </row>
    <row r="1004" ht="12.75">
      <c r="E1004" s="601"/>
    </row>
    <row r="1005" ht="12.75">
      <c r="E1005" s="601"/>
    </row>
    <row r="1006" ht="12.75">
      <c r="E1006" s="601"/>
    </row>
    <row r="1007" ht="12.75">
      <c r="E1007" s="601"/>
    </row>
    <row r="1008" ht="12.75">
      <c r="E1008" s="601"/>
    </row>
    <row r="1009" ht="12.75">
      <c r="E1009" s="601"/>
    </row>
    <row r="1010" ht="12.75">
      <c r="E1010" s="601"/>
    </row>
    <row r="1011" ht="12.75">
      <c r="E1011" s="601"/>
    </row>
    <row r="1012" ht="12.75">
      <c r="E1012" s="601"/>
    </row>
    <row r="1013" ht="12.75">
      <c r="E1013" s="601"/>
    </row>
    <row r="1014" ht="12.75">
      <c r="E1014" s="601"/>
    </row>
    <row r="1015" ht="12.75">
      <c r="E1015" s="601"/>
    </row>
    <row r="1016" ht="12.75">
      <c r="E1016" s="601"/>
    </row>
    <row r="1017" ht="12.75">
      <c r="E1017" s="601"/>
    </row>
    <row r="1018" ht="12.75">
      <c r="E1018" s="601"/>
    </row>
    <row r="1019" ht="12.75">
      <c r="E1019" s="601"/>
    </row>
    <row r="1020" ht="12.75">
      <c r="E1020" s="601"/>
    </row>
    <row r="1021" ht="12.75">
      <c r="E1021" s="601"/>
    </row>
    <row r="1022" ht="12.75">
      <c r="E1022" s="601"/>
    </row>
    <row r="1023" ht="12.75">
      <c r="E1023" s="601"/>
    </row>
    <row r="1024" ht="12.75">
      <c r="E1024" s="601"/>
    </row>
    <row r="1025" ht="12.75">
      <c r="E1025" s="601"/>
    </row>
    <row r="1026" ht="12.75">
      <c r="E1026" s="601"/>
    </row>
    <row r="1027" ht="12.75">
      <c r="E1027" s="601"/>
    </row>
    <row r="1028" ht="12.75">
      <c r="E1028" s="601"/>
    </row>
    <row r="1029" ht="12.75">
      <c r="E1029" s="601"/>
    </row>
    <row r="1030" ht="12.75">
      <c r="E1030" s="601"/>
    </row>
    <row r="1031" ht="12.75">
      <c r="E1031" s="601"/>
    </row>
    <row r="1032" ht="12.75">
      <c r="E1032" s="601"/>
    </row>
    <row r="1033" ht="12.75">
      <c r="E1033" s="601"/>
    </row>
    <row r="1034" ht="12.75">
      <c r="E1034" s="601"/>
    </row>
    <row r="1035" ht="12.75">
      <c r="E1035" s="601"/>
    </row>
    <row r="1036" ht="12.75">
      <c r="E1036" s="601"/>
    </row>
    <row r="1037" ht="12.75">
      <c r="E1037" s="601"/>
    </row>
    <row r="1038" ht="12.75">
      <c r="E1038" s="601"/>
    </row>
    <row r="1039" ht="12.75">
      <c r="E1039" s="601"/>
    </row>
    <row r="1040" ht="12.75">
      <c r="E1040" s="601"/>
    </row>
    <row r="1041" ht="12.75">
      <c r="E1041" s="601"/>
    </row>
    <row r="1042" ht="12.75">
      <c r="E1042" s="601"/>
    </row>
    <row r="1043" ht="12.75">
      <c r="E1043" s="601"/>
    </row>
    <row r="1044" ht="12.75">
      <c r="E1044" s="601"/>
    </row>
    <row r="1045" ht="12.75">
      <c r="E1045" s="601"/>
    </row>
    <row r="1046" ht="12.75">
      <c r="E1046" s="601"/>
    </row>
    <row r="1047" ht="12.75">
      <c r="E1047" s="601"/>
    </row>
    <row r="1048" ht="12.75">
      <c r="E1048" s="601"/>
    </row>
    <row r="1049" ht="12.75">
      <c r="E1049" s="601"/>
    </row>
    <row r="1050" ht="12.75">
      <c r="E1050" s="601"/>
    </row>
    <row r="1051" ht="12.75">
      <c r="E1051" s="601"/>
    </row>
    <row r="1052" ht="12.75">
      <c r="E1052" s="601"/>
    </row>
    <row r="1053" ht="12.75">
      <c r="E1053" s="601"/>
    </row>
    <row r="1054" ht="12.75">
      <c r="E1054" s="601"/>
    </row>
    <row r="1055" ht="12.75">
      <c r="E1055" s="601"/>
    </row>
    <row r="1056" ht="12.75">
      <c r="E1056" s="601"/>
    </row>
    <row r="1057" ht="12.75">
      <c r="E1057" s="601"/>
    </row>
    <row r="1058" ht="12.75">
      <c r="E1058" s="601"/>
    </row>
    <row r="1059" ht="12.75">
      <c r="E1059" s="601"/>
    </row>
    <row r="1060" ht="12.75">
      <c r="E1060" s="601"/>
    </row>
    <row r="1061" ht="12.75">
      <c r="E1061" s="601"/>
    </row>
    <row r="1062" ht="12.75">
      <c r="E1062" s="601"/>
    </row>
    <row r="1063" ht="12.75">
      <c r="E1063" s="601"/>
    </row>
    <row r="1064" ht="12.75">
      <c r="E1064" s="601"/>
    </row>
    <row r="1065" ht="12.75">
      <c r="E1065" s="601"/>
    </row>
    <row r="1066" ht="12.75">
      <c r="E1066" s="601"/>
    </row>
    <row r="1067" ht="12.75">
      <c r="E1067" s="601"/>
    </row>
    <row r="1068" ht="12.75">
      <c r="E1068" s="601"/>
    </row>
    <row r="1069" ht="12.75">
      <c r="E1069" s="601"/>
    </row>
    <row r="1070" ht="12.75">
      <c r="E1070" s="601"/>
    </row>
    <row r="1071" ht="12.75">
      <c r="E1071" s="601"/>
    </row>
    <row r="1072" ht="12.75">
      <c r="E1072" s="601"/>
    </row>
    <row r="1073" ht="12.75">
      <c r="E1073" s="601"/>
    </row>
    <row r="1074" ht="12.75">
      <c r="E1074" s="601"/>
    </row>
    <row r="1075" ht="12.75">
      <c r="E1075" s="601"/>
    </row>
    <row r="1076" ht="12.75">
      <c r="E1076" s="601"/>
    </row>
    <row r="1077" ht="12.75">
      <c r="E1077" s="601"/>
    </row>
    <row r="1078" ht="12.75">
      <c r="E1078" s="601"/>
    </row>
    <row r="1079" ht="12.75">
      <c r="E1079" s="601"/>
    </row>
    <row r="1080" ht="12.75">
      <c r="E1080" s="601"/>
    </row>
    <row r="1081" ht="12.75">
      <c r="E1081" s="601"/>
    </row>
    <row r="1082" ht="12.75">
      <c r="E1082" s="601"/>
    </row>
    <row r="1083" ht="12.75">
      <c r="E1083" s="601"/>
    </row>
    <row r="1084" ht="12.75">
      <c r="E1084" s="601"/>
    </row>
    <row r="1085" ht="12.75">
      <c r="E1085" s="601"/>
    </row>
    <row r="1086" ht="12.75">
      <c r="E1086" s="601"/>
    </row>
    <row r="1087" ht="12.75">
      <c r="E1087" s="601"/>
    </row>
    <row r="1088" ht="12.75">
      <c r="E1088" s="601"/>
    </row>
    <row r="1089" ht="12.75">
      <c r="E1089" s="601"/>
    </row>
    <row r="1090" ht="12.75">
      <c r="E1090" s="601"/>
    </row>
    <row r="1091" ht="12.75">
      <c r="E1091" s="601"/>
    </row>
    <row r="1092" ht="12.75">
      <c r="E1092" s="601"/>
    </row>
    <row r="1093" ht="12.75">
      <c r="E1093" s="601"/>
    </row>
    <row r="1094" ht="12.75">
      <c r="E1094" s="601"/>
    </row>
    <row r="1095" ht="12.75">
      <c r="E1095" s="601"/>
    </row>
    <row r="1096" ht="12.75">
      <c r="E1096" s="601"/>
    </row>
    <row r="1097" ht="12.75">
      <c r="E1097" s="601"/>
    </row>
    <row r="1098" ht="12.75">
      <c r="E1098" s="601"/>
    </row>
    <row r="1099" ht="12.75">
      <c r="E1099" s="601"/>
    </row>
    <row r="1100" ht="12.75">
      <c r="E1100" s="601"/>
    </row>
    <row r="1101" ht="12.75">
      <c r="E1101" s="601"/>
    </row>
    <row r="1102" ht="12.75">
      <c r="E1102" s="601"/>
    </row>
    <row r="1103" ht="12.75">
      <c r="E1103" s="601"/>
    </row>
    <row r="1104" ht="12.75">
      <c r="E1104" s="601"/>
    </row>
    <row r="1105" ht="12.75">
      <c r="E1105" s="601"/>
    </row>
    <row r="1106" ht="12.75">
      <c r="E1106" s="601"/>
    </row>
    <row r="1107" ht="12.75">
      <c r="E1107" s="601"/>
    </row>
    <row r="1108" ht="12.75">
      <c r="E1108" s="601"/>
    </row>
    <row r="1109" ht="12.75">
      <c r="E1109" s="601"/>
    </row>
    <row r="1110" ht="12.75">
      <c r="E1110" s="601"/>
    </row>
    <row r="1111" ht="12.75">
      <c r="E1111" s="601"/>
    </row>
    <row r="1112" ht="12.75">
      <c r="E1112" s="601"/>
    </row>
    <row r="1113" ht="12.75">
      <c r="E1113" s="601"/>
    </row>
    <row r="1114" ht="12.75">
      <c r="E1114" s="601"/>
    </row>
    <row r="1115" ht="12.75">
      <c r="E1115" s="601"/>
    </row>
    <row r="1116" ht="12.75">
      <c r="E1116" s="601"/>
    </row>
    <row r="1117" ht="12.75">
      <c r="E1117" s="601"/>
    </row>
    <row r="1118" ht="12.75">
      <c r="E1118" s="601"/>
    </row>
    <row r="1119" ht="12.75">
      <c r="E1119" s="601"/>
    </row>
    <row r="1120" ht="12.75">
      <c r="E1120" s="601"/>
    </row>
    <row r="1121" ht="12.75">
      <c r="E1121" s="601"/>
    </row>
    <row r="1122" ht="12.75">
      <c r="E1122" s="601"/>
    </row>
    <row r="1123" ht="12.75">
      <c r="E1123" s="601"/>
    </row>
    <row r="1124" ht="12.75">
      <c r="E1124" s="601"/>
    </row>
    <row r="1125" ht="12.75">
      <c r="E1125" s="601"/>
    </row>
    <row r="1126" ht="12.75">
      <c r="E1126" s="601"/>
    </row>
    <row r="1127" ht="12.75">
      <c r="E1127" s="601"/>
    </row>
    <row r="1128" ht="12.75">
      <c r="E1128" s="601"/>
    </row>
    <row r="1129" ht="12.75">
      <c r="E1129" s="601"/>
    </row>
    <row r="1130" ht="12.75">
      <c r="E1130" s="601"/>
    </row>
    <row r="1131" ht="12.75">
      <c r="E1131" s="601"/>
    </row>
    <row r="1132" ht="12.75">
      <c r="E1132" s="601"/>
    </row>
    <row r="1133" ht="12.75">
      <c r="E1133" s="601"/>
    </row>
    <row r="1134" ht="12.75">
      <c r="E1134" s="601"/>
    </row>
    <row r="1135" ht="12.75">
      <c r="E1135" s="601"/>
    </row>
    <row r="1136" ht="12.75">
      <c r="E1136" s="601"/>
    </row>
    <row r="1137" ht="12.75">
      <c r="E1137" s="601"/>
    </row>
    <row r="1138" ht="12.75">
      <c r="E1138" s="601"/>
    </row>
    <row r="1139" ht="12.75">
      <c r="E1139" s="601"/>
    </row>
    <row r="1140" ht="12.75">
      <c r="E1140" s="601"/>
    </row>
    <row r="1141" ht="12.75">
      <c r="E1141" s="601"/>
    </row>
    <row r="1142" ht="12.75">
      <c r="E1142" s="601"/>
    </row>
    <row r="1143" ht="12.75">
      <c r="E1143" s="601"/>
    </row>
    <row r="1144" ht="12.75">
      <c r="E1144" s="601"/>
    </row>
    <row r="1145" ht="12.75">
      <c r="E1145" s="601"/>
    </row>
    <row r="1146" ht="12.75">
      <c r="E1146" s="601"/>
    </row>
    <row r="1147" ht="12.75">
      <c r="E1147" s="601"/>
    </row>
    <row r="1148" ht="12.75">
      <c r="E1148" s="601"/>
    </row>
    <row r="1149" ht="12.75">
      <c r="E1149" s="601"/>
    </row>
    <row r="1150" ht="12.75">
      <c r="E1150" s="601"/>
    </row>
    <row r="1151" ht="12.75">
      <c r="E1151" s="601"/>
    </row>
    <row r="1152" ht="12.75">
      <c r="E1152" s="601"/>
    </row>
    <row r="1153" ht="12.75">
      <c r="E1153" s="601"/>
    </row>
    <row r="1154" ht="12.75">
      <c r="E1154" s="601"/>
    </row>
    <row r="1155" ht="12.75">
      <c r="E1155" s="601"/>
    </row>
    <row r="1156" ht="12.75">
      <c r="E1156" s="601"/>
    </row>
    <row r="1157" ht="12.75">
      <c r="E1157" s="601"/>
    </row>
    <row r="1158" ht="12.75">
      <c r="E1158" s="601"/>
    </row>
    <row r="1159" ht="12.75">
      <c r="E1159" s="601"/>
    </row>
    <row r="1160" ht="12.75">
      <c r="E1160" s="601"/>
    </row>
    <row r="1161" ht="12.75">
      <c r="E1161" s="601"/>
    </row>
    <row r="1162" ht="12.75">
      <c r="E1162" s="601"/>
    </row>
    <row r="1163" ht="12.75">
      <c r="E1163" s="601"/>
    </row>
    <row r="1164" ht="12.75">
      <c r="E1164" s="601"/>
    </row>
    <row r="1165" ht="12.75">
      <c r="E1165" s="601"/>
    </row>
    <row r="1166" ht="12.75">
      <c r="E1166" s="601"/>
    </row>
    <row r="1167" ht="12.75">
      <c r="E1167" s="601"/>
    </row>
    <row r="1168" ht="12.75">
      <c r="E1168" s="601"/>
    </row>
    <row r="1169" ht="12.75">
      <c r="E1169" s="601"/>
    </row>
    <row r="1170" ht="12.75">
      <c r="E1170" s="601"/>
    </row>
    <row r="1171" ht="12.75">
      <c r="E1171" s="601"/>
    </row>
    <row r="1172" ht="12.75">
      <c r="E1172" s="601"/>
    </row>
    <row r="1173" ht="12.75">
      <c r="E1173" s="601"/>
    </row>
    <row r="1174" ht="12.75">
      <c r="E1174" s="601"/>
    </row>
    <row r="1175" ht="12.75">
      <c r="E1175" s="601"/>
    </row>
    <row r="1176" ht="12.75">
      <c r="E1176" s="601"/>
    </row>
    <row r="1177" ht="12.75">
      <c r="E1177" s="601"/>
    </row>
    <row r="1178" ht="12.75">
      <c r="E1178" s="601"/>
    </row>
    <row r="1179" ht="12.75">
      <c r="E1179" s="601"/>
    </row>
    <row r="1180" ht="12.75">
      <c r="E1180" s="601"/>
    </row>
    <row r="1181" ht="12.75">
      <c r="E1181" s="601"/>
    </row>
    <row r="1182" ht="12.75">
      <c r="E1182" s="601"/>
    </row>
    <row r="1183" ht="12.75">
      <c r="E1183" s="601"/>
    </row>
    <row r="1184" ht="12.75">
      <c r="E1184" s="601"/>
    </row>
    <row r="1185" ht="12.75">
      <c r="E1185" s="601"/>
    </row>
    <row r="1186" ht="12.75">
      <c r="E1186" s="601"/>
    </row>
    <row r="1187" ht="12.75">
      <c r="E1187" s="601"/>
    </row>
    <row r="1188" ht="12.75">
      <c r="E1188" s="601"/>
    </row>
    <row r="1189" ht="12.75">
      <c r="E1189" s="601"/>
    </row>
    <row r="1190" ht="12.75">
      <c r="E1190" s="601"/>
    </row>
    <row r="1191" ht="12.75">
      <c r="E1191" s="601"/>
    </row>
    <row r="1192" ht="12.75">
      <c r="E1192" s="601"/>
    </row>
    <row r="1193" ht="12.75">
      <c r="E1193" s="601"/>
    </row>
    <row r="1194" ht="12.75">
      <c r="E1194" s="601"/>
    </row>
    <row r="1195" ht="12.75">
      <c r="E1195" s="601"/>
    </row>
    <row r="1196" ht="12.75">
      <c r="E1196" s="601"/>
    </row>
    <row r="1197" ht="12.75">
      <c r="E1197" s="601"/>
    </row>
    <row r="1198" ht="12.75">
      <c r="E1198" s="601"/>
    </row>
    <row r="1199" ht="12.75">
      <c r="E1199" s="601"/>
    </row>
    <row r="1200" ht="12.75">
      <c r="E1200" s="601"/>
    </row>
    <row r="1201" ht="12.75">
      <c r="E1201" s="601"/>
    </row>
    <row r="1202" ht="12.75">
      <c r="E1202" s="601"/>
    </row>
    <row r="1203" ht="12.75">
      <c r="E1203" s="601"/>
    </row>
    <row r="1204" ht="12.75">
      <c r="E1204" s="601"/>
    </row>
    <row r="1205" ht="12.75">
      <c r="E1205" s="601"/>
    </row>
    <row r="1206" ht="12.75">
      <c r="E1206" s="601"/>
    </row>
    <row r="1207" ht="12.75">
      <c r="E1207" s="601"/>
    </row>
    <row r="1208" ht="12.75">
      <c r="E1208" s="601"/>
    </row>
    <row r="1209" ht="12.75">
      <c r="E1209" s="601"/>
    </row>
    <row r="1210" ht="12.75">
      <c r="E1210" s="601"/>
    </row>
    <row r="1211" ht="12.75">
      <c r="E1211" s="601"/>
    </row>
    <row r="1212" ht="12.75">
      <c r="E1212" s="601"/>
    </row>
    <row r="1213" ht="12.75">
      <c r="E1213" s="601"/>
    </row>
    <row r="1214" ht="12.75">
      <c r="E1214" s="601"/>
    </row>
    <row r="1215" ht="12.75">
      <c r="E1215" s="601"/>
    </row>
    <row r="1216" ht="12.75">
      <c r="E1216" s="601"/>
    </row>
    <row r="1217" ht="12.75">
      <c r="E1217" s="601"/>
    </row>
    <row r="1218" ht="12.75">
      <c r="E1218" s="601"/>
    </row>
    <row r="1219" ht="12.75">
      <c r="E1219" s="601"/>
    </row>
    <row r="1220" ht="12.75">
      <c r="E1220" s="601"/>
    </row>
    <row r="1221" ht="12.75">
      <c r="E1221" s="601"/>
    </row>
    <row r="1222" ht="12.75">
      <c r="E1222" s="601"/>
    </row>
    <row r="1223" ht="12.75">
      <c r="E1223" s="601"/>
    </row>
    <row r="1224" ht="12.75">
      <c r="E1224" s="601"/>
    </row>
    <row r="1225" ht="12.75">
      <c r="E1225" s="601"/>
    </row>
    <row r="1226" ht="12.75">
      <c r="E1226" s="601"/>
    </row>
    <row r="1227" ht="12.75">
      <c r="E1227" s="601"/>
    </row>
    <row r="1228" ht="12.75">
      <c r="E1228" s="601"/>
    </row>
    <row r="1229" ht="12.75">
      <c r="E1229" s="601"/>
    </row>
    <row r="1230" ht="12.75">
      <c r="E1230" s="601"/>
    </row>
    <row r="1231" ht="12.75">
      <c r="E1231" s="601"/>
    </row>
    <row r="1232" ht="12.75">
      <c r="E1232" s="601"/>
    </row>
    <row r="1233" ht="12.75">
      <c r="E1233" s="601"/>
    </row>
    <row r="1234" ht="12.75">
      <c r="E1234" s="601"/>
    </row>
    <row r="1235" ht="12.75">
      <c r="E1235" s="601"/>
    </row>
    <row r="1236" ht="12.75">
      <c r="E1236" s="601"/>
    </row>
    <row r="1237" ht="12.75">
      <c r="E1237" s="601"/>
    </row>
    <row r="1238" ht="12.75">
      <c r="E1238" s="601"/>
    </row>
    <row r="1239" ht="12.75">
      <c r="E1239" s="601"/>
    </row>
    <row r="1240" ht="12.75">
      <c r="E1240" s="601"/>
    </row>
    <row r="1241" ht="12.75">
      <c r="E1241" s="601"/>
    </row>
    <row r="1242" ht="12.75">
      <c r="E1242" s="601"/>
    </row>
    <row r="1243" ht="12.75">
      <c r="E1243" s="601"/>
    </row>
    <row r="1244" ht="12.75">
      <c r="E1244" s="601"/>
    </row>
    <row r="1245" ht="12.75">
      <c r="E1245" s="601"/>
    </row>
    <row r="1246" ht="12.75">
      <c r="E1246" s="601"/>
    </row>
    <row r="1247" ht="12.75">
      <c r="E1247" s="601"/>
    </row>
    <row r="1248" ht="12.75">
      <c r="E1248" s="601"/>
    </row>
    <row r="1249" ht="12.75">
      <c r="E1249" s="601"/>
    </row>
    <row r="1250" ht="12.75">
      <c r="E1250" s="601"/>
    </row>
    <row r="1251" ht="12.75">
      <c r="E1251" s="601"/>
    </row>
    <row r="1252" ht="12.75">
      <c r="E1252" s="601"/>
    </row>
    <row r="1253" ht="12.75">
      <c r="E1253" s="601"/>
    </row>
    <row r="1254" ht="12.75">
      <c r="E1254" s="601"/>
    </row>
    <row r="1255" ht="12.75">
      <c r="E1255" s="601"/>
    </row>
    <row r="1256" ht="12.75">
      <c r="E1256" s="601"/>
    </row>
    <row r="1257" ht="12.75">
      <c r="E1257" s="601"/>
    </row>
    <row r="1258" ht="12.75">
      <c r="E1258" s="601"/>
    </row>
    <row r="1259" ht="12.75">
      <c r="E1259" s="601"/>
    </row>
    <row r="1260" ht="12.75">
      <c r="E1260" s="601"/>
    </row>
    <row r="1261" ht="12.75">
      <c r="E1261" s="601"/>
    </row>
    <row r="1262" ht="12.75">
      <c r="E1262" s="601"/>
    </row>
    <row r="1263" ht="12.75">
      <c r="E1263" s="601"/>
    </row>
    <row r="1264" ht="12.75">
      <c r="E1264" s="601"/>
    </row>
    <row r="1265" ht="12.75">
      <c r="E1265" s="601"/>
    </row>
    <row r="1266" ht="12.75">
      <c r="E1266" s="601"/>
    </row>
    <row r="1267" ht="12.75">
      <c r="E1267" s="601"/>
    </row>
    <row r="1268" ht="12.75">
      <c r="E1268" s="601"/>
    </row>
    <row r="1269" ht="12.75">
      <c r="E1269" s="601"/>
    </row>
    <row r="1270" ht="12.75">
      <c r="E1270" s="601"/>
    </row>
    <row r="1271" ht="12.75">
      <c r="E1271" s="601"/>
    </row>
    <row r="1272" ht="12.75">
      <c r="E1272" s="601"/>
    </row>
    <row r="1273" ht="12.75">
      <c r="E1273" s="601"/>
    </row>
    <row r="1274" ht="12.75">
      <c r="E1274" s="601"/>
    </row>
    <row r="1275" ht="12.75">
      <c r="E1275" s="601"/>
    </row>
    <row r="1276" ht="12.75">
      <c r="E1276" s="601"/>
    </row>
    <row r="1277" ht="12.75">
      <c r="E1277" s="601"/>
    </row>
    <row r="1278" ht="12.75">
      <c r="E1278" s="601"/>
    </row>
    <row r="1279" ht="12.75">
      <c r="E1279" s="601"/>
    </row>
    <row r="1280" ht="12.75">
      <c r="E1280" s="601"/>
    </row>
    <row r="1281" ht="12.75">
      <c r="E1281" s="601"/>
    </row>
    <row r="1282" ht="12.75">
      <c r="E1282" s="601"/>
    </row>
    <row r="1283" ht="12.75">
      <c r="E1283" s="601"/>
    </row>
    <row r="1284" ht="12.75">
      <c r="E1284" s="601"/>
    </row>
    <row r="1285" ht="12.75">
      <c r="E1285" s="601"/>
    </row>
    <row r="1286" ht="12.75">
      <c r="E1286" s="601"/>
    </row>
    <row r="1287" ht="12.75">
      <c r="E1287" s="601"/>
    </row>
    <row r="1288" ht="12.75">
      <c r="E1288" s="601"/>
    </row>
    <row r="1289" ht="12.75">
      <c r="E1289" s="601"/>
    </row>
    <row r="1290" ht="12.75">
      <c r="E1290" s="601"/>
    </row>
    <row r="1291" ht="12.75">
      <c r="E1291" s="601"/>
    </row>
    <row r="1292" ht="12.75">
      <c r="E1292" s="601"/>
    </row>
    <row r="1293" ht="12.75">
      <c r="E1293" s="601"/>
    </row>
    <row r="1294" ht="12.75">
      <c r="E1294" s="601"/>
    </row>
    <row r="1295" ht="12.75">
      <c r="E1295" s="601"/>
    </row>
    <row r="1296" ht="12.75">
      <c r="E1296" s="601"/>
    </row>
    <row r="1297" ht="12.75">
      <c r="E1297" s="601"/>
    </row>
    <row r="1298" ht="12.75">
      <c r="E1298" s="601"/>
    </row>
    <row r="1299" ht="12.75">
      <c r="E1299" s="601"/>
    </row>
    <row r="1300" ht="12.75">
      <c r="E1300" s="601"/>
    </row>
    <row r="1301" ht="12.75">
      <c r="E1301" s="601"/>
    </row>
    <row r="1302" ht="12.75">
      <c r="E1302" s="601"/>
    </row>
    <row r="1303" ht="12.75">
      <c r="E1303" s="601"/>
    </row>
    <row r="1304" ht="12.75">
      <c r="E1304" s="601"/>
    </row>
    <row r="1305" ht="12.75">
      <c r="E1305" s="601"/>
    </row>
    <row r="1306" ht="12.75">
      <c r="E1306" s="601"/>
    </row>
    <row r="1307" ht="12.75">
      <c r="E1307" s="601"/>
    </row>
    <row r="1308" ht="12.75">
      <c r="E1308" s="601"/>
    </row>
    <row r="1309" ht="12.75">
      <c r="E1309" s="601"/>
    </row>
    <row r="1310" ht="12.75">
      <c r="E1310" s="601"/>
    </row>
    <row r="1311" ht="12.75">
      <c r="E1311" s="601"/>
    </row>
    <row r="1312" ht="12.75">
      <c r="E1312" s="601"/>
    </row>
    <row r="1313" ht="12.75">
      <c r="E1313" s="601"/>
    </row>
    <row r="1314" ht="12.75">
      <c r="E1314" s="601"/>
    </row>
    <row r="1315" ht="12.75">
      <c r="E1315" s="601"/>
    </row>
    <row r="1316" ht="12.75">
      <c r="E1316" s="601"/>
    </row>
    <row r="1317" ht="12.75">
      <c r="E1317" s="601"/>
    </row>
    <row r="1318" ht="12.75">
      <c r="E1318" s="601"/>
    </row>
    <row r="1319" ht="12.75">
      <c r="E1319" s="601"/>
    </row>
    <row r="1320" ht="12.75">
      <c r="E1320" s="601"/>
    </row>
    <row r="1321" ht="12.75">
      <c r="E1321" s="601"/>
    </row>
    <row r="1322" ht="12.75">
      <c r="E1322" s="601"/>
    </row>
    <row r="1323" ht="12.75">
      <c r="E1323" s="601"/>
    </row>
    <row r="1324" ht="12.75">
      <c r="E1324" s="601"/>
    </row>
    <row r="1325" ht="12.75">
      <c r="E1325" s="601"/>
    </row>
    <row r="1326" ht="12.75">
      <c r="E1326" s="601"/>
    </row>
    <row r="1327" ht="12.75">
      <c r="E1327" s="601"/>
    </row>
    <row r="1328" ht="12.75">
      <c r="E1328" s="601"/>
    </row>
    <row r="1329" ht="12.75">
      <c r="E1329" s="601"/>
    </row>
    <row r="1330" ht="12.75">
      <c r="E1330" s="601"/>
    </row>
    <row r="1331" ht="12.75">
      <c r="E1331" s="601"/>
    </row>
    <row r="1332" ht="12.75">
      <c r="E1332" s="601"/>
    </row>
    <row r="1333" ht="12.75">
      <c r="E1333" s="601"/>
    </row>
    <row r="1334" ht="12.75">
      <c r="E1334" s="601"/>
    </row>
    <row r="1335" ht="12.75">
      <c r="E1335" s="601"/>
    </row>
  </sheetData>
  <mergeCells count="122">
    <mergeCell ref="IC3:ID3"/>
    <mergeCell ref="IB3:IB6"/>
    <mergeCell ref="IC5:IC6"/>
    <mergeCell ref="ID5:ID6"/>
    <mergeCell ref="HG3:HR3"/>
    <mergeCell ref="IA4:IA6"/>
    <mergeCell ref="HS5:HT5"/>
    <mergeCell ref="HU5:HV5"/>
    <mergeCell ref="HM4:HN5"/>
    <mergeCell ref="HO4:HR5"/>
    <mergeCell ref="HH4:HH6"/>
    <mergeCell ref="HI4:HI6"/>
    <mergeCell ref="HK4:HK6"/>
    <mergeCell ref="HL4:HL6"/>
    <mergeCell ref="HY2:HZ2"/>
    <mergeCell ref="HS4:HT4"/>
    <mergeCell ref="HU4:HV4"/>
    <mergeCell ref="HW4:HX5"/>
    <mergeCell ref="HY4:HZ5"/>
    <mergeCell ref="HS2:HV2"/>
    <mergeCell ref="HW2:HX2"/>
    <mergeCell ref="GS5:GT5"/>
    <mergeCell ref="GU5:GV5"/>
    <mergeCell ref="GX5:GY5"/>
    <mergeCell ref="HJ4:HJ6"/>
    <mergeCell ref="GS4:GW4"/>
    <mergeCell ref="GX4:GZ4"/>
    <mergeCell ref="HB5:HC5"/>
    <mergeCell ref="HD5:HE5"/>
    <mergeCell ref="HB2:HF4"/>
    <mergeCell ref="HG2:HR2"/>
    <mergeCell ref="GF5:GG5"/>
    <mergeCell ref="GJ5:GK5"/>
    <mergeCell ref="GL5:GM5"/>
    <mergeCell ref="FR5:FS5"/>
    <mergeCell ref="FT5:FU5"/>
    <mergeCell ref="FW5:FX5"/>
    <mergeCell ref="GA5:GB5"/>
    <mergeCell ref="GJ2:GR2"/>
    <mergeCell ref="GS2:HA2"/>
    <mergeCell ref="FR3:FZ3"/>
    <mergeCell ref="GA3:GI3"/>
    <mergeCell ref="GJ3:GR3"/>
    <mergeCell ref="GS3:HA3"/>
    <mergeCell ref="FR2:FZ2"/>
    <mergeCell ref="GA2:GI2"/>
    <mergeCell ref="GJ4:GN4"/>
    <mergeCell ref="GA4:GE4"/>
    <mergeCell ref="GO4:GQ4"/>
    <mergeCell ref="FF5:FQ5"/>
    <mergeCell ref="FR4:FV4"/>
    <mergeCell ref="FW4:FY4"/>
    <mergeCell ref="GO5:GP5"/>
    <mergeCell ref="FF4:FQ4"/>
    <mergeCell ref="GF4:GH4"/>
    <mergeCell ref="GC5:GD5"/>
    <mergeCell ref="EC4:EK4"/>
    <mergeCell ref="EC5:EK5"/>
    <mergeCell ref="EL4:ET4"/>
    <mergeCell ref="EV4:FE4"/>
    <mergeCell ref="EL5:ET5"/>
    <mergeCell ref="EV5:FE5"/>
    <mergeCell ref="BC4:BF4"/>
    <mergeCell ref="BH5:BI5"/>
    <mergeCell ref="DI4:DP4"/>
    <mergeCell ref="DQ4:DX4"/>
    <mergeCell ref="DI5:DP5"/>
    <mergeCell ref="DQ5:DX5"/>
    <mergeCell ref="CU3:CX4"/>
    <mergeCell ref="CG4:CG6"/>
    <mergeCell ref="CT3:CT6"/>
    <mergeCell ref="CR5:CS5"/>
    <mergeCell ref="AC3:AD3"/>
    <mergeCell ref="AK2:AN2"/>
    <mergeCell ref="AK3:AM3"/>
    <mergeCell ref="AG2:AJ2"/>
    <mergeCell ref="AG3:AH3"/>
    <mergeCell ref="AI3:AJ3"/>
    <mergeCell ref="F2:H2"/>
    <mergeCell ref="I2:AB2"/>
    <mergeCell ref="AC2:AF2"/>
    <mergeCell ref="I4:R4"/>
    <mergeCell ref="S4:AB4"/>
    <mergeCell ref="AC4:AD4"/>
    <mergeCell ref="I3:R3"/>
    <mergeCell ref="AE4:AF4"/>
    <mergeCell ref="AE3:AF3"/>
    <mergeCell ref="S3:AB3"/>
    <mergeCell ref="FF2:FQ3"/>
    <mergeCell ref="CY2:DB2"/>
    <mergeCell ref="DI2:DY2"/>
    <mergeCell ref="EC2:EU3"/>
    <mergeCell ref="EV2:FE3"/>
    <mergeCell ref="AK4:AM4"/>
    <mergeCell ref="BH4:BI4"/>
    <mergeCell ref="CP3:CS4"/>
    <mergeCell ref="CM3:CO4"/>
    <mergeCell ref="AW3:BF3"/>
    <mergeCell ref="BH3:BJ3"/>
    <mergeCell ref="BY4:CC4"/>
    <mergeCell ref="CD4:CF4"/>
    <mergeCell ref="AU4:AU6"/>
    <mergeCell ref="AV4:AV6"/>
    <mergeCell ref="AP3:AR3"/>
    <mergeCell ref="BN3:BW3"/>
    <mergeCell ref="BX3:CG3"/>
    <mergeCell ref="CH3:CL3"/>
    <mergeCell ref="BL3:BM3"/>
    <mergeCell ref="CM2:CX2"/>
    <mergeCell ref="BL2:BM2"/>
    <mergeCell ref="AW2:BF2"/>
    <mergeCell ref="BH2:BJ2"/>
    <mergeCell ref="AG4:AH4"/>
    <mergeCell ref="AI4:AJ4"/>
    <mergeCell ref="AU2:AV2"/>
    <mergeCell ref="HG4:HG6"/>
    <mergeCell ref="CP5:CQ5"/>
    <mergeCell ref="AP4:AR4"/>
    <mergeCell ref="BC5:BF5"/>
    <mergeCell ref="AP2:AT2"/>
    <mergeCell ref="BN2:CG2"/>
    <mergeCell ref="CH2:CL2"/>
  </mergeCells>
  <printOptions horizontalCentered="1" verticalCentered="1"/>
  <pageMargins left="0.37" right="0.4" top="0.32" bottom="0.27" header="0.17" footer="0.17"/>
  <pageSetup horizontalDpi="300" verticalDpi="300" orientation="landscape" paperSize="9" scale="65" r:id="rId2"/>
  <headerFooter alignWithMargins="0">
    <oddHeader>&amp;L&amp;18TABLA &amp;P</oddHeader>
    <oddFooter>&amp;L&amp;8Memoria estadística BUC 2007&amp;R&amp;P</oddFooter>
  </headerFooter>
  <colBreaks count="19" manualBreakCount="19">
    <brk id="8" max="40" man="1"/>
    <brk id="28" max="41" man="1"/>
    <brk id="36" max="40" man="1"/>
    <brk id="48" max="40" man="1"/>
    <brk id="59" max="40" man="1"/>
    <brk id="65" max="40" man="1"/>
    <brk id="85" max="40" man="1"/>
    <brk id="106" max="40" man="1"/>
    <brk id="112" max="40" man="1"/>
    <brk id="129" max="40" man="1"/>
    <brk id="132" max="40" man="1"/>
    <brk id="151" max="40" man="1"/>
    <brk id="161" max="41" man="1"/>
    <brk id="173" max="40" man="1"/>
    <brk id="191" max="40" man="1"/>
    <brk id="209" max="41" man="1"/>
    <brk id="214" max="40" man="1"/>
    <brk id="226" max="40" man="1"/>
    <brk id="2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="115" zoomScaleSheetLayoutView="115" workbookViewId="0" topLeftCell="A28">
      <selection activeCell="M3" sqref="M3"/>
    </sheetView>
  </sheetViews>
  <sheetFormatPr defaultColWidth="11.421875" defaultRowHeight="12.75"/>
  <cols>
    <col min="1" max="1" width="3.28125" style="0" customWidth="1"/>
    <col min="2" max="2" width="7.140625" style="5" customWidth="1"/>
    <col min="3" max="3" width="36.421875" style="0" customWidth="1"/>
    <col min="4" max="4" width="9.57421875" style="0" customWidth="1"/>
    <col min="5" max="5" width="3.8515625" style="0" customWidth="1"/>
    <col min="12" max="12" width="4.57421875" style="0" customWidth="1"/>
    <col min="13" max="13" width="9.57421875" style="0" customWidth="1"/>
    <col min="14" max="14" width="39.7109375" style="0" customWidth="1"/>
  </cols>
  <sheetData>
    <row r="1" spans="2:13" ht="18">
      <c r="B1" s="848" t="s">
        <v>290</v>
      </c>
      <c r="C1" s="614"/>
      <c r="M1" s="613" t="s">
        <v>292</v>
      </c>
    </row>
    <row r="2" spans="2:11" ht="18">
      <c r="B2" s="616"/>
      <c r="C2" s="617"/>
      <c r="D2" s="495"/>
      <c r="E2" s="495"/>
      <c r="F2" s="495"/>
      <c r="G2" s="495"/>
      <c r="H2" s="495"/>
      <c r="I2" s="495"/>
      <c r="J2" s="495"/>
      <c r="K2" s="495"/>
    </row>
    <row r="3" spans="2:11" s="615" customFormat="1" ht="14.25" customHeight="1" thickBot="1">
      <c r="B3" s="844" t="s">
        <v>236</v>
      </c>
      <c r="C3" s="845"/>
      <c r="D3" s="845"/>
      <c r="E3" s="845"/>
      <c r="F3" s="845"/>
      <c r="G3" s="845"/>
      <c r="H3" s="845"/>
      <c r="I3" s="845"/>
      <c r="J3" s="845"/>
      <c r="K3" s="845"/>
    </row>
    <row r="4" spans="2:14" ht="13.5" thickBot="1">
      <c r="B4" s="618">
        <v>1</v>
      </c>
      <c r="C4" s="619" t="s">
        <v>308</v>
      </c>
      <c r="D4" s="619"/>
      <c r="E4" s="619"/>
      <c r="F4" s="619"/>
      <c r="G4" s="619"/>
      <c r="H4" s="619"/>
      <c r="I4" s="619"/>
      <c r="J4" s="619"/>
      <c r="K4" s="619"/>
      <c r="M4" s="846" t="s">
        <v>465</v>
      </c>
      <c r="N4" s="847" t="s">
        <v>466</v>
      </c>
    </row>
    <row r="5" spans="2:14" ht="12.75">
      <c r="B5" s="844" t="s">
        <v>266</v>
      </c>
      <c r="C5" s="845"/>
      <c r="D5" s="845"/>
      <c r="E5" s="845"/>
      <c r="F5" s="845"/>
      <c r="G5" s="845"/>
      <c r="H5" s="845"/>
      <c r="I5" s="845"/>
      <c r="J5" s="845"/>
      <c r="K5" s="845"/>
      <c r="M5" s="611" t="str">
        <f>'TODO 1'!C7</f>
        <v>BBA</v>
      </c>
      <c r="N5" s="833" t="str">
        <f>'TODO 1'!E7</f>
        <v>F. Bellas Artes</v>
      </c>
    </row>
    <row r="6" spans="2:14" ht="12.75">
      <c r="B6" s="618">
        <v>2</v>
      </c>
      <c r="C6" s="619" t="s">
        <v>379</v>
      </c>
      <c r="D6" s="619"/>
      <c r="E6" s="619"/>
      <c r="F6" s="619"/>
      <c r="G6" s="619"/>
      <c r="H6" s="619"/>
      <c r="I6" s="619"/>
      <c r="J6" s="619"/>
      <c r="K6" s="619"/>
      <c r="M6" s="612" t="str">
        <f>'TODO 1'!C8</f>
        <v>BIO</v>
      </c>
      <c r="N6" s="834" t="str">
        <f>'TODO 1'!E8</f>
        <v>F. CC. Biológicas</v>
      </c>
    </row>
    <row r="7" spans="2:14" ht="12.75">
      <c r="B7" s="618">
        <v>3</v>
      </c>
      <c r="C7" s="619" t="s">
        <v>268</v>
      </c>
      <c r="D7" s="619"/>
      <c r="E7" s="619"/>
      <c r="F7" s="619"/>
      <c r="G7" s="619"/>
      <c r="H7" s="619"/>
      <c r="I7" s="619"/>
      <c r="J7" s="619"/>
      <c r="K7" s="619"/>
      <c r="M7" s="612" t="str">
        <f>'TODO 1'!C9</f>
        <v>BYD</v>
      </c>
      <c r="N7" s="834" t="str">
        <f>'TODO 1'!E9</f>
        <v>F. CC. Documentación</v>
      </c>
    </row>
    <row r="8" spans="2:14" ht="12.75">
      <c r="B8" s="618">
        <v>4</v>
      </c>
      <c r="C8" s="619" t="s">
        <v>346</v>
      </c>
      <c r="D8" s="619"/>
      <c r="E8" s="619"/>
      <c r="F8" s="619"/>
      <c r="G8" s="619"/>
      <c r="H8" s="619"/>
      <c r="I8" s="619"/>
      <c r="J8" s="619"/>
      <c r="K8" s="619"/>
      <c r="M8" s="612" t="str">
        <f>'TODO 1'!C10</f>
        <v>CEE</v>
      </c>
      <c r="N8" s="834" t="str">
        <f>'TODO 1'!E10</f>
        <v>F. CC. Económicas y Empresariales</v>
      </c>
    </row>
    <row r="9" spans="2:14" ht="12.75">
      <c r="B9" s="844" t="s">
        <v>239</v>
      </c>
      <c r="C9" s="845"/>
      <c r="D9" s="845"/>
      <c r="E9" s="845"/>
      <c r="F9" s="845"/>
      <c r="G9" s="845"/>
      <c r="H9" s="845"/>
      <c r="I9" s="845"/>
      <c r="J9" s="845"/>
      <c r="K9" s="845"/>
      <c r="M9" s="612" t="str">
        <f>'TODO 1'!C11</f>
        <v>FIS</v>
      </c>
      <c r="N9" s="834" t="str">
        <f>'TODO 1'!E11</f>
        <v>F. CC. Físicas</v>
      </c>
    </row>
    <row r="10" spans="2:14" ht="12.75">
      <c r="B10" s="618">
        <v>5</v>
      </c>
      <c r="C10" s="619" t="s">
        <v>402</v>
      </c>
      <c r="D10" s="619"/>
      <c r="E10" s="619"/>
      <c r="F10" s="619"/>
      <c r="G10" s="619"/>
      <c r="H10" s="619"/>
      <c r="I10" s="619"/>
      <c r="J10" s="619"/>
      <c r="K10" s="619"/>
      <c r="M10" s="612" t="str">
        <f>'TODO 1'!C12</f>
        <v>GEO</v>
      </c>
      <c r="N10" s="834" t="str">
        <f>'TODO 1'!E12</f>
        <v>F. CC. Geológicas</v>
      </c>
    </row>
    <row r="11" spans="2:14" ht="12.75">
      <c r="B11" s="844" t="s">
        <v>240</v>
      </c>
      <c r="C11" s="845"/>
      <c r="D11" s="845"/>
      <c r="E11" s="845"/>
      <c r="F11" s="845"/>
      <c r="G11" s="845"/>
      <c r="H11" s="845"/>
      <c r="I11" s="845"/>
      <c r="J11" s="845"/>
      <c r="K11" s="845"/>
      <c r="M11" s="612" t="str">
        <f>'TODO 1'!C13</f>
        <v>INF</v>
      </c>
      <c r="N11" s="834" t="str">
        <f>'TODO 1'!E13</f>
        <v>F. CC. Información</v>
      </c>
    </row>
    <row r="12" spans="2:14" ht="12.75">
      <c r="B12" s="618">
        <v>6</v>
      </c>
      <c r="C12" s="619" t="s">
        <v>869</v>
      </c>
      <c r="D12" s="619"/>
      <c r="E12" s="619"/>
      <c r="F12" s="619"/>
      <c r="G12" s="619"/>
      <c r="H12" s="619"/>
      <c r="I12" s="619"/>
      <c r="J12" s="619"/>
      <c r="K12" s="619"/>
      <c r="M12" s="612" t="str">
        <f>'TODO 1'!C14</f>
        <v>MAT</v>
      </c>
      <c r="N12" s="834" t="str">
        <f>'TODO 1'!E14</f>
        <v>F. CC. Matemáticas</v>
      </c>
    </row>
    <row r="13" spans="2:14" ht="12.75">
      <c r="B13" s="618">
        <v>7</v>
      </c>
      <c r="C13" s="619" t="s">
        <v>269</v>
      </c>
      <c r="D13" s="619"/>
      <c r="E13" s="619"/>
      <c r="F13" s="619"/>
      <c r="G13" s="619"/>
      <c r="H13" s="619"/>
      <c r="I13" s="619"/>
      <c r="J13" s="619"/>
      <c r="K13" s="619"/>
      <c r="M13" s="612" t="str">
        <f>'TODO 1'!C15</f>
        <v>CPS</v>
      </c>
      <c r="N13" s="834" t="str">
        <f>'TODO 1'!E15</f>
        <v>F. CC. Políticas y Sociología</v>
      </c>
    </row>
    <row r="14" spans="2:14" ht="12.75">
      <c r="B14" s="618">
        <v>8</v>
      </c>
      <c r="C14" s="619" t="s">
        <v>21</v>
      </c>
      <c r="D14" s="619"/>
      <c r="E14" s="619"/>
      <c r="F14" s="619"/>
      <c r="G14" s="619"/>
      <c r="H14" s="619"/>
      <c r="I14" s="619"/>
      <c r="J14" s="619"/>
      <c r="K14" s="619"/>
      <c r="M14" s="612" t="str">
        <f>'TODO 1'!C16</f>
        <v>QUI</v>
      </c>
      <c r="N14" s="834" t="str">
        <f>'TODO 1'!E16</f>
        <v>F. CC. Químicas</v>
      </c>
    </row>
    <row r="15" spans="2:14" ht="12.75">
      <c r="B15" s="844" t="s">
        <v>659</v>
      </c>
      <c r="C15" s="845"/>
      <c r="D15" s="845"/>
      <c r="E15" s="845"/>
      <c r="F15" s="845"/>
      <c r="G15" s="845"/>
      <c r="H15" s="845"/>
      <c r="I15" s="845"/>
      <c r="J15" s="845"/>
      <c r="K15" s="845"/>
      <c r="M15" s="612" t="str">
        <f>'TODO 1'!C17</f>
        <v>DER</v>
      </c>
      <c r="N15" s="834" t="str">
        <f>'TODO 1'!E17</f>
        <v>F. Derecho</v>
      </c>
    </row>
    <row r="16" spans="2:14" ht="12.75">
      <c r="B16" s="618">
        <v>9</v>
      </c>
      <c r="C16" s="619" t="s">
        <v>270</v>
      </c>
      <c r="D16" s="619"/>
      <c r="E16" s="619"/>
      <c r="F16" s="619"/>
      <c r="G16" s="619"/>
      <c r="H16" s="619"/>
      <c r="I16" s="619"/>
      <c r="J16" s="619"/>
      <c r="K16" s="619"/>
      <c r="M16" s="612" t="str">
        <f>'TODO 1'!C18</f>
        <v>EDU</v>
      </c>
      <c r="N16" s="834" t="str">
        <f>'TODO 1'!E18</f>
        <v>F. Educación</v>
      </c>
    </row>
    <row r="17" spans="2:14" ht="12.75">
      <c r="B17" s="618">
        <v>10</v>
      </c>
      <c r="C17" s="619" t="s">
        <v>271</v>
      </c>
      <c r="D17" s="619"/>
      <c r="E17" s="619"/>
      <c r="F17" s="619"/>
      <c r="G17" s="619"/>
      <c r="H17" s="619"/>
      <c r="I17" s="619"/>
      <c r="J17" s="619"/>
      <c r="K17" s="619"/>
      <c r="M17" s="612" t="str">
        <f>'TODO 1'!C19</f>
        <v>FAR</v>
      </c>
      <c r="N17" s="834" t="str">
        <f>'TODO 1'!E19</f>
        <v>F. Farmacia</v>
      </c>
    </row>
    <row r="18" spans="2:14" ht="12.75">
      <c r="B18" s="844" t="s">
        <v>441</v>
      </c>
      <c r="C18" s="845"/>
      <c r="D18" s="845"/>
      <c r="E18" s="845"/>
      <c r="F18" s="845"/>
      <c r="G18" s="845"/>
      <c r="H18" s="845"/>
      <c r="I18" s="845"/>
      <c r="J18" s="845"/>
      <c r="K18" s="845"/>
      <c r="M18" s="612" t="str">
        <f>'TODO 1'!C20</f>
        <v>FLL</v>
      </c>
      <c r="N18" s="834" t="str">
        <f>'TODO 1'!E20</f>
        <v>F. Filología</v>
      </c>
    </row>
    <row r="19" spans="2:14" ht="12.75">
      <c r="B19" s="618">
        <v>11</v>
      </c>
      <c r="C19" s="619" t="s">
        <v>870</v>
      </c>
      <c r="D19" s="619"/>
      <c r="E19" s="619"/>
      <c r="F19" s="619"/>
      <c r="G19" s="619"/>
      <c r="H19" s="619"/>
      <c r="I19" s="619"/>
      <c r="J19" s="619"/>
      <c r="K19" s="619"/>
      <c r="M19" s="612" t="str">
        <f>'TODO 1'!C21</f>
        <v>FLS</v>
      </c>
      <c r="N19" s="834" t="str">
        <f>'TODO 1'!E21</f>
        <v>F. Filosofía</v>
      </c>
    </row>
    <row r="20" spans="2:14" ht="12.75">
      <c r="B20" s="618">
        <v>12</v>
      </c>
      <c r="C20" s="495" t="s">
        <v>273</v>
      </c>
      <c r="D20" s="619"/>
      <c r="E20" s="619"/>
      <c r="F20" s="619"/>
      <c r="G20" s="619"/>
      <c r="H20" s="619"/>
      <c r="I20" s="619"/>
      <c r="J20" s="619"/>
      <c r="K20" s="619"/>
      <c r="M20" s="612" t="str">
        <f>'TODO 1'!C22</f>
        <v>GHI</v>
      </c>
      <c r="N20" s="834" t="str">
        <f>'TODO 1'!E22</f>
        <v>F. Geografía e Historia</v>
      </c>
    </row>
    <row r="21" spans="2:14" ht="12.75">
      <c r="B21" s="620">
        <v>13</v>
      </c>
      <c r="C21" s="619" t="s">
        <v>272</v>
      </c>
      <c r="D21" s="495"/>
      <c r="E21" s="495"/>
      <c r="G21" s="495"/>
      <c r="H21" s="495"/>
      <c r="I21" s="495"/>
      <c r="J21" s="495"/>
      <c r="K21" s="495"/>
      <c r="M21" s="612" t="str">
        <f>'TODO 1'!C23</f>
        <v>FDI</v>
      </c>
      <c r="N21" s="834" t="str">
        <f>'TODO 1'!E23</f>
        <v>F. Informática</v>
      </c>
    </row>
    <row r="22" spans="2:14" ht="12.75">
      <c r="B22" s="844" t="s">
        <v>504</v>
      </c>
      <c r="C22" s="845"/>
      <c r="D22" s="845"/>
      <c r="E22" s="845"/>
      <c r="F22" s="845"/>
      <c r="G22" s="845"/>
      <c r="H22" s="845"/>
      <c r="I22" s="845"/>
      <c r="J22" s="845"/>
      <c r="K22" s="845"/>
      <c r="M22" s="612" t="str">
        <f>'TODO 1'!C24</f>
        <v>MED</v>
      </c>
      <c r="N22" s="834" t="str">
        <f>'TODO 1'!E24</f>
        <v>F. Medicina</v>
      </c>
    </row>
    <row r="23" spans="2:14" ht="12.75">
      <c r="B23" s="620">
        <v>14</v>
      </c>
      <c r="C23" s="495" t="s">
        <v>374</v>
      </c>
      <c r="D23" s="495"/>
      <c r="E23" s="495"/>
      <c r="F23" s="495"/>
      <c r="G23" s="495"/>
      <c r="H23" s="495"/>
      <c r="I23" s="495"/>
      <c r="J23" s="495"/>
      <c r="K23" s="495"/>
      <c r="M23" s="612" t="str">
        <f>'TODO 1'!C25</f>
        <v>ODO</v>
      </c>
      <c r="N23" s="834" t="str">
        <f>'TODO 1'!E25</f>
        <v>F. Odontología</v>
      </c>
    </row>
    <row r="24" spans="2:14" ht="12.75">
      <c r="B24" s="620">
        <v>15</v>
      </c>
      <c r="C24" s="495" t="s">
        <v>274</v>
      </c>
      <c r="D24" s="495"/>
      <c r="E24" s="495"/>
      <c r="F24" s="495"/>
      <c r="G24" s="495"/>
      <c r="H24" s="495"/>
      <c r="I24" s="495"/>
      <c r="J24" s="495"/>
      <c r="K24" s="495"/>
      <c r="M24" s="612" t="str">
        <f>'TODO 1'!C26</f>
        <v>PSI</v>
      </c>
      <c r="N24" s="834" t="str">
        <f>'TODO 1'!E26</f>
        <v>F. Psicología</v>
      </c>
    </row>
    <row r="25" spans="2:14" ht="12.75">
      <c r="B25" s="620">
        <v>16</v>
      </c>
      <c r="C25" s="495" t="s">
        <v>275</v>
      </c>
      <c r="D25" s="495"/>
      <c r="E25" s="495"/>
      <c r="F25" s="495"/>
      <c r="G25" s="495"/>
      <c r="H25" s="495"/>
      <c r="I25" s="495"/>
      <c r="J25" s="495"/>
      <c r="K25" s="495"/>
      <c r="M25" s="612" t="str">
        <f>'TODO 1'!C27</f>
        <v>VET</v>
      </c>
      <c r="N25" s="834" t="str">
        <f>'TODO 1'!E27</f>
        <v>F. Veterinaria</v>
      </c>
    </row>
    <row r="26" spans="2:14" ht="12.75">
      <c r="B26" s="620">
        <v>17</v>
      </c>
      <c r="C26" s="495" t="s">
        <v>276</v>
      </c>
      <c r="D26" s="495"/>
      <c r="E26" s="495"/>
      <c r="F26" s="495"/>
      <c r="G26" s="495"/>
      <c r="H26" s="495"/>
      <c r="I26" s="495"/>
      <c r="J26" s="495"/>
      <c r="K26" s="495"/>
      <c r="M26" s="612" t="str">
        <f>'TODO 1'!C28</f>
        <v>ENF</v>
      </c>
      <c r="N26" s="834" t="str">
        <f>'TODO 1'!E28</f>
        <v>E.U. Enfermería, Fisiot. y Podol.</v>
      </c>
    </row>
    <row r="27" spans="2:14" ht="12.75">
      <c r="B27" s="620">
        <v>18</v>
      </c>
      <c r="C27" s="495" t="s">
        <v>871</v>
      </c>
      <c r="D27" s="495"/>
      <c r="E27" s="495"/>
      <c r="F27" s="495"/>
      <c r="G27" s="495"/>
      <c r="H27" s="495"/>
      <c r="I27" s="495"/>
      <c r="J27" s="495"/>
      <c r="K27" s="495"/>
      <c r="M27" s="612" t="str">
        <f>'TODO 1'!C29</f>
        <v>EST</v>
      </c>
      <c r="N27" s="834" t="str">
        <f>'TODO 1'!E29</f>
        <v>E.U. Estadística</v>
      </c>
    </row>
    <row r="28" spans="2:14" ht="12.75">
      <c r="B28" s="620">
        <v>19</v>
      </c>
      <c r="C28" s="495" t="s">
        <v>277</v>
      </c>
      <c r="D28" s="495"/>
      <c r="E28" s="495"/>
      <c r="F28" s="495"/>
      <c r="G28" s="495"/>
      <c r="H28" s="495"/>
      <c r="I28" s="495"/>
      <c r="J28" s="495"/>
      <c r="K28" s="495"/>
      <c r="M28" s="612" t="str">
        <f>'TODO 1'!C30</f>
        <v>EMP</v>
      </c>
      <c r="N28" s="834" t="str">
        <f>'TODO 1'!E30</f>
        <v>E.U. Estudios Empresariales</v>
      </c>
    </row>
    <row r="29" spans="2:14" ht="12.75">
      <c r="B29" s="844" t="s">
        <v>242</v>
      </c>
      <c r="C29" s="845"/>
      <c r="D29" s="845"/>
      <c r="E29" s="845"/>
      <c r="F29" s="845"/>
      <c r="G29" s="845"/>
      <c r="H29" s="845"/>
      <c r="I29" s="845"/>
      <c r="J29" s="845"/>
      <c r="K29" s="845"/>
      <c r="M29" s="612" t="str">
        <f>'TODO 1'!C31</f>
        <v>OPT</v>
      </c>
      <c r="N29" s="834" t="str">
        <f>'TODO 1'!E31</f>
        <v>E.U. Optica</v>
      </c>
    </row>
    <row r="30" spans="2:14" ht="12.75">
      <c r="B30" s="620">
        <v>20</v>
      </c>
      <c r="C30" s="495" t="s">
        <v>278</v>
      </c>
      <c r="D30" s="495"/>
      <c r="E30" s="495"/>
      <c r="F30" s="495"/>
      <c r="G30" s="495"/>
      <c r="H30" s="495"/>
      <c r="I30" s="495"/>
      <c r="J30" s="495"/>
      <c r="K30" s="495"/>
      <c r="M30" s="612" t="str">
        <f>'TODO 1'!C32</f>
        <v>TRS</v>
      </c>
      <c r="N30" s="834" t="str">
        <f>'TODO 1'!E32</f>
        <v>E.U. Trabajo Social</v>
      </c>
    </row>
    <row r="31" spans="2:14" ht="12.75">
      <c r="B31" s="620">
        <v>21</v>
      </c>
      <c r="C31" s="495" t="s">
        <v>279</v>
      </c>
      <c r="D31" s="495"/>
      <c r="E31" s="495"/>
      <c r="F31" s="495"/>
      <c r="G31" s="495"/>
      <c r="H31" s="495"/>
      <c r="I31" s="495"/>
      <c r="J31" s="495"/>
      <c r="K31" s="495"/>
      <c r="M31" s="612" t="str">
        <f>'TODO 1'!C33</f>
        <v>CDE CEE</v>
      </c>
      <c r="N31" s="834" t="str">
        <f>'TODO 1'!E33</f>
        <v>Centro de Documentación Europea (CEE)</v>
      </c>
    </row>
    <row r="32" spans="2:14" ht="12.75">
      <c r="B32" s="844" t="s">
        <v>261</v>
      </c>
      <c r="C32" s="845"/>
      <c r="D32" s="845"/>
      <c r="E32" s="845"/>
      <c r="F32" s="845"/>
      <c r="G32" s="845"/>
      <c r="H32" s="845"/>
      <c r="I32" s="845"/>
      <c r="J32" s="845"/>
      <c r="K32" s="845"/>
      <c r="M32" s="612" t="str">
        <f>'TODO 1'!C34</f>
        <v>CDE DER</v>
      </c>
      <c r="N32" s="834" t="str">
        <f>'TODO 1'!E34</f>
        <v>Centro de Documentación Europea (DER)</v>
      </c>
    </row>
    <row r="33" spans="2:14" ht="12.75">
      <c r="B33" s="620">
        <v>22</v>
      </c>
      <c r="C33" s="495" t="s">
        <v>280</v>
      </c>
      <c r="D33" s="495"/>
      <c r="E33" s="495"/>
      <c r="F33" s="495"/>
      <c r="G33" s="495"/>
      <c r="H33" s="495"/>
      <c r="I33" s="495"/>
      <c r="J33" s="495"/>
      <c r="K33" s="495"/>
      <c r="M33" s="612" t="str">
        <f>'TODO 1'!C35</f>
        <v>RLS</v>
      </c>
      <c r="N33" s="834" t="str">
        <f>'TODO 1'!E35</f>
        <v>E.Relaciones Laborales</v>
      </c>
    </row>
    <row r="34" spans="2:14" ht="12.75">
      <c r="B34" s="844" t="s">
        <v>243</v>
      </c>
      <c r="C34" s="845"/>
      <c r="D34" s="845"/>
      <c r="E34" s="845"/>
      <c r="F34" s="845"/>
      <c r="G34" s="845"/>
      <c r="H34" s="845"/>
      <c r="I34" s="845"/>
      <c r="J34" s="845"/>
      <c r="K34" s="845"/>
      <c r="M34" s="612" t="str">
        <f>'TODO 1'!C36</f>
        <v>IRC</v>
      </c>
      <c r="N34" s="834" t="str">
        <f>'TODO 1'!E36</f>
        <v>I. U. "Ramón Castroviejo"</v>
      </c>
    </row>
    <row r="35" spans="2:14" ht="12.75">
      <c r="B35" s="620">
        <v>23</v>
      </c>
      <c r="C35" s="495" t="s">
        <v>380</v>
      </c>
      <c r="D35" s="495"/>
      <c r="E35" s="495"/>
      <c r="F35" s="495"/>
      <c r="G35" s="495"/>
      <c r="H35" s="495"/>
      <c r="I35" s="495"/>
      <c r="J35" s="495"/>
      <c r="K35" s="495"/>
      <c r="M35" s="612" t="str">
        <f>'TODO 1'!C37</f>
        <v>ICR</v>
      </c>
      <c r="N35" s="834" t="str">
        <f>'TODO 1'!E37</f>
        <v>I. U. Criminología</v>
      </c>
    </row>
    <row r="36" spans="2:14" ht="12.75">
      <c r="B36" s="620">
        <v>24</v>
      </c>
      <c r="C36" s="495" t="s">
        <v>281</v>
      </c>
      <c r="D36" s="495"/>
      <c r="E36" s="495"/>
      <c r="F36" s="495"/>
      <c r="G36" s="495"/>
      <c r="H36" s="495"/>
      <c r="I36" s="495"/>
      <c r="J36" s="495"/>
      <c r="K36" s="495"/>
      <c r="M36" s="612" t="str">
        <f>'TODO 1'!C38</f>
        <v>BHI</v>
      </c>
      <c r="N36" s="834" t="str">
        <f>'TODO 1'!E38</f>
        <v>Biblioteca Histórica</v>
      </c>
    </row>
    <row r="37" spans="2:14" ht="12.75">
      <c r="B37" s="620">
        <v>25</v>
      </c>
      <c r="C37" s="495" t="s">
        <v>282</v>
      </c>
      <c r="D37" s="495"/>
      <c r="E37" s="495"/>
      <c r="F37" s="495"/>
      <c r="G37" s="495"/>
      <c r="H37" s="495"/>
      <c r="I37" s="495"/>
      <c r="J37" s="495"/>
      <c r="K37" s="495"/>
      <c r="M37" s="612" t="str">
        <f>'TODO 1'!C39</f>
        <v>TES</v>
      </c>
      <c r="N37" s="834" t="str">
        <f>'TODO 1'!E39</f>
        <v>Unidad de Tesis Doctorales</v>
      </c>
    </row>
    <row r="38" spans="2:14" ht="12.75">
      <c r="B38" s="620">
        <v>26</v>
      </c>
      <c r="C38" s="495" t="s">
        <v>283</v>
      </c>
      <c r="D38" s="495"/>
      <c r="E38" s="495"/>
      <c r="F38" s="495"/>
      <c r="G38" s="495"/>
      <c r="H38" s="495"/>
      <c r="I38" s="495"/>
      <c r="J38" s="495"/>
      <c r="K38" s="495"/>
      <c r="M38" s="612" t="str">
        <f>'TODO 1'!C40</f>
        <v>SEC</v>
      </c>
      <c r="N38" s="834" t="str">
        <f>'TODO 1'!E40</f>
        <v>Servicios Centrales</v>
      </c>
    </row>
    <row r="39" spans="2:14" ht="12.75">
      <c r="B39" s="620">
        <v>27</v>
      </c>
      <c r="C39" s="495" t="s">
        <v>872</v>
      </c>
      <c r="D39" s="495"/>
      <c r="E39" s="495"/>
      <c r="F39" s="495"/>
      <c r="G39" s="495"/>
      <c r="H39" s="495"/>
      <c r="I39" s="495"/>
      <c r="J39" s="495"/>
      <c r="K39" s="495"/>
      <c r="M39" s="612" t="str">
        <f>'TODO 1'!C41</f>
        <v>BUC</v>
      </c>
      <c r="N39" s="834" t="str">
        <f>'TODO 1'!E41</f>
        <v>BIBLIOTECA COMPLUTENSE</v>
      </c>
    </row>
    <row r="40" spans="2:14" ht="12.75">
      <c r="B40" s="620">
        <v>28</v>
      </c>
      <c r="C40" s="619" t="s">
        <v>873</v>
      </c>
      <c r="D40" s="495"/>
      <c r="E40" s="495"/>
      <c r="F40" s="495"/>
      <c r="G40" s="495"/>
      <c r="H40" s="495"/>
      <c r="I40" s="495"/>
      <c r="J40" s="495"/>
      <c r="K40" s="495"/>
      <c r="M40" s="917"/>
      <c r="N40" s="495"/>
    </row>
    <row r="41" spans="2:11" ht="12.75">
      <c r="B41" s="844" t="s">
        <v>244</v>
      </c>
      <c r="C41" s="845"/>
      <c r="D41" s="845"/>
      <c r="E41" s="845"/>
      <c r="F41" s="845"/>
      <c r="G41" s="845"/>
      <c r="H41" s="845"/>
      <c r="I41" s="845"/>
      <c r="J41" s="845"/>
      <c r="K41" s="845"/>
    </row>
    <row r="42" spans="2:11" ht="12.75">
      <c r="B42" s="620">
        <v>30</v>
      </c>
      <c r="C42" s="495" t="s">
        <v>284</v>
      </c>
      <c r="D42" s="495"/>
      <c r="E42" s="495"/>
      <c r="F42" s="495"/>
      <c r="G42" s="495"/>
      <c r="H42" s="495"/>
      <c r="I42" s="495"/>
      <c r="J42" s="495"/>
      <c r="K42" s="495"/>
    </row>
    <row r="43" spans="2:11" ht="12.75">
      <c r="B43" s="620">
        <v>31</v>
      </c>
      <c r="C43" s="495" t="s">
        <v>285</v>
      </c>
      <c r="D43" s="495"/>
      <c r="E43" s="495"/>
      <c r="F43" s="495"/>
      <c r="G43" s="495"/>
      <c r="H43" s="495"/>
      <c r="I43" s="495"/>
      <c r="J43" s="495"/>
      <c r="K43" s="495"/>
    </row>
    <row r="44" spans="2:11" ht="12.75">
      <c r="B44" s="620">
        <v>32</v>
      </c>
      <c r="C44" s="495" t="s">
        <v>286</v>
      </c>
      <c r="D44" s="495"/>
      <c r="E44" s="495"/>
      <c r="F44" s="495"/>
      <c r="G44" s="495"/>
      <c r="H44" s="495"/>
      <c r="I44" s="495"/>
      <c r="J44" s="495"/>
      <c r="K44" s="495"/>
    </row>
    <row r="45" spans="2:11" ht="12.75">
      <c r="B45" s="620">
        <v>33</v>
      </c>
      <c r="C45" s="495" t="s">
        <v>287</v>
      </c>
      <c r="D45" s="495"/>
      <c r="E45" s="495"/>
      <c r="F45" s="495"/>
      <c r="G45" s="495"/>
      <c r="H45" s="495"/>
      <c r="I45" s="495"/>
      <c r="J45" s="495"/>
      <c r="K45" s="495"/>
    </row>
    <row r="46" spans="2:11" ht="12.75">
      <c r="B46" s="620">
        <v>34</v>
      </c>
      <c r="C46" s="495" t="s">
        <v>288</v>
      </c>
      <c r="D46" s="495"/>
      <c r="E46" s="495"/>
      <c r="F46" s="495"/>
      <c r="G46" s="495"/>
      <c r="H46" s="495"/>
      <c r="I46" s="495"/>
      <c r="J46" s="495"/>
      <c r="K46" s="495"/>
    </row>
    <row r="47" spans="2:11" ht="12.75">
      <c r="B47" s="844" t="s">
        <v>291</v>
      </c>
      <c r="C47" s="845"/>
      <c r="D47" s="845"/>
      <c r="E47" s="845"/>
      <c r="F47" s="845"/>
      <c r="G47" s="845"/>
      <c r="H47" s="845"/>
      <c r="I47" s="845"/>
      <c r="J47" s="845"/>
      <c r="K47" s="845"/>
    </row>
    <row r="48" spans="2:11" ht="12.75">
      <c r="B48" s="620">
        <v>35</v>
      </c>
      <c r="C48" s="495" t="s">
        <v>424</v>
      </c>
      <c r="D48" s="495"/>
      <c r="E48" s="495"/>
      <c r="F48" s="495"/>
      <c r="G48" s="495"/>
      <c r="H48" s="495"/>
      <c r="I48" s="495"/>
      <c r="J48" s="495"/>
      <c r="K48" s="495"/>
    </row>
    <row r="49" spans="2:11" ht="12.75">
      <c r="B49" s="620">
        <v>36</v>
      </c>
      <c r="C49" s="495" t="s">
        <v>289</v>
      </c>
      <c r="D49" s="495"/>
      <c r="E49" s="495"/>
      <c r="F49" s="495"/>
      <c r="G49" s="495"/>
      <c r="H49" s="495"/>
      <c r="I49" s="495"/>
      <c r="J49" s="495"/>
      <c r="K49" s="495"/>
    </row>
    <row r="50" spans="2:11" ht="12.75">
      <c r="B50" s="844" t="s">
        <v>247</v>
      </c>
      <c r="C50" s="845"/>
      <c r="D50" s="845"/>
      <c r="E50" s="845"/>
      <c r="F50" s="845"/>
      <c r="G50" s="845"/>
      <c r="H50" s="845"/>
      <c r="I50" s="845"/>
      <c r="J50" s="845"/>
      <c r="K50" s="845"/>
    </row>
    <row r="51" spans="2:3" ht="12.75">
      <c r="B51" s="5">
        <v>37</v>
      </c>
      <c r="C51" t="s">
        <v>95</v>
      </c>
    </row>
    <row r="52" ht="12.75">
      <c r="B52" s="649" t="s">
        <v>772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Proceso Técnico</dc:title>
  <dc:subject/>
  <dc:creator/>
  <cp:keywords/>
  <dc:description/>
  <cp:lastModifiedBy>cdsec</cp:lastModifiedBy>
  <cp:lastPrinted>2008-09-12T11:00:56Z</cp:lastPrinted>
  <dcterms:created xsi:type="dcterms:W3CDTF">2002-04-19T07:17:56Z</dcterms:created>
  <dcterms:modified xsi:type="dcterms:W3CDTF">2008-09-12T11:01:08Z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